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isy\OneDrive\Desktop\resources1\"/>
    </mc:Choice>
  </mc:AlternateContent>
  <xr:revisionPtr revIDLastSave="0" documentId="13_ncr:1_{C3AEFBCF-2BD8-48CD-B85B-50EAC2D7D07E}" xr6:coauthVersionLast="47" xr6:coauthVersionMax="47" xr10:uidLastSave="{00000000-0000-0000-0000-000000000000}"/>
  <bookViews>
    <workbookView xWindow="-120" yWindow="-120" windowWidth="29040" windowHeight="15840" tabRatio="898" xr2:uid="{00000000-000D-0000-FFFF-FFFF00000000}"/>
  </bookViews>
  <sheets>
    <sheet name="Outcomes Based on Goals" sheetId="27" r:id="rId1"/>
    <sheet name="Kickstarter" sheetId="1" r:id="rId2"/>
    <sheet name="parent category statistics " sheetId="12" r:id="rId3"/>
    <sheet name="Subcategory Statistics" sheetId="14" r:id="rId4"/>
    <sheet name="Outcomes Based on Launch Date" sheetId="18" r:id="rId5"/>
    <sheet name="Edinburgh Research" sheetId="19" r:id="rId6"/>
    <sheet name="Descriptive Statistics" sheetId="23" r:id="rId7"/>
    <sheet name="Theater Outcomes by Launch Date" sheetId="26" r:id="rId8"/>
  </sheets>
  <definedNames>
    <definedName name="_xlnm._FilterDatabase" localSheetId="1" hidden="1">Kickstarter!$A$1:$X$1047411</definedName>
  </definedNames>
  <calcPr calcId="191029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7" l="1"/>
  <c r="F4" i="27"/>
  <c r="F5" i="27"/>
  <c r="F6" i="27"/>
  <c r="F7" i="27"/>
  <c r="F8" i="27"/>
  <c r="F9" i="27"/>
  <c r="F10" i="27"/>
  <c r="F11" i="27"/>
  <c r="F12" i="27"/>
  <c r="F13" i="27"/>
  <c r="D13" i="27"/>
  <c r="D12" i="27"/>
  <c r="D11" i="27"/>
  <c r="D10" i="27"/>
  <c r="D9" i="27"/>
  <c r="D8" i="27"/>
  <c r="D7" i="27"/>
  <c r="D6" i="27"/>
  <c r="D5" i="27"/>
  <c r="C14" i="27"/>
  <c r="D14" i="27"/>
  <c r="E5" i="27"/>
  <c r="E6" i="27"/>
  <c r="E7" i="27"/>
  <c r="E8" i="27"/>
  <c r="E9" i="27"/>
  <c r="E10" i="27"/>
  <c r="E11" i="27"/>
  <c r="E12" i="27"/>
  <c r="E13" i="27"/>
  <c r="E14" i="27"/>
  <c r="B13" i="27"/>
  <c r="B12" i="27"/>
  <c r="B11" i="27"/>
  <c r="B10" i="27"/>
  <c r="B9" i="27"/>
  <c r="B8" i="27"/>
  <c r="D2" i="27"/>
  <c r="B7" i="27"/>
  <c r="B6" i="27"/>
  <c r="B5" i="27"/>
  <c r="D4" i="27"/>
  <c r="C4" i="27"/>
  <c r="D3" i="27"/>
  <c r="C3" i="27"/>
  <c r="C2" i="27"/>
  <c r="C13" i="27"/>
  <c r="C12" i="27"/>
  <c r="C11" i="27"/>
  <c r="C10" i="27"/>
  <c r="C9" i="27"/>
  <c r="C8" i="27"/>
  <c r="C7" i="27"/>
  <c r="C5" i="27"/>
  <c r="B4" i="27"/>
  <c r="B3" i="27"/>
  <c r="B2" i="27"/>
  <c r="E2" i="27"/>
  <c r="E4" i="27"/>
  <c r="E3" i="27"/>
  <c r="B14" i="27"/>
  <c r="H3" i="27"/>
  <c r="H4" i="27"/>
  <c r="H5" i="27"/>
  <c r="H6" i="27"/>
  <c r="H7" i="27"/>
  <c r="H8" i="27"/>
  <c r="H9" i="27"/>
  <c r="H10" i="27"/>
  <c r="H11" i="27"/>
  <c r="H12" i="27"/>
  <c r="H13" i="27"/>
  <c r="H2" i="27"/>
  <c r="G3" i="27"/>
  <c r="G4" i="27"/>
  <c r="G5" i="27"/>
  <c r="G6" i="27"/>
  <c r="G7" i="27"/>
  <c r="G8" i="27"/>
  <c r="G9" i="27"/>
  <c r="G10" i="27"/>
  <c r="G11" i="27"/>
  <c r="G12" i="27"/>
  <c r="G13" i="27"/>
  <c r="G2" i="27"/>
  <c r="F2" i="27"/>
  <c r="C6" i="27"/>
  <c r="S2924" i="1"/>
  <c r="V2924" i="1"/>
  <c r="V3881" i="1"/>
  <c r="V3878" i="1"/>
  <c r="V3796" i="1"/>
  <c r="V3791" i="1"/>
  <c r="V3772" i="1"/>
  <c r="V3764" i="1"/>
  <c r="V3754" i="1"/>
  <c r="V3649" i="1"/>
  <c r="V3207" i="1"/>
  <c r="V3203" i="1"/>
  <c r="V3190" i="1"/>
  <c r="V2939" i="1"/>
  <c r="T2924" i="1"/>
  <c r="S3885" i="1"/>
  <c r="V3885" i="1"/>
  <c r="S3882" i="1"/>
  <c r="V3882" i="1"/>
  <c r="S3881" i="1"/>
  <c r="S3878" i="1"/>
  <c r="S3870" i="1"/>
  <c r="V3870" i="1"/>
  <c r="S3797" i="1"/>
  <c r="V3797" i="1"/>
  <c r="S3796" i="1"/>
  <c r="S3791" i="1"/>
  <c r="S3787" i="1"/>
  <c r="V3787" i="1"/>
  <c r="S3784" i="1"/>
  <c r="V3784" i="1"/>
  <c r="S3772" i="1"/>
  <c r="S3764" i="1"/>
  <c r="S3763" i="1"/>
  <c r="V3763" i="1"/>
  <c r="S3757" i="1"/>
  <c r="V3757" i="1"/>
  <c r="S3754" i="1"/>
  <c r="S3649" i="1"/>
  <c r="S3634" i="1"/>
  <c r="V3634" i="1"/>
  <c r="S3632" i="1"/>
  <c r="V3632" i="1"/>
  <c r="S3207" i="1"/>
  <c r="S3203" i="1"/>
  <c r="S3195" i="1"/>
  <c r="V3195" i="1"/>
  <c r="S3194" i="1"/>
  <c r="V3194" i="1"/>
  <c r="S3190" i="1"/>
  <c r="S2939" i="1"/>
  <c r="S2932" i="1"/>
  <c r="V2932" i="1"/>
  <c r="C14" i="23"/>
  <c r="C13" i="23"/>
  <c r="C6" i="23"/>
  <c r="B13" i="23"/>
  <c r="B6" i="23"/>
  <c r="C12" i="23"/>
  <c r="C5" i="23"/>
  <c r="B12" i="23"/>
  <c r="B14" i="23"/>
  <c r="B5" i="23"/>
  <c r="C11" i="23"/>
  <c r="C4" i="23"/>
  <c r="B11" i="23"/>
  <c r="B4" i="23"/>
  <c r="C3" i="23"/>
  <c r="B9" i="23"/>
  <c r="B10" i="23"/>
  <c r="C10" i="23"/>
  <c r="C9" i="23"/>
  <c r="C2" i="23"/>
  <c r="B2" i="23"/>
  <c r="B3" i="23"/>
  <c r="E2" i="19"/>
  <c r="K2" i="1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53" i="19"/>
  <c r="H854" i="19"/>
  <c r="H855" i="19"/>
  <c r="H856" i="19"/>
  <c r="H857" i="19"/>
  <c r="H858" i="19"/>
  <c r="H859" i="19"/>
  <c r="H860" i="19"/>
  <c r="H861" i="19"/>
  <c r="H862" i="19"/>
  <c r="H863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894" i="19"/>
  <c r="H895" i="19"/>
  <c r="H896" i="19"/>
  <c r="H897" i="19"/>
  <c r="H898" i="19"/>
  <c r="H899" i="19"/>
  <c r="H900" i="19"/>
  <c r="H901" i="19"/>
  <c r="H902" i="19"/>
  <c r="H903" i="19"/>
  <c r="H904" i="19"/>
  <c r="H905" i="19"/>
  <c r="H906" i="19"/>
  <c r="H907" i="19"/>
  <c r="H908" i="19"/>
  <c r="H909" i="19"/>
  <c r="H910" i="19"/>
  <c r="H911" i="19"/>
  <c r="H912" i="19"/>
  <c r="H913" i="19"/>
  <c r="H914" i="19"/>
  <c r="H915" i="19"/>
  <c r="H916" i="19"/>
  <c r="H917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30" i="19"/>
  <c r="H931" i="19"/>
  <c r="H932" i="19"/>
  <c r="H933" i="19"/>
  <c r="H934" i="19"/>
  <c r="H935" i="19"/>
  <c r="H936" i="19"/>
  <c r="H937" i="19"/>
  <c r="H938" i="19"/>
  <c r="H939" i="19"/>
  <c r="H940" i="19"/>
  <c r="H941" i="19"/>
  <c r="H942" i="19"/>
  <c r="H943" i="19"/>
  <c r="H944" i="19"/>
  <c r="H945" i="19"/>
  <c r="H946" i="19"/>
  <c r="H947" i="19"/>
  <c r="H948" i="19"/>
  <c r="H949" i="19"/>
  <c r="H950" i="19"/>
  <c r="H951" i="19"/>
  <c r="H952" i="19"/>
  <c r="H953" i="19"/>
  <c r="H954" i="19"/>
  <c r="H955" i="19"/>
  <c r="H956" i="19"/>
  <c r="H957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985" i="19"/>
  <c r="H986" i="19"/>
  <c r="H987" i="19"/>
  <c r="H988" i="19"/>
  <c r="H989" i="19"/>
  <c r="H990" i="19"/>
  <c r="H991" i="19"/>
  <c r="H992" i="19"/>
  <c r="H993" i="19"/>
  <c r="H994" i="19"/>
  <c r="H995" i="19"/>
  <c r="H996" i="19"/>
  <c r="H997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5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7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69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1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3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05" i="19"/>
  <c r="H1106" i="19"/>
  <c r="H1107" i="19"/>
  <c r="H1108" i="19"/>
  <c r="H1109" i="19"/>
  <c r="H1110" i="19"/>
  <c r="H1111" i="19"/>
  <c r="H1112" i="19"/>
  <c r="H1113" i="19"/>
  <c r="H1114" i="19"/>
  <c r="H1115" i="19"/>
  <c r="H1116" i="19"/>
  <c r="H1117" i="19"/>
  <c r="H1118" i="19"/>
  <c r="H1119" i="19"/>
  <c r="H1120" i="19"/>
  <c r="H1121" i="19"/>
  <c r="H1122" i="19"/>
  <c r="H1123" i="19"/>
  <c r="H1124" i="19"/>
  <c r="H1125" i="19"/>
  <c r="H1126" i="19"/>
  <c r="H1127" i="19"/>
  <c r="H1128" i="19"/>
  <c r="H1129" i="19"/>
  <c r="H1130" i="19"/>
  <c r="H1131" i="19"/>
  <c r="H1132" i="19"/>
  <c r="H1133" i="19"/>
  <c r="H1134" i="19"/>
  <c r="H1135" i="19"/>
  <c r="H1136" i="19"/>
  <c r="H1137" i="19"/>
  <c r="H1138" i="19"/>
  <c r="H1139" i="19"/>
  <c r="H1140" i="19"/>
  <c r="H1141" i="19"/>
  <c r="H1142" i="19"/>
  <c r="H1143" i="19"/>
  <c r="H1144" i="19"/>
  <c r="H1145" i="19"/>
  <c r="H1146" i="19"/>
  <c r="H1147" i="19"/>
  <c r="H1148" i="19"/>
  <c r="H1149" i="19"/>
  <c r="H1150" i="19"/>
  <c r="H1151" i="19"/>
  <c r="H1152" i="19"/>
  <c r="H1153" i="19"/>
  <c r="H1154" i="19"/>
  <c r="H1155" i="19"/>
  <c r="H1156" i="19"/>
  <c r="H1157" i="19"/>
  <c r="H1158" i="19"/>
  <c r="H1159" i="19"/>
  <c r="H1160" i="19"/>
  <c r="H1161" i="19"/>
  <c r="H1162" i="19"/>
  <c r="H1163" i="19"/>
  <c r="H1164" i="19"/>
  <c r="H1165" i="19"/>
  <c r="H1166" i="19"/>
  <c r="H1167" i="19"/>
  <c r="H1168" i="19"/>
  <c r="H1169" i="19"/>
  <c r="H1170" i="19"/>
  <c r="H1171" i="19"/>
  <c r="H1172" i="19"/>
  <c r="H1173" i="19"/>
  <c r="H1174" i="19"/>
  <c r="H1175" i="19"/>
  <c r="H1176" i="19"/>
  <c r="H1177" i="19"/>
  <c r="H1178" i="19"/>
  <c r="H1179" i="19"/>
  <c r="H1180" i="19"/>
  <c r="H1181" i="19"/>
  <c r="H1182" i="19"/>
  <c r="H1183" i="19"/>
  <c r="H1184" i="19"/>
  <c r="H1185" i="19"/>
  <c r="H1186" i="19"/>
  <c r="H1187" i="19"/>
  <c r="H1188" i="19"/>
  <c r="H1189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1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3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5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49" i="19"/>
  <c r="H1250" i="19"/>
  <c r="H1251" i="19"/>
  <c r="H1252" i="19"/>
  <c r="H1253" i="19"/>
  <c r="H1254" i="19"/>
  <c r="H1255" i="19"/>
  <c r="H1256" i="19"/>
  <c r="H1257" i="19"/>
  <c r="H1258" i="19"/>
  <c r="H1259" i="19"/>
  <c r="H1260" i="19"/>
  <c r="H1261" i="19"/>
  <c r="H1262" i="19"/>
  <c r="H1263" i="19"/>
  <c r="H1264" i="19"/>
  <c r="H1265" i="19"/>
  <c r="H1266" i="19"/>
  <c r="H1267" i="19"/>
  <c r="H1268" i="19"/>
  <c r="H1269" i="19"/>
  <c r="H1270" i="19"/>
  <c r="H1271" i="19"/>
  <c r="H1272" i="19"/>
  <c r="H1273" i="19"/>
  <c r="H1274" i="19"/>
  <c r="H1275" i="19"/>
  <c r="H1276" i="19"/>
  <c r="H1277" i="19"/>
  <c r="H1278" i="19"/>
  <c r="H1279" i="19"/>
  <c r="H1280" i="19"/>
  <c r="H1281" i="19"/>
  <c r="H1282" i="19"/>
  <c r="H1283" i="19"/>
  <c r="H1284" i="19"/>
  <c r="H1285" i="19"/>
  <c r="H1286" i="19"/>
  <c r="H1287" i="19"/>
  <c r="H1288" i="19"/>
  <c r="H1289" i="19"/>
  <c r="H1290" i="19"/>
  <c r="H1291" i="19"/>
  <c r="H1292" i="19"/>
  <c r="H1293" i="19"/>
  <c r="H1294" i="19"/>
  <c r="H1295" i="19"/>
  <c r="H1296" i="19"/>
  <c r="H1297" i="19"/>
  <c r="H1298" i="19"/>
  <c r="H1299" i="19"/>
  <c r="H1300" i="19"/>
  <c r="H1301" i="19"/>
  <c r="H1302" i="19"/>
  <c r="H1303" i="19"/>
  <c r="H1304" i="19"/>
  <c r="H1305" i="19"/>
  <c r="H1306" i="19"/>
  <c r="H1307" i="19"/>
  <c r="H1308" i="19"/>
  <c r="H1309" i="19"/>
  <c r="H1310" i="19"/>
  <c r="H1311" i="19"/>
  <c r="H1312" i="19"/>
  <c r="H1313" i="19"/>
  <c r="H1314" i="19"/>
  <c r="H1315" i="19"/>
  <c r="H1316" i="19"/>
  <c r="H1317" i="19"/>
  <c r="H1318" i="19"/>
  <c r="H1319" i="19"/>
  <c r="H1320" i="19"/>
  <c r="H1321" i="19"/>
  <c r="H1322" i="19"/>
  <c r="H1323" i="19"/>
  <c r="H1324" i="19"/>
  <c r="H1325" i="19"/>
  <c r="H1326" i="19"/>
  <c r="H1327" i="19"/>
  <c r="H1328" i="19"/>
  <c r="H1329" i="19"/>
  <c r="H1330" i="19"/>
  <c r="H1331" i="19"/>
  <c r="H1332" i="19"/>
  <c r="H1333" i="19"/>
  <c r="H1334" i="19"/>
  <c r="H1335" i="19"/>
  <c r="H1336" i="19"/>
  <c r="H1337" i="19"/>
  <c r="H1338" i="19"/>
  <c r="H1339" i="19"/>
  <c r="H1340" i="19"/>
  <c r="H1341" i="19"/>
  <c r="H1342" i="19"/>
  <c r="H1343" i="19"/>
  <c r="H1344" i="19"/>
  <c r="H1345" i="19"/>
  <c r="H1346" i="19"/>
  <c r="H1347" i="19"/>
  <c r="H1348" i="19"/>
  <c r="H1349" i="19"/>
  <c r="H1350" i="19"/>
  <c r="H1351" i="19"/>
  <c r="H1352" i="19"/>
  <c r="H1353" i="19"/>
  <c r="H1354" i="19"/>
  <c r="H1355" i="19"/>
  <c r="H1356" i="19"/>
  <c r="H1357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69" i="19"/>
  <c r="H1370" i="19"/>
  <c r="H1371" i="19"/>
  <c r="H1372" i="19"/>
  <c r="H1373" i="19"/>
  <c r="H1374" i="19"/>
  <c r="H1375" i="19"/>
  <c r="H1376" i="19"/>
  <c r="H1377" i="19"/>
  <c r="H1378" i="19"/>
  <c r="H1379" i="19"/>
  <c r="H1380" i="19"/>
  <c r="H1381" i="19"/>
  <c r="H1382" i="19"/>
  <c r="H1383" i="19"/>
  <c r="H1384" i="19"/>
  <c r="H1385" i="19"/>
  <c r="H1386" i="19"/>
  <c r="H1387" i="19"/>
  <c r="H1388" i="19"/>
  <c r="H1389" i="19"/>
  <c r="H1390" i="19"/>
  <c r="H1391" i="19"/>
  <c r="H1392" i="19"/>
  <c r="H1393" i="19"/>
  <c r="H1394" i="19"/>
  <c r="H1395" i="19"/>
  <c r="H1396" i="19"/>
  <c r="H1397" i="19"/>
  <c r="H1398" i="19"/>
  <c r="H1399" i="19"/>
  <c r="H1400" i="19"/>
  <c r="H1401" i="19"/>
  <c r="H1402" i="19"/>
  <c r="H1403" i="19"/>
  <c r="H1404" i="19"/>
  <c r="H1405" i="19"/>
  <c r="H1406" i="19"/>
  <c r="H1407" i="19"/>
  <c r="H1408" i="19"/>
  <c r="H1409" i="19"/>
  <c r="H1410" i="19"/>
  <c r="H1411" i="19"/>
  <c r="H1412" i="19"/>
  <c r="H1413" i="19"/>
  <c r="H1414" i="19"/>
  <c r="H1415" i="19"/>
  <c r="H1416" i="19"/>
  <c r="H1417" i="19"/>
  <c r="H1418" i="19"/>
  <c r="H1419" i="19"/>
  <c r="H1420" i="19"/>
  <c r="H1421" i="19"/>
  <c r="H1422" i="19"/>
  <c r="H1423" i="19"/>
  <c r="H1424" i="19"/>
  <c r="H1425" i="19"/>
  <c r="H1426" i="19"/>
  <c r="H1427" i="19"/>
  <c r="H1428" i="19"/>
  <c r="H1429" i="19"/>
  <c r="H1430" i="19"/>
  <c r="H1431" i="19"/>
  <c r="H1432" i="19"/>
  <c r="H1433" i="19"/>
  <c r="H1434" i="19"/>
  <c r="H1435" i="19"/>
  <c r="H1436" i="19"/>
  <c r="H1437" i="19"/>
  <c r="H1438" i="19"/>
  <c r="H1439" i="19"/>
  <c r="H1440" i="19"/>
  <c r="H1441" i="19"/>
  <c r="H1442" i="19"/>
  <c r="H1443" i="19"/>
  <c r="H1444" i="19"/>
  <c r="H1445" i="19"/>
  <c r="H1446" i="19"/>
  <c r="H1447" i="19"/>
  <c r="H1448" i="19"/>
  <c r="H1449" i="19"/>
  <c r="H1450" i="19"/>
  <c r="H1451" i="19"/>
  <c r="H1452" i="19"/>
  <c r="H1453" i="19"/>
  <c r="H1454" i="19"/>
  <c r="H1455" i="19"/>
  <c r="H1456" i="19"/>
  <c r="H1457" i="19"/>
  <c r="H1458" i="19"/>
  <c r="H1459" i="19"/>
  <c r="H1460" i="19"/>
  <c r="H1461" i="19"/>
  <c r="H1462" i="19"/>
  <c r="H1463" i="19"/>
  <c r="H1464" i="19"/>
  <c r="H1465" i="19"/>
  <c r="H1466" i="19"/>
  <c r="H1467" i="19"/>
  <c r="H1468" i="19"/>
  <c r="H1469" i="19"/>
  <c r="H1470" i="19"/>
  <c r="H1471" i="19"/>
  <c r="H1472" i="19"/>
  <c r="H1473" i="19"/>
  <c r="H1474" i="19"/>
  <c r="H1475" i="19"/>
  <c r="H1476" i="19"/>
  <c r="H1477" i="19"/>
  <c r="H1478" i="19"/>
  <c r="H1479" i="19"/>
  <c r="H1480" i="19"/>
  <c r="H1481" i="19"/>
  <c r="H1482" i="19"/>
  <c r="H1483" i="19"/>
  <c r="H1484" i="19"/>
  <c r="H1485" i="19"/>
  <c r="H1486" i="19"/>
  <c r="H1487" i="19"/>
  <c r="H1488" i="19"/>
  <c r="H1489" i="19"/>
  <c r="H1490" i="19"/>
  <c r="H1491" i="19"/>
  <c r="H1492" i="19"/>
  <c r="H1493" i="19"/>
  <c r="H1494" i="19"/>
  <c r="H1495" i="19"/>
  <c r="H1496" i="19"/>
  <c r="H1497" i="19"/>
  <c r="H1498" i="19"/>
  <c r="H1499" i="19"/>
  <c r="H1500" i="19"/>
  <c r="H1501" i="19"/>
  <c r="H1502" i="19"/>
  <c r="H1503" i="19"/>
  <c r="H1504" i="19"/>
  <c r="H1505" i="19"/>
  <c r="H1506" i="19"/>
  <c r="H1507" i="19"/>
  <c r="H1508" i="19"/>
  <c r="H1509" i="19"/>
  <c r="H1510" i="19"/>
  <c r="H1511" i="19"/>
  <c r="H1512" i="19"/>
  <c r="H1513" i="19"/>
  <c r="H1514" i="19"/>
  <c r="H1515" i="19"/>
  <c r="H1516" i="19"/>
  <c r="H1517" i="19"/>
  <c r="H1518" i="19"/>
  <c r="H1519" i="19"/>
  <c r="H1520" i="19"/>
  <c r="H1521" i="19"/>
  <c r="H1522" i="19"/>
  <c r="H1523" i="19"/>
  <c r="H1524" i="19"/>
  <c r="H1525" i="19"/>
  <c r="H1526" i="19"/>
  <c r="H1527" i="19"/>
  <c r="H1528" i="19"/>
  <c r="H1529" i="19"/>
  <c r="H1530" i="19"/>
  <c r="H1531" i="19"/>
  <c r="H1532" i="19"/>
  <c r="H1533" i="19"/>
  <c r="H1534" i="19"/>
  <c r="H1535" i="19"/>
  <c r="H1536" i="19"/>
  <c r="H1537" i="19"/>
  <c r="H1538" i="19"/>
  <c r="H1539" i="19"/>
  <c r="H1540" i="19"/>
  <c r="H1541" i="19"/>
  <c r="H1542" i="19"/>
  <c r="H1543" i="19"/>
  <c r="H1544" i="19"/>
  <c r="H1545" i="19"/>
  <c r="H1546" i="19"/>
  <c r="H1547" i="19"/>
  <c r="H1548" i="19"/>
  <c r="H1549" i="19"/>
  <c r="H1550" i="19"/>
  <c r="H1551" i="19"/>
  <c r="H1552" i="19"/>
  <c r="H1553" i="19"/>
  <c r="H1554" i="19"/>
  <c r="H1555" i="19"/>
  <c r="H1556" i="19"/>
  <c r="H1557" i="19"/>
  <c r="H1558" i="19"/>
  <c r="H1559" i="19"/>
  <c r="H1560" i="19"/>
  <c r="H1561" i="19"/>
  <c r="H1562" i="19"/>
  <c r="H1563" i="19"/>
  <c r="H1564" i="19"/>
  <c r="H1565" i="19"/>
  <c r="H1566" i="19"/>
  <c r="H1567" i="19"/>
  <c r="H1568" i="19"/>
  <c r="H1569" i="19"/>
  <c r="H1570" i="19"/>
  <c r="H1571" i="19"/>
  <c r="H1572" i="19"/>
  <c r="H1573" i="19"/>
  <c r="H1574" i="19"/>
  <c r="H1575" i="19"/>
  <c r="H1576" i="19"/>
  <c r="H1577" i="19"/>
  <c r="H1578" i="19"/>
  <c r="H1579" i="19"/>
  <c r="H1580" i="19"/>
  <c r="H1581" i="19"/>
  <c r="H1582" i="19"/>
  <c r="H1583" i="19"/>
  <c r="H1584" i="19"/>
  <c r="H1585" i="19"/>
  <c r="H1586" i="19"/>
  <c r="H1587" i="19"/>
  <c r="H1588" i="19"/>
  <c r="H1589" i="19"/>
  <c r="H1590" i="19"/>
  <c r="H1591" i="19"/>
  <c r="H1592" i="19"/>
  <c r="H1593" i="19"/>
  <c r="H1594" i="19"/>
  <c r="H1595" i="19"/>
  <c r="H1596" i="19"/>
  <c r="H1597" i="19"/>
  <c r="H1598" i="19"/>
  <c r="H1599" i="19"/>
  <c r="H1600" i="19"/>
  <c r="H1601" i="19"/>
  <c r="H1602" i="19"/>
  <c r="H1603" i="19"/>
  <c r="H1604" i="19"/>
  <c r="H1605" i="19"/>
  <c r="H1606" i="19"/>
  <c r="H1607" i="19"/>
  <c r="H1608" i="19"/>
  <c r="H1609" i="19"/>
  <c r="H1610" i="19"/>
  <c r="H1611" i="19"/>
  <c r="H1612" i="19"/>
  <c r="H1613" i="19"/>
  <c r="H1614" i="19"/>
  <c r="H1615" i="19"/>
  <c r="H1616" i="19"/>
  <c r="H1617" i="19"/>
  <c r="H1618" i="19"/>
  <c r="H1619" i="19"/>
  <c r="H1620" i="19"/>
  <c r="H1621" i="19"/>
  <c r="H1622" i="19"/>
  <c r="H1623" i="19"/>
  <c r="H1624" i="19"/>
  <c r="H1625" i="19"/>
  <c r="H1626" i="19"/>
  <c r="H1627" i="19"/>
  <c r="H1628" i="19"/>
  <c r="H1629" i="19"/>
  <c r="H1630" i="19"/>
  <c r="H1631" i="19"/>
  <c r="H1632" i="19"/>
  <c r="H1633" i="19"/>
  <c r="H1634" i="19"/>
  <c r="H1635" i="19"/>
  <c r="H1636" i="19"/>
  <c r="H1637" i="19"/>
  <c r="H1638" i="19"/>
  <c r="H1639" i="19"/>
  <c r="H1640" i="19"/>
  <c r="H1641" i="19"/>
  <c r="H1642" i="19"/>
  <c r="H1643" i="19"/>
  <c r="H1644" i="19"/>
  <c r="H1645" i="19"/>
  <c r="H1646" i="19"/>
  <c r="H1647" i="19"/>
  <c r="H1648" i="19"/>
  <c r="H1649" i="19"/>
  <c r="H1650" i="19"/>
  <c r="H1651" i="19"/>
  <c r="H1652" i="19"/>
  <c r="H1653" i="19"/>
  <c r="H1654" i="19"/>
  <c r="H1655" i="19"/>
  <c r="H1656" i="19"/>
  <c r="H1657" i="19"/>
  <c r="H1658" i="19"/>
  <c r="H1659" i="19"/>
  <c r="H1660" i="19"/>
  <c r="H1661" i="19"/>
  <c r="H1662" i="19"/>
  <c r="H1663" i="19"/>
  <c r="H1664" i="19"/>
  <c r="H1665" i="19"/>
  <c r="H1666" i="19"/>
  <c r="H1667" i="19"/>
  <c r="H1668" i="19"/>
  <c r="H1669" i="19"/>
  <c r="H1670" i="19"/>
  <c r="H1671" i="19"/>
  <c r="H1672" i="19"/>
  <c r="H1673" i="19"/>
  <c r="H1674" i="19"/>
  <c r="H1675" i="19"/>
  <c r="H1676" i="19"/>
  <c r="H1677" i="19"/>
  <c r="H1678" i="19"/>
  <c r="H1679" i="19"/>
  <c r="H1680" i="19"/>
  <c r="H1681" i="19"/>
  <c r="H1682" i="19"/>
  <c r="H1683" i="19"/>
  <c r="H1684" i="19"/>
  <c r="H1685" i="19"/>
  <c r="H1686" i="19"/>
  <c r="H1687" i="19"/>
  <c r="H1688" i="19"/>
  <c r="H1689" i="19"/>
  <c r="H1690" i="19"/>
  <c r="H1691" i="19"/>
  <c r="H1692" i="19"/>
  <c r="H1693" i="19"/>
  <c r="H1694" i="19"/>
  <c r="H1695" i="19"/>
  <c r="H1696" i="19"/>
  <c r="H1697" i="19"/>
  <c r="H1698" i="19"/>
  <c r="H1699" i="19"/>
  <c r="H1700" i="19"/>
  <c r="H1701" i="19"/>
  <c r="H1702" i="19"/>
  <c r="H1703" i="19"/>
  <c r="H1704" i="19"/>
  <c r="H1705" i="19"/>
  <c r="H1706" i="19"/>
  <c r="H1707" i="19"/>
  <c r="H1708" i="19"/>
  <c r="H1709" i="19"/>
  <c r="H1710" i="19"/>
  <c r="H1711" i="19"/>
  <c r="H1712" i="19"/>
  <c r="H1713" i="19"/>
  <c r="H1714" i="19"/>
  <c r="H1715" i="19"/>
  <c r="H1716" i="19"/>
  <c r="H1717" i="19"/>
  <c r="H1718" i="19"/>
  <c r="H1719" i="19"/>
  <c r="H1720" i="19"/>
  <c r="H1721" i="19"/>
  <c r="H1722" i="19"/>
  <c r="H1723" i="19"/>
  <c r="H1724" i="19"/>
  <c r="H1725" i="19"/>
  <c r="H1726" i="19"/>
  <c r="H1727" i="19"/>
  <c r="H1728" i="19"/>
  <c r="H1729" i="19"/>
  <c r="H1730" i="19"/>
  <c r="H1731" i="19"/>
  <c r="H1732" i="19"/>
  <c r="H1733" i="19"/>
  <c r="H1734" i="19"/>
  <c r="H1735" i="19"/>
  <c r="H1736" i="19"/>
  <c r="H1737" i="19"/>
  <c r="H1738" i="19"/>
  <c r="H1739" i="19"/>
  <c r="H1740" i="19"/>
  <c r="H1741" i="19"/>
  <c r="H1742" i="19"/>
  <c r="H1743" i="19"/>
  <c r="H1744" i="19"/>
  <c r="H1745" i="19"/>
  <c r="H1746" i="19"/>
  <c r="H1747" i="19"/>
  <c r="H1748" i="19"/>
  <c r="H1749" i="19"/>
  <c r="H1750" i="19"/>
  <c r="H1751" i="19"/>
  <c r="H1752" i="19"/>
  <c r="H1753" i="19"/>
  <c r="H1754" i="19"/>
  <c r="H1755" i="19"/>
  <c r="H1756" i="19"/>
  <c r="H1757" i="19"/>
  <c r="H1758" i="19"/>
  <c r="H1759" i="19"/>
  <c r="H1760" i="19"/>
  <c r="H1761" i="19"/>
  <c r="H1762" i="19"/>
  <c r="H1763" i="19"/>
  <c r="H1764" i="19"/>
  <c r="H1765" i="19"/>
  <c r="H1766" i="19"/>
  <c r="H1767" i="19"/>
  <c r="H1768" i="19"/>
  <c r="H1769" i="19"/>
  <c r="H1770" i="19"/>
  <c r="H1771" i="19"/>
  <c r="H1772" i="19"/>
  <c r="H1773" i="19"/>
  <c r="H1774" i="19"/>
  <c r="H1775" i="19"/>
  <c r="H1776" i="19"/>
  <c r="H1777" i="19"/>
  <c r="H1778" i="19"/>
  <c r="H1779" i="19"/>
  <c r="H1780" i="19"/>
  <c r="H1781" i="19"/>
  <c r="H1782" i="19"/>
  <c r="H1783" i="19"/>
  <c r="H1784" i="19"/>
  <c r="H1785" i="19"/>
  <c r="H1786" i="19"/>
  <c r="H1787" i="19"/>
  <c r="H1788" i="19"/>
  <c r="H1789" i="19"/>
  <c r="H1790" i="19"/>
  <c r="H1791" i="19"/>
  <c r="H1792" i="19"/>
  <c r="H1793" i="19"/>
  <c r="H1794" i="19"/>
  <c r="H1795" i="19"/>
  <c r="H1796" i="19"/>
  <c r="H1797" i="19"/>
  <c r="H1798" i="19"/>
  <c r="H1799" i="19"/>
  <c r="H1800" i="19"/>
  <c r="H1801" i="19"/>
  <c r="H1802" i="19"/>
  <c r="H1803" i="19"/>
  <c r="H1804" i="19"/>
  <c r="H1805" i="19"/>
  <c r="H1806" i="19"/>
  <c r="H1807" i="19"/>
  <c r="H1808" i="19"/>
  <c r="H1809" i="19"/>
  <c r="H1810" i="19"/>
  <c r="H1811" i="19"/>
  <c r="H1812" i="19"/>
  <c r="H1813" i="19"/>
  <c r="H1814" i="19"/>
  <c r="H1815" i="19"/>
  <c r="H1816" i="19"/>
  <c r="H1817" i="19"/>
  <c r="H1818" i="19"/>
  <c r="H1819" i="19"/>
  <c r="H1820" i="19"/>
  <c r="H1821" i="19"/>
  <c r="H1822" i="19"/>
  <c r="H1823" i="19"/>
  <c r="H1824" i="19"/>
  <c r="H1825" i="19"/>
  <c r="H1826" i="19"/>
  <c r="H1827" i="19"/>
  <c r="H1828" i="19"/>
  <c r="H1829" i="19"/>
  <c r="H1830" i="19"/>
  <c r="H1831" i="19"/>
  <c r="H1832" i="19"/>
  <c r="H1833" i="19"/>
  <c r="H1834" i="19"/>
  <c r="H1835" i="19"/>
  <c r="H1836" i="19"/>
  <c r="H1837" i="19"/>
  <c r="H1838" i="19"/>
  <c r="H1839" i="19"/>
  <c r="H1840" i="19"/>
  <c r="H1841" i="19"/>
  <c r="H1842" i="19"/>
  <c r="H1843" i="19"/>
  <c r="H1844" i="19"/>
  <c r="H1845" i="19"/>
  <c r="H1846" i="19"/>
  <c r="H1847" i="19"/>
  <c r="H1848" i="19"/>
  <c r="H1849" i="19"/>
  <c r="H1850" i="19"/>
  <c r="H1851" i="19"/>
  <c r="H1852" i="19"/>
  <c r="H1853" i="19"/>
  <c r="H1854" i="19"/>
  <c r="H1855" i="19"/>
  <c r="H1856" i="19"/>
  <c r="H1857" i="19"/>
  <c r="H1858" i="19"/>
  <c r="H1859" i="19"/>
  <c r="H1860" i="19"/>
  <c r="H1861" i="19"/>
  <c r="H1862" i="19"/>
  <c r="H1863" i="19"/>
  <c r="H1864" i="19"/>
  <c r="H1865" i="19"/>
  <c r="H1866" i="19"/>
  <c r="H1867" i="19"/>
  <c r="H1868" i="19"/>
  <c r="H1869" i="19"/>
  <c r="H1870" i="19"/>
  <c r="H1871" i="19"/>
  <c r="H1872" i="19"/>
  <c r="H1873" i="19"/>
  <c r="H1874" i="19"/>
  <c r="H1875" i="19"/>
  <c r="H1876" i="19"/>
  <c r="H1877" i="19"/>
  <c r="H1878" i="19"/>
  <c r="H1879" i="19"/>
  <c r="H1880" i="19"/>
  <c r="H1881" i="19"/>
  <c r="H1882" i="19"/>
  <c r="H1883" i="19"/>
  <c r="H1884" i="19"/>
  <c r="H1885" i="19"/>
  <c r="H1886" i="19"/>
  <c r="H1887" i="19"/>
  <c r="H1888" i="19"/>
  <c r="H1889" i="19"/>
  <c r="H1890" i="19"/>
  <c r="H1891" i="19"/>
  <c r="H1892" i="19"/>
  <c r="H1893" i="19"/>
  <c r="H1894" i="19"/>
  <c r="H1895" i="19"/>
  <c r="H1896" i="19"/>
  <c r="H1897" i="19"/>
  <c r="H1898" i="19"/>
  <c r="H1899" i="19"/>
  <c r="H1900" i="19"/>
  <c r="H1901" i="19"/>
  <c r="H1902" i="19"/>
  <c r="H1903" i="19"/>
  <c r="H1904" i="19"/>
  <c r="H1905" i="19"/>
  <c r="H1906" i="19"/>
  <c r="H1907" i="19"/>
  <c r="H1908" i="19"/>
  <c r="H1909" i="19"/>
  <c r="H1910" i="19"/>
  <c r="H1911" i="19"/>
  <c r="H1912" i="19"/>
  <c r="H1913" i="19"/>
  <c r="H1914" i="19"/>
  <c r="H1915" i="19"/>
  <c r="H1916" i="19"/>
  <c r="H1917" i="19"/>
  <c r="H1918" i="19"/>
  <c r="H1919" i="19"/>
  <c r="H1920" i="19"/>
  <c r="H1921" i="19"/>
  <c r="H1922" i="19"/>
  <c r="H1923" i="19"/>
  <c r="H1924" i="19"/>
  <c r="H1925" i="19"/>
  <c r="H1926" i="19"/>
  <c r="H1927" i="19"/>
  <c r="H1928" i="19"/>
  <c r="H1929" i="19"/>
  <c r="H1930" i="19"/>
  <c r="H1931" i="19"/>
  <c r="H1932" i="19"/>
  <c r="H1933" i="19"/>
  <c r="H1934" i="19"/>
  <c r="H1935" i="19"/>
  <c r="H1936" i="19"/>
  <c r="H1937" i="19"/>
  <c r="H1938" i="19"/>
  <c r="H1939" i="19"/>
  <c r="H1940" i="19"/>
  <c r="H1941" i="19"/>
  <c r="H1942" i="19"/>
  <c r="H1943" i="19"/>
  <c r="H1944" i="19"/>
  <c r="H1945" i="19"/>
  <c r="H1946" i="19"/>
  <c r="H1947" i="19"/>
  <c r="H1948" i="19"/>
  <c r="H1949" i="19"/>
  <c r="H1950" i="19"/>
  <c r="H1951" i="19"/>
  <c r="H1952" i="19"/>
  <c r="H1953" i="19"/>
  <c r="H1954" i="19"/>
  <c r="H1955" i="19"/>
  <c r="H1956" i="19"/>
  <c r="H1957" i="19"/>
  <c r="H1958" i="19"/>
  <c r="H1959" i="19"/>
  <c r="H1960" i="19"/>
  <c r="H1961" i="19"/>
  <c r="H1962" i="19"/>
  <c r="H1963" i="19"/>
  <c r="H1964" i="19"/>
  <c r="H1965" i="19"/>
  <c r="H1966" i="19"/>
  <c r="H1967" i="19"/>
  <c r="H1968" i="19"/>
  <c r="H1969" i="19"/>
  <c r="H1970" i="19"/>
  <c r="H1971" i="19"/>
  <c r="H1972" i="19"/>
  <c r="H1973" i="19"/>
  <c r="H1974" i="19"/>
  <c r="H1975" i="19"/>
  <c r="H1976" i="19"/>
  <c r="H1977" i="19"/>
  <c r="H1978" i="19"/>
  <c r="H1979" i="19"/>
  <c r="H1980" i="19"/>
  <c r="H1981" i="19"/>
  <c r="H1982" i="19"/>
  <c r="H1983" i="19"/>
  <c r="H1984" i="19"/>
  <c r="H1985" i="19"/>
  <c r="H1986" i="19"/>
  <c r="H1987" i="19"/>
  <c r="H1988" i="19"/>
  <c r="H1989" i="19"/>
  <c r="H1990" i="19"/>
  <c r="H1991" i="19"/>
  <c r="H1992" i="19"/>
  <c r="H1993" i="19"/>
  <c r="H1994" i="19"/>
  <c r="H1995" i="19"/>
  <c r="H1996" i="19"/>
  <c r="H1997" i="19"/>
  <c r="H1998" i="19"/>
  <c r="H1999" i="19"/>
  <c r="H2000" i="19"/>
  <c r="H2001" i="19"/>
  <c r="H2002" i="19"/>
  <c r="H2003" i="19"/>
  <c r="H2004" i="19"/>
  <c r="H2005" i="19"/>
  <c r="H2006" i="19"/>
  <c r="H2007" i="19"/>
  <c r="H2008" i="19"/>
  <c r="H2009" i="19"/>
  <c r="H2010" i="19"/>
  <c r="H2011" i="19"/>
  <c r="H2012" i="19"/>
  <c r="H2013" i="19"/>
  <c r="H2014" i="19"/>
  <c r="H2015" i="19"/>
  <c r="H2016" i="19"/>
  <c r="H2017" i="19"/>
  <c r="H2018" i="19"/>
  <c r="H2019" i="19"/>
  <c r="H2020" i="19"/>
  <c r="H2021" i="19"/>
  <c r="H2022" i="19"/>
  <c r="H2023" i="19"/>
  <c r="H2024" i="19"/>
  <c r="H2025" i="19"/>
  <c r="H2026" i="19"/>
  <c r="H2027" i="19"/>
  <c r="H2028" i="19"/>
  <c r="H2029" i="19"/>
  <c r="H2030" i="19"/>
  <c r="H2031" i="19"/>
  <c r="H2032" i="19"/>
  <c r="H2033" i="19"/>
  <c r="H2034" i="19"/>
  <c r="H2035" i="19"/>
  <c r="H2036" i="19"/>
  <c r="H2037" i="19"/>
  <c r="H2038" i="19"/>
  <c r="H2039" i="19"/>
  <c r="H2040" i="19"/>
  <c r="H2041" i="19"/>
  <c r="H2042" i="19"/>
  <c r="H2043" i="19"/>
  <c r="H2044" i="19"/>
  <c r="H2045" i="19"/>
  <c r="H2046" i="19"/>
  <c r="H2047" i="19"/>
  <c r="H2048" i="19"/>
  <c r="H2049" i="19"/>
  <c r="H2050" i="19"/>
  <c r="H2051" i="19"/>
  <c r="H2052" i="19"/>
  <c r="H2053" i="19"/>
  <c r="H2054" i="19"/>
  <c r="H2055" i="19"/>
  <c r="H2056" i="19"/>
  <c r="H2057" i="19"/>
  <c r="H2058" i="19"/>
  <c r="H2059" i="19"/>
  <c r="H2060" i="19"/>
  <c r="H2061" i="19"/>
  <c r="H2062" i="19"/>
  <c r="H2063" i="19"/>
  <c r="H2064" i="19"/>
  <c r="H2065" i="19"/>
  <c r="H2066" i="19"/>
  <c r="H2067" i="19"/>
  <c r="H2068" i="19"/>
  <c r="H2069" i="19"/>
  <c r="H2070" i="19"/>
  <c r="H2071" i="19"/>
  <c r="H2072" i="19"/>
  <c r="H2073" i="19"/>
  <c r="H2074" i="19"/>
  <c r="H2075" i="19"/>
  <c r="H2076" i="19"/>
  <c r="H2077" i="19"/>
  <c r="H2078" i="19"/>
  <c r="H2079" i="19"/>
  <c r="H2080" i="19"/>
  <c r="H2081" i="19"/>
  <c r="H2082" i="19"/>
  <c r="H2083" i="19"/>
  <c r="H2084" i="19"/>
  <c r="H2085" i="19"/>
  <c r="H2086" i="19"/>
  <c r="H2087" i="19"/>
  <c r="H2088" i="19"/>
  <c r="H2089" i="19"/>
  <c r="H2090" i="19"/>
  <c r="H2091" i="19"/>
  <c r="H2092" i="19"/>
  <c r="H2093" i="19"/>
  <c r="H2094" i="19"/>
  <c r="H2095" i="19"/>
  <c r="H2096" i="19"/>
  <c r="H2097" i="19"/>
  <c r="H2098" i="19"/>
  <c r="H2099" i="19"/>
  <c r="H2100" i="19"/>
  <c r="H2101" i="19"/>
  <c r="H2102" i="19"/>
  <c r="H2103" i="19"/>
  <c r="H2104" i="19"/>
  <c r="H2105" i="19"/>
  <c r="H2106" i="19"/>
  <c r="H2107" i="19"/>
  <c r="H2108" i="19"/>
  <c r="H2109" i="19"/>
  <c r="H2110" i="19"/>
  <c r="H2111" i="19"/>
  <c r="H2112" i="19"/>
  <c r="H2113" i="19"/>
  <c r="H2114" i="19"/>
  <c r="H2115" i="19"/>
  <c r="H2116" i="19"/>
  <c r="H2117" i="19"/>
  <c r="H2118" i="19"/>
  <c r="H2119" i="19"/>
  <c r="H2120" i="19"/>
  <c r="H2121" i="19"/>
  <c r="H2122" i="19"/>
  <c r="H2123" i="19"/>
  <c r="H2124" i="19"/>
  <c r="H2125" i="19"/>
  <c r="H2126" i="19"/>
  <c r="H2127" i="19"/>
  <c r="H2128" i="19"/>
  <c r="H2129" i="19"/>
  <c r="H2130" i="19"/>
  <c r="H2131" i="19"/>
  <c r="H2132" i="19"/>
  <c r="H2133" i="19"/>
  <c r="H2134" i="19"/>
  <c r="H2135" i="19"/>
  <c r="H2136" i="19"/>
  <c r="H2137" i="19"/>
  <c r="H2138" i="19"/>
  <c r="H2139" i="19"/>
  <c r="H2140" i="19"/>
  <c r="H2141" i="19"/>
  <c r="H2142" i="19"/>
  <c r="H2143" i="19"/>
  <c r="H2144" i="19"/>
  <c r="H2145" i="19"/>
  <c r="H2146" i="19"/>
  <c r="H2147" i="19"/>
  <c r="H2148" i="19"/>
  <c r="H2149" i="19"/>
  <c r="H2150" i="19"/>
  <c r="H2151" i="19"/>
  <c r="H2152" i="19"/>
  <c r="H2153" i="19"/>
  <c r="H2154" i="19"/>
  <c r="H2155" i="19"/>
  <c r="H2156" i="19"/>
  <c r="H2157" i="19"/>
  <c r="H2158" i="19"/>
  <c r="H2159" i="19"/>
  <c r="H2160" i="19"/>
  <c r="H2161" i="19"/>
  <c r="H2162" i="19"/>
  <c r="H2163" i="19"/>
  <c r="H2164" i="19"/>
  <c r="H2165" i="19"/>
  <c r="H2166" i="19"/>
  <c r="H2167" i="19"/>
  <c r="H2168" i="19"/>
  <c r="H2169" i="19"/>
  <c r="H2170" i="19"/>
  <c r="H2171" i="19"/>
  <c r="H2172" i="19"/>
  <c r="H2173" i="19"/>
  <c r="H2174" i="19"/>
  <c r="H2175" i="19"/>
  <c r="H2176" i="19"/>
  <c r="H2177" i="19"/>
  <c r="H2178" i="19"/>
  <c r="H2179" i="19"/>
  <c r="H2180" i="19"/>
  <c r="H2181" i="19"/>
  <c r="H2182" i="19"/>
  <c r="H2183" i="19"/>
  <c r="H2184" i="19"/>
  <c r="H2185" i="19"/>
  <c r="H2186" i="19"/>
  <c r="H2187" i="19"/>
  <c r="H2188" i="19"/>
  <c r="H2189" i="19"/>
  <c r="H2190" i="19"/>
  <c r="H2191" i="19"/>
  <c r="H2192" i="19"/>
  <c r="H2193" i="19"/>
  <c r="H2194" i="19"/>
  <c r="H2195" i="19"/>
  <c r="H2196" i="19"/>
  <c r="H2197" i="19"/>
  <c r="H2198" i="19"/>
  <c r="H2199" i="19"/>
  <c r="H2200" i="19"/>
  <c r="H2201" i="19"/>
  <c r="H2202" i="19"/>
  <c r="H2203" i="19"/>
  <c r="H2204" i="19"/>
  <c r="H2205" i="19"/>
  <c r="H2206" i="19"/>
  <c r="H2207" i="19"/>
  <c r="H2208" i="19"/>
  <c r="H2209" i="19"/>
  <c r="H2210" i="19"/>
  <c r="H2211" i="19"/>
  <c r="H2212" i="19"/>
  <c r="H2213" i="19"/>
  <c r="H2214" i="19"/>
  <c r="H2215" i="19"/>
  <c r="H2216" i="19"/>
  <c r="H2217" i="19"/>
  <c r="H2218" i="19"/>
  <c r="H2219" i="19"/>
  <c r="H2220" i="19"/>
  <c r="H2221" i="19"/>
  <c r="H2222" i="19"/>
  <c r="H2223" i="19"/>
  <c r="H2224" i="19"/>
  <c r="H2225" i="19"/>
  <c r="H2226" i="19"/>
  <c r="H2227" i="19"/>
  <c r="H2228" i="19"/>
  <c r="H2229" i="19"/>
  <c r="H2230" i="19"/>
  <c r="H2231" i="19"/>
  <c r="H2232" i="19"/>
  <c r="H2233" i="19"/>
  <c r="H2234" i="19"/>
  <c r="H2235" i="19"/>
  <c r="H2236" i="19"/>
  <c r="H2237" i="19"/>
  <c r="H2238" i="19"/>
  <c r="H2239" i="19"/>
  <c r="H2240" i="19"/>
  <c r="H2241" i="19"/>
  <c r="H2242" i="19"/>
  <c r="H2243" i="19"/>
  <c r="H2244" i="19"/>
  <c r="H2245" i="19"/>
  <c r="H2246" i="19"/>
  <c r="H2247" i="19"/>
  <c r="H2248" i="19"/>
  <c r="H2249" i="19"/>
  <c r="H2250" i="19"/>
  <c r="H2251" i="19"/>
  <c r="H2252" i="19"/>
  <c r="H2253" i="19"/>
  <c r="H2254" i="19"/>
  <c r="H2255" i="19"/>
  <c r="H2256" i="19"/>
  <c r="H2257" i="19"/>
  <c r="H2258" i="19"/>
  <c r="H2259" i="19"/>
  <c r="H2260" i="19"/>
  <c r="H2261" i="19"/>
  <c r="H2262" i="19"/>
  <c r="H2263" i="19"/>
  <c r="H2264" i="19"/>
  <c r="H2265" i="19"/>
  <c r="H2266" i="19"/>
  <c r="H2267" i="19"/>
  <c r="H2268" i="19"/>
  <c r="H2269" i="19"/>
  <c r="H2270" i="19"/>
  <c r="H2271" i="19"/>
  <c r="H2272" i="19"/>
  <c r="H2273" i="19"/>
  <c r="H2274" i="19"/>
  <c r="H2275" i="19"/>
  <c r="H2276" i="19"/>
  <c r="H2277" i="19"/>
  <c r="H2278" i="19"/>
  <c r="H2279" i="19"/>
  <c r="H2280" i="19"/>
  <c r="H2281" i="19"/>
  <c r="H2282" i="19"/>
  <c r="H2283" i="19"/>
  <c r="H2284" i="19"/>
  <c r="H2285" i="19"/>
  <c r="H2286" i="19"/>
  <c r="H2287" i="19"/>
  <c r="H2288" i="19"/>
  <c r="H2289" i="19"/>
  <c r="H2290" i="19"/>
  <c r="H2291" i="19"/>
  <c r="H2292" i="19"/>
  <c r="H2293" i="19"/>
  <c r="H2294" i="19"/>
  <c r="H2295" i="19"/>
  <c r="H2296" i="19"/>
  <c r="H2297" i="19"/>
  <c r="H2298" i="19"/>
  <c r="H2299" i="19"/>
  <c r="H2300" i="19"/>
  <c r="H2301" i="19"/>
  <c r="H2302" i="19"/>
  <c r="H2303" i="19"/>
  <c r="H2304" i="19"/>
  <c r="H2305" i="19"/>
  <c r="H2306" i="19"/>
  <c r="H2307" i="19"/>
  <c r="H2308" i="19"/>
  <c r="H2309" i="19"/>
  <c r="H2310" i="19"/>
  <c r="H2311" i="19"/>
  <c r="H2312" i="19"/>
  <c r="H2313" i="19"/>
  <c r="H2314" i="19"/>
  <c r="H2315" i="19"/>
  <c r="H2316" i="19"/>
  <c r="H2317" i="19"/>
  <c r="H2318" i="19"/>
  <c r="H2319" i="19"/>
  <c r="H2320" i="19"/>
  <c r="H2321" i="19"/>
  <c r="H2322" i="19"/>
  <c r="H2323" i="19"/>
  <c r="H2324" i="19"/>
  <c r="H2325" i="19"/>
  <c r="H2326" i="19"/>
  <c r="H2327" i="19"/>
  <c r="H2328" i="19"/>
  <c r="H2329" i="19"/>
  <c r="H2330" i="19"/>
  <c r="H2331" i="19"/>
  <c r="H2332" i="19"/>
  <c r="H2333" i="19"/>
  <c r="H2334" i="19"/>
  <c r="H2335" i="19"/>
  <c r="H2336" i="19"/>
  <c r="H2337" i="19"/>
  <c r="H2338" i="19"/>
  <c r="H2339" i="19"/>
  <c r="H2340" i="19"/>
  <c r="H2341" i="19"/>
  <c r="H2342" i="19"/>
  <c r="H2343" i="19"/>
  <c r="H2344" i="19"/>
  <c r="H2345" i="19"/>
  <c r="H2346" i="19"/>
  <c r="H2347" i="19"/>
  <c r="H2348" i="19"/>
  <c r="H2349" i="19"/>
  <c r="H2350" i="19"/>
  <c r="H2351" i="19"/>
  <c r="H2352" i="19"/>
  <c r="H2353" i="19"/>
  <c r="H2354" i="19"/>
  <c r="H2355" i="19"/>
  <c r="H2356" i="19"/>
  <c r="H2357" i="19"/>
  <c r="H2358" i="19"/>
  <c r="H2359" i="19"/>
  <c r="H2360" i="19"/>
  <c r="H2361" i="19"/>
  <c r="H2362" i="19"/>
  <c r="H2363" i="19"/>
  <c r="H2364" i="19"/>
  <c r="H2365" i="19"/>
  <c r="H2366" i="19"/>
  <c r="H2367" i="19"/>
  <c r="H2368" i="19"/>
  <c r="H2369" i="19"/>
  <c r="H2370" i="19"/>
  <c r="H2371" i="19"/>
  <c r="H2372" i="19"/>
  <c r="H2373" i="19"/>
  <c r="H2374" i="19"/>
  <c r="H2375" i="19"/>
  <c r="H2376" i="19"/>
  <c r="H2377" i="19"/>
  <c r="H2378" i="19"/>
  <c r="H2379" i="19"/>
  <c r="H2380" i="19"/>
  <c r="H2381" i="19"/>
  <c r="H2382" i="19"/>
  <c r="H2383" i="19"/>
  <c r="H2384" i="19"/>
  <c r="H2385" i="19"/>
  <c r="H2386" i="19"/>
  <c r="H2387" i="19"/>
  <c r="H2388" i="19"/>
  <c r="H2389" i="19"/>
  <c r="H2390" i="19"/>
  <c r="H2391" i="19"/>
  <c r="H2392" i="19"/>
  <c r="H2393" i="19"/>
  <c r="H2394" i="19"/>
  <c r="H2395" i="19"/>
  <c r="H2396" i="19"/>
  <c r="H2397" i="19"/>
  <c r="H2398" i="19"/>
  <c r="H2399" i="19"/>
  <c r="H2400" i="19"/>
  <c r="H2401" i="19"/>
  <c r="H2402" i="19"/>
  <c r="H2403" i="19"/>
  <c r="H2404" i="19"/>
  <c r="H2405" i="19"/>
  <c r="H2406" i="19"/>
  <c r="H2407" i="19"/>
  <c r="H2408" i="19"/>
  <c r="H2409" i="19"/>
  <c r="H2410" i="19"/>
  <c r="H2411" i="19"/>
  <c r="H2412" i="19"/>
  <c r="H2413" i="19"/>
  <c r="H2414" i="19"/>
  <c r="H2415" i="19"/>
  <c r="H2416" i="19"/>
  <c r="H2417" i="19"/>
  <c r="H2418" i="19"/>
  <c r="H2419" i="19"/>
  <c r="H2420" i="19"/>
  <c r="H2421" i="19"/>
  <c r="H2422" i="19"/>
  <c r="H2423" i="19"/>
  <c r="H2424" i="19"/>
  <c r="H2425" i="19"/>
  <c r="H2426" i="19"/>
  <c r="H2427" i="19"/>
  <c r="H2428" i="19"/>
  <c r="H2429" i="19"/>
  <c r="H2430" i="19"/>
  <c r="H2431" i="19"/>
  <c r="H2432" i="19"/>
  <c r="H2433" i="19"/>
  <c r="H2434" i="19"/>
  <c r="H2435" i="19"/>
  <c r="H2436" i="19"/>
  <c r="H2437" i="19"/>
  <c r="H2438" i="19"/>
  <c r="H2439" i="19"/>
  <c r="H2440" i="19"/>
  <c r="H2441" i="19"/>
  <c r="H2442" i="19"/>
  <c r="H2443" i="19"/>
  <c r="H2444" i="19"/>
  <c r="H2445" i="19"/>
  <c r="H2446" i="19"/>
  <c r="H2447" i="19"/>
  <c r="H2448" i="19"/>
  <c r="H2449" i="19"/>
  <c r="H2450" i="19"/>
  <c r="H2451" i="19"/>
  <c r="H2452" i="19"/>
  <c r="H2453" i="19"/>
  <c r="H2454" i="19"/>
  <c r="H2455" i="19"/>
  <c r="H2456" i="19"/>
  <c r="H2457" i="19"/>
  <c r="H2458" i="19"/>
  <c r="H2459" i="19"/>
  <c r="H2460" i="19"/>
  <c r="H2461" i="19"/>
  <c r="H2462" i="19"/>
  <c r="H2463" i="19"/>
  <c r="H2464" i="19"/>
  <c r="H2465" i="19"/>
  <c r="H2466" i="19"/>
  <c r="H2467" i="19"/>
  <c r="H2468" i="19"/>
  <c r="H2469" i="19"/>
  <c r="H2470" i="19"/>
  <c r="H2471" i="19"/>
  <c r="H2472" i="19"/>
  <c r="H2473" i="19"/>
  <c r="H2474" i="19"/>
  <c r="H2475" i="19"/>
  <c r="H2476" i="19"/>
  <c r="H2477" i="19"/>
  <c r="H2478" i="19"/>
  <c r="H2479" i="19"/>
  <c r="H2480" i="19"/>
  <c r="H2481" i="19"/>
  <c r="H2482" i="19"/>
  <c r="H2483" i="19"/>
  <c r="H2484" i="19"/>
  <c r="H2485" i="19"/>
  <c r="H2486" i="19"/>
  <c r="H2487" i="19"/>
  <c r="H2488" i="19"/>
  <c r="H2489" i="19"/>
  <c r="H2490" i="19"/>
  <c r="H2491" i="19"/>
  <c r="H2492" i="19"/>
  <c r="H2493" i="19"/>
  <c r="H2494" i="19"/>
  <c r="H2495" i="19"/>
  <c r="H2496" i="19"/>
  <c r="H2497" i="19"/>
  <c r="H2498" i="19"/>
  <c r="H2499" i="19"/>
  <c r="H2500" i="19"/>
  <c r="H2501" i="19"/>
  <c r="H2502" i="19"/>
  <c r="H2503" i="19"/>
  <c r="H2504" i="19"/>
  <c r="H2505" i="19"/>
  <c r="H2506" i="19"/>
  <c r="H2507" i="19"/>
  <c r="H2508" i="19"/>
  <c r="H2509" i="19"/>
  <c r="H2510" i="19"/>
  <c r="H2511" i="19"/>
  <c r="H2512" i="19"/>
  <c r="H2513" i="19"/>
  <c r="H2514" i="19"/>
  <c r="H2515" i="19"/>
  <c r="H2516" i="19"/>
  <c r="H2517" i="19"/>
  <c r="H2518" i="19"/>
  <c r="H2519" i="19"/>
  <c r="H2520" i="19"/>
  <c r="H2521" i="19"/>
  <c r="H2522" i="19"/>
  <c r="H2523" i="19"/>
  <c r="H2524" i="19"/>
  <c r="H2525" i="19"/>
  <c r="H2526" i="19"/>
  <c r="H2527" i="19"/>
  <c r="H2528" i="19"/>
  <c r="H2529" i="19"/>
  <c r="H2530" i="19"/>
  <c r="H2531" i="19"/>
  <c r="H2532" i="19"/>
  <c r="H2533" i="19"/>
  <c r="H2534" i="19"/>
  <c r="H2535" i="19"/>
  <c r="H2536" i="19"/>
  <c r="H2537" i="19"/>
  <c r="H2538" i="19"/>
  <c r="H2539" i="19"/>
  <c r="H2540" i="19"/>
  <c r="H2541" i="19"/>
  <c r="H2542" i="19"/>
  <c r="H2543" i="19"/>
  <c r="H2544" i="19"/>
  <c r="H2545" i="19"/>
  <c r="H2546" i="19"/>
  <c r="H2547" i="19"/>
  <c r="H2548" i="19"/>
  <c r="H2549" i="19"/>
  <c r="H2550" i="19"/>
  <c r="H2551" i="19"/>
  <c r="H2552" i="19"/>
  <c r="H2553" i="19"/>
  <c r="H2554" i="19"/>
  <c r="H2555" i="19"/>
  <c r="H2556" i="19"/>
  <c r="H2557" i="19"/>
  <c r="H2558" i="19"/>
  <c r="H2559" i="19"/>
  <c r="H2560" i="19"/>
  <c r="H2561" i="19"/>
  <c r="H2562" i="19"/>
  <c r="H2563" i="19"/>
  <c r="H2564" i="19"/>
  <c r="H2565" i="19"/>
  <c r="H2566" i="19"/>
  <c r="H2567" i="19"/>
  <c r="H2568" i="19"/>
  <c r="H2569" i="19"/>
  <c r="H2570" i="19"/>
  <c r="H2571" i="19"/>
  <c r="H2572" i="19"/>
  <c r="H2573" i="19"/>
  <c r="H2574" i="19"/>
  <c r="H2575" i="19"/>
  <c r="H2576" i="19"/>
  <c r="H2577" i="19"/>
  <c r="H2578" i="19"/>
  <c r="H2579" i="19"/>
  <c r="H2580" i="19"/>
  <c r="H2581" i="19"/>
  <c r="H2582" i="19"/>
  <c r="H2583" i="19"/>
  <c r="H2584" i="19"/>
  <c r="H2585" i="19"/>
  <c r="H2586" i="19"/>
  <c r="H2587" i="19"/>
  <c r="H2588" i="19"/>
  <c r="H2589" i="19"/>
  <c r="H2590" i="19"/>
  <c r="H2591" i="19"/>
  <c r="H2592" i="19"/>
  <c r="H2593" i="19"/>
  <c r="H2594" i="19"/>
  <c r="H2595" i="19"/>
  <c r="H2596" i="19"/>
  <c r="H2597" i="19"/>
  <c r="H2598" i="19"/>
  <c r="H2599" i="19"/>
  <c r="H2600" i="19"/>
  <c r="H2601" i="19"/>
  <c r="H2602" i="19"/>
  <c r="H2603" i="19"/>
  <c r="H2604" i="19"/>
  <c r="H2605" i="19"/>
  <c r="H2606" i="19"/>
  <c r="H2607" i="19"/>
  <c r="H2608" i="19"/>
  <c r="H2609" i="19"/>
  <c r="H2610" i="19"/>
  <c r="H2611" i="19"/>
  <c r="H2612" i="19"/>
  <c r="H2613" i="19"/>
  <c r="H2614" i="19"/>
  <c r="H2615" i="19"/>
  <c r="H2616" i="19"/>
  <c r="H2617" i="19"/>
  <c r="H2618" i="19"/>
  <c r="H2619" i="19"/>
  <c r="H2620" i="19"/>
  <c r="H2621" i="19"/>
  <c r="H2622" i="19"/>
  <c r="H2623" i="19"/>
  <c r="H2624" i="19"/>
  <c r="H2625" i="19"/>
  <c r="H2626" i="19"/>
  <c r="H2627" i="19"/>
  <c r="H2628" i="19"/>
  <c r="H2629" i="19"/>
  <c r="H2630" i="19"/>
  <c r="H2631" i="19"/>
  <c r="H2632" i="19"/>
  <c r="H2633" i="19"/>
  <c r="H2634" i="19"/>
  <c r="H2635" i="19"/>
  <c r="H2636" i="19"/>
  <c r="H2637" i="19"/>
  <c r="H2638" i="19"/>
  <c r="H2639" i="19"/>
  <c r="H2640" i="19"/>
  <c r="H2641" i="19"/>
  <c r="H2642" i="19"/>
  <c r="H2643" i="19"/>
  <c r="H2644" i="19"/>
  <c r="H2645" i="19"/>
  <c r="H2646" i="19"/>
  <c r="H2647" i="19"/>
  <c r="H2648" i="19"/>
  <c r="H2649" i="19"/>
  <c r="H2650" i="19"/>
  <c r="H2651" i="19"/>
  <c r="H2652" i="19"/>
  <c r="H2653" i="19"/>
  <c r="H2654" i="19"/>
  <c r="H2655" i="19"/>
  <c r="H2656" i="19"/>
  <c r="H2657" i="19"/>
  <c r="H2658" i="19"/>
  <c r="H2659" i="19"/>
  <c r="H2660" i="19"/>
  <c r="H2661" i="19"/>
  <c r="H2662" i="19"/>
  <c r="H2663" i="19"/>
  <c r="H2664" i="19"/>
  <c r="H2665" i="19"/>
  <c r="H2666" i="19"/>
  <c r="H2667" i="19"/>
  <c r="H2668" i="19"/>
  <c r="H2669" i="19"/>
  <c r="H2670" i="19"/>
  <c r="H2671" i="19"/>
  <c r="H2672" i="19"/>
  <c r="H2673" i="19"/>
  <c r="H2674" i="19"/>
  <c r="H2675" i="19"/>
  <c r="H2676" i="19"/>
  <c r="H2677" i="19"/>
  <c r="H2678" i="19"/>
  <c r="H2679" i="19"/>
  <c r="H2680" i="19"/>
  <c r="H2681" i="19"/>
  <c r="H2682" i="19"/>
  <c r="H2683" i="19"/>
  <c r="H2684" i="19"/>
  <c r="H2685" i="19"/>
  <c r="H2686" i="19"/>
  <c r="H2687" i="19"/>
  <c r="H2688" i="19"/>
  <c r="H2689" i="19"/>
  <c r="H2690" i="19"/>
  <c r="H2691" i="19"/>
  <c r="H2692" i="19"/>
  <c r="H2693" i="19"/>
  <c r="H2694" i="19"/>
  <c r="H2695" i="19"/>
  <c r="H2696" i="19"/>
  <c r="H2697" i="19"/>
  <c r="H2698" i="19"/>
  <c r="H2699" i="19"/>
  <c r="H2700" i="19"/>
  <c r="H2701" i="19"/>
  <c r="H2702" i="19"/>
  <c r="H2703" i="19"/>
  <c r="H2704" i="19"/>
  <c r="H2705" i="19"/>
  <c r="H2706" i="19"/>
  <c r="H2707" i="19"/>
  <c r="H2708" i="19"/>
  <c r="H2709" i="19"/>
  <c r="H2710" i="19"/>
  <c r="H2711" i="19"/>
  <c r="H2712" i="19"/>
  <c r="H2713" i="19"/>
  <c r="H2714" i="19"/>
  <c r="H2715" i="19"/>
  <c r="H2716" i="19"/>
  <c r="H2717" i="19"/>
  <c r="H2718" i="19"/>
  <c r="H2719" i="19"/>
  <c r="H2720" i="19"/>
  <c r="H2721" i="19"/>
  <c r="H2722" i="19"/>
  <c r="H2723" i="19"/>
  <c r="H2724" i="19"/>
  <c r="H2725" i="19"/>
  <c r="H2726" i="19"/>
  <c r="H2727" i="19"/>
  <c r="H2728" i="19"/>
  <c r="H2729" i="19"/>
  <c r="H2730" i="19"/>
  <c r="H2731" i="19"/>
  <c r="H2732" i="19"/>
  <c r="H2733" i="19"/>
  <c r="H2734" i="19"/>
  <c r="H2735" i="19"/>
  <c r="H2736" i="19"/>
  <c r="H2737" i="19"/>
  <c r="H2738" i="19"/>
  <c r="H2739" i="19"/>
  <c r="H2740" i="19"/>
  <c r="H2741" i="19"/>
  <c r="H2742" i="19"/>
  <c r="H2743" i="19"/>
  <c r="H2744" i="19"/>
  <c r="H2745" i="19"/>
  <c r="H2746" i="19"/>
  <c r="H2747" i="19"/>
  <c r="H2748" i="19"/>
  <c r="H2749" i="19"/>
  <c r="H2750" i="19"/>
  <c r="H2751" i="19"/>
  <c r="H2752" i="19"/>
  <c r="H2753" i="19"/>
  <c r="H2754" i="19"/>
  <c r="H2755" i="19"/>
  <c r="H2756" i="19"/>
  <c r="H2757" i="19"/>
  <c r="H2758" i="19"/>
  <c r="H2759" i="19"/>
  <c r="H2760" i="19"/>
  <c r="H2761" i="19"/>
  <c r="H2762" i="19"/>
  <c r="H2763" i="19"/>
  <c r="H2764" i="19"/>
  <c r="H2765" i="19"/>
  <c r="H2766" i="19"/>
  <c r="H2767" i="19"/>
  <c r="H2768" i="19"/>
  <c r="H2769" i="19"/>
  <c r="H2770" i="19"/>
  <c r="H2771" i="19"/>
  <c r="H2772" i="19"/>
  <c r="H2773" i="19"/>
  <c r="H2774" i="19"/>
  <c r="H2775" i="19"/>
  <c r="H2776" i="19"/>
  <c r="H2777" i="19"/>
  <c r="H2778" i="19"/>
  <c r="H2779" i="19"/>
  <c r="H2780" i="19"/>
  <c r="H2781" i="19"/>
  <c r="H2782" i="19"/>
  <c r="H2783" i="19"/>
  <c r="H2784" i="19"/>
  <c r="H2785" i="19"/>
  <c r="H2786" i="19"/>
  <c r="H2787" i="19"/>
  <c r="H2788" i="19"/>
  <c r="H2789" i="19"/>
  <c r="H2790" i="19"/>
  <c r="H2791" i="19"/>
  <c r="H2792" i="19"/>
  <c r="H2793" i="19"/>
  <c r="H2794" i="19"/>
  <c r="H2795" i="19"/>
  <c r="H2796" i="19"/>
  <c r="H2797" i="19"/>
  <c r="H2798" i="19"/>
  <c r="H2799" i="19"/>
  <c r="H2800" i="19"/>
  <c r="H2801" i="19"/>
  <c r="H2802" i="19"/>
  <c r="H2803" i="19"/>
  <c r="H2804" i="19"/>
  <c r="H2805" i="19"/>
  <c r="H2806" i="19"/>
  <c r="H2807" i="19"/>
  <c r="H2808" i="19"/>
  <c r="H2809" i="19"/>
  <c r="H2810" i="19"/>
  <c r="H2811" i="19"/>
  <c r="H2812" i="19"/>
  <c r="H2813" i="19"/>
  <c r="H2814" i="19"/>
  <c r="H2815" i="19"/>
  <c r="H2816" i="19"/>
  <c r="H2817" i="19"/>
  <c r="H2818" i="19"/>
  <c r="H2819" i="19"/>
  <c r="H2820" i="19"/>
  <c r="H2821" i="19"/>
  <c r="H2822" i="19"/>
  <c r="H2823" i="19"/>
  <c r="H2824" i="19"/>
  <c r="H2825" i="19"/>
  <c r="H2826" i="19"/>
  <c r="H2827" i="19"/>
  <c r="H2828" i="19"/>
  <c r="H2829" i="19"/>
  <c r="H2830" i="19"/>
  <c r="H2831" i="19"/>
  <c r="H2832" i="19"/>
  <c r="H2833" i="19"/>
  <c r="H2834" i="19"/>
  <c r="H2835" i="19"/>
  <c r="H2836" i="19"/>
  <c r="H2837" i="19"/>
  <c r="H2838" i="19"/>
  <c r="H2839" i="19"/>
  <c r="H2840" i="19"/>
  <c r="H2841" i="19"/>
  <c r="H2842" i="19"/>
  <c r="H2843" i="19"/>
  <c r="H2844" i="19"/>
  <c r="H2845" i="19"/>
  <c r="H2846" i="19"/>
  <c r="H2847" i="19"/>
  <c r="H2848" i="19"/>
  <c r="H2849" i="19"/>
  <c r="H2850" i="19"/>
  <c r="H2851" i="19"/>
  <c r="H2852" i="19"/>
  <c r="H2853" i="19"/>
  <c r="H2854" i="19"/>
  <c r="H2855" i="19"/>
  <c r="H2856" i="19"/>
  <c r="H2857" i="19"/>
  <c r="H2858" i="19"/>
  <c r="H2859" i="19"/>
  <c r="H2860" i="19"/>
  <c r="H2861" i="19"/>
  <c r="H2862" i="19"/>
  <c r="H2863" i="19"/>
  <c r="H2864" i="19"/>
  <c r="H2865" i="19"/>
  <c r="H2866" i="19"/>
  <c r="H2867" i="19"/>
  <c r="H2868" i="19"/>
  <c r="H2869" i="19"/>
  <c r="H2870" i="19"/>
  <c r="H2871" i="19"/>
  <c r="H2872" i="19"/>
  <c r="H2873" i="19"/>
  <c r="H2874" i="19"/>
  <c r="H2875" i="19"/>
  <c r="H2876" i="19"/>
  <c r="H2877" i="19"/>
  <c r="H2878" i="19"/>
  <c r="H2879" i="19"/>
  <c r="H2880" i="19"/>
  <c r="H2881" i="19"/>
  <c r="H2882" i="19"/>
  <c r="H2883" i="19"/>
  <c r="H2884" i="19"/>
  <c r="H2885" i="19"/>
  <c r="H2886" i="19"/>
  <c r="H2887" i="19"/>
  <c r="H2888" i="19"/>
  <c r="H2889" i="19"/>
  <c r="H2890" i="19"/>
  <c r="H2891" i="19"/>
  <c r="H2892" i="19"/>
  <c r="H2893" i="19"/>
  <c r="H2894" i="19"/>
  <c r="H2895" i="19"/>
  <c r="H2896" i="19"/>
  <c r="H2897" i="19"/>
  <c r="H2898" i="19"/>
  <c r="H2899" i="19"/>
  <c r="H2900" i="19"/>
  <c r="H2901" i="19"/>
  <c r="H2902" i="19"/>
  <c r="H2903" i="19"/>
  <c r="H2904" i="19"/>
  <c r="H2905" i="19"/>
  <c r="H2906" i="19"/>
  <c r="H2907" i="19"/>
  <c r="H2908" i="19"/>
  <c r="H2909" i="19"/>
  <c r="H2910" i="19"/>
  <c r="H2911" i="19"/>
  <c r="H2912" i="19"/>
  <c r="H2913" i="19"/>
  <c r="H2914" i="19"/>
  <c r="H2915" i="19"/>
  <c r="H2916" i="19"/>
  <c r="H2917" i="19"/>
  <c r="H2918" i="19"/>
  <c r="H2919" i="19"/>
  <c r="H2920" i="19"/>
  <c r="H2921" i="19"/>
  <c r="H2922" i="19"/>
  <c r="H2923" i="19"/>
  <c r="H2924" i="19"/>
  <c r="H2925" i="19"/>
  <c r="H2926" i="19"/>
  <c r="H2927" i="19"/>
  <c r="H2928" i="19"/>
  <c r="H2929" i="19"/>
  <c r="H2930" i="19"/>
  <c r="H2931" i="19"/>
  <c r="H2932" i="19"/>
  <c r="H2933" i="19"/>
  <c r="H2934" i="19"/>
  <c r="H2935" i="19"/>
  <c r="H2936" i="19"/>
  <c r="H2937" i="19"/>
  <c r="H2938" i="19"/>
  <c r="H2939" i="19"/>
  <c r="H2940" i="19"/>
  <c r="H2941" i="19"/>
  <c r="H2942" i="19"/>
  <c r="H2943" i="19"/>
  <c r="H2944" i="19"/>
  <c r="H2945" i="19"/>
  <c r="H2946" i="19"/>
  <c r="H2947" i="19"/>
  <c r="H2948" i="19"/>
  <c r="H2949" i="19"/>
  <c r="H2950" i="19"/>
  <c r="H2951" i="19"/>
  <c r="H2952" i="19"/>
  <c r="H2953" i="19"/>
  <c r="H2954" i="19"/>
  <c r="H2955" i="19"/>
  <c r="H2956" i="19"/>
  <c r="H2957" i="19"/>
  <c r="H2958" i="19"/>
  <c r="H2959" i="19"/>
  <c r="H2960" i="19"/>
  <c r="H2961" i="19"/>
  <c r="H2962" i="19"/>
  <c r="H2963" i="19"/>
  <c r="H2964" i="19"/>
  <c r="H2965" i="19"/>
  <c r="H2966" i="19"/>
  <c r="H2967" i="19"/>
  <c r="H2968" i="19"/>
  <c r="H2969" i="19"/>
  <c r="H2970" i="19"/>
  <c r="H2971" i="19"/>
  <c r="H2972" i="19"/>
  <c r="H2973" i="19"/>
  <c r="H2974" i="19"/>
  <c r="H2975" i="19"/>
  <c r="H2976" i="19"/>
  <c r="H2977" i="19"/>
  <c r="H2978" i="19"/>
  <c r="H2979" i="19"/>
  <c r="H2980" i="19"/>
  <c r="H2981" i="19"/>
  <c r="H2982" i="19"/>
  <c r="H2983" i="19"/>
  <c r="H2984" i="19"/>
  <c r="H2985" i="19"/>
  <c r="H2986" i="19"/>
  <c r="H2987" i="19"/>
  <c r="H2988" i="19"/>
  <c r="H2989" i="19"/>
  <c r="H2990" i="19"/>
  <c r="H2991" i="19"/>
  <c r="H2992" i="19"/>
  <c r="H2993" i="19"/>
  <c r="H2994" i="19"/>
  <c r="H2995" i="19"/>
  <c r="H2996" i="19"/>
  <c r="H2997" i="19"/>
  <c r="H2998" i="19"/>
  <c r="H2999" i="19"/>
  <c r="H3000" i="19"/>
  <c r="H3001" i="19"/>
  <c r="H3002" i="19"/>
  <c r="H3003" i="19"/>
  <c r="H3004" i="19"/>
  <c r="H3005" i="19"/>
  <c r="H3006" i="19"/>
  <c r="H3007" i="19"/>
  <c r="H3008" i="19"/>
  <c r="H3009" i="19"/>
  <c r="H3010" i="19"/>
  <c r="H3011" i="19"/>
  <c r="H3012" i="19"/>
  <c r="H3013" i="19"/>
  <c r="H3014" i="19"/>
  <c r="H3015" i="19"/>
  <c r="H3016" i="19"/>
  <c r="H3017" i="19"/>
  <c r="H3018" i="19"/>
  <c r="H3019" i="19"/>
  <c r="H3020" i="19"/>
  <c r="H3021" i="19"/>
  <c r="H3022" i="19"/>
  <c r="H3023" i="19"/>
  <c r="H3024" i="19"/>
  <c r="H3025" i="19"/>
  <c r="H3026" i="19"/>
  <c r="H3027" i="19"/>
  <c r="H3028" i="19"/>
  <c r="H3029" i="19"/>
  <c r="H3030" i="19"/>
  <c r="H3031" i="19"/>
  <c r="H3032" i="19"/>
  <c r="H3033" i="19"/>
  <c r="H3034" i="19"/>
  <c r="H3035" i="19"/>
  <c r="H3036" i="19"/>
  <c r="H3037" i="19"/>
  <c r="H3038" i="19"/>
  <c r="H3039" i="19"/>
  <c r="H3040" i="19"/>
  <c r="H3041" i="19"/>
  <c r="H3042" i="19"/>
  <c r="H3043" i="19"/>
  <c r="H3044" i="19"/>
  <c r="H3045" i="19"/>
  <c r="H3046" i="19"/>
  <c r="H3047" i="19"/>
  <c r="H3048" i="19"/>
  <c r="H3049" i="19"/>
  <c r="H3050" i="19"/>
  <c r="H3051" i="19"/>
  <c r="H3052" i="19"/>
  <c r="H3053" i="19"/>
  <c r="H3054" i="19"/>
  <c r="H3055" i="19"/>
  <c r="H3056" i="19"/>
  <c r="H3057" i="19"/>
  <c r="H3058" i="19"/>
  <c r="H3059" i="19"/>
  <c r="H3060" i="19"/>
  <c r="H3061" i="19"/>
  <c r="H3062" i="19"/>
  <c r="H3063" i="19"/>
  <c r="H3064" i="19"/>
  <c r="H3065" i="19"/>
  <c r="H3066" i="19"/>
  <c r="H3067" i="19"/>
  <c r="H3068" i="19"/>
  <c r="H3069" i="19"/>
  <c r="H3070" i="19"/>
  <c r="H3071" i="19"/>
  <c r="H3072" i="19"/>
  <c r="H3073" i="19"/>
  <c r="H3074" i="19"/>
  <c r="H3075" i="19"/>
  <c r="H3076" i="19"/>
  <c r="H3077" i="19"/>
  <c r="H3078" i="19"/>
  <c r="H3079" i="19"/>
  <c r="H3080" i="19"/>
  <c r="H3081" i="19"/>
  <c r="H3082" i="19"/>
  <c r="H3083" i="19"/>
  <c r="H3084" i="19"/>
  <c r="H3085" i="19"/>
  <c r="H3086" i="19"/>
  <c r="H3087" i="19"/>
  <c r="H3088" i="19"/>
  <c r="H3089" i="19"/>
  <c r="H3090" i="19"/>
  <c r="H3091" i="19"/>
  <c r="H3092" i="19"/>
  <c r="H3093" i="19"/>
  <c r="H3094" i="19"/>
  <c r="H3095" i="19"/>
  <c r="H3096" i="19"/>
  <c r="H3097" i="19"/>
  <c r="H3098" i="19"/>
  <c r="H3099" i="19"/>
  <c r="H3100" i="19"/>
  <c r="H3101" i="19"/>
  <c r="H3102" i="19"/>
  <c r="H3103" i="19"/>
  <c r="H3104" i="19"/>
  <c r="H3105" i="19"/>
  <c r="H3106" i="19"/>
  <c r="H3107" i="19"/>
  <c r="H3108" i="19"/>
  <c r="H3109" i="19"/>
  <c r="H3110" i="19"/>
  <c r="H3111" i="19"/>
  <c r="H3112" i="19"/>
  <c r="H3113" i="19"/>
  <c r="H3114" i="19"/>
  <c r="H3115" i="19"/>
  <c r="H3116" i="19"/>
  <c r="H3117" i="19"/>
  <c r="H3118" i="19"/>
  <c r="H3119" i="19"/>
  <c r="H3120" i="19"/>
  <c r="H3121" i="19"/>
  <c r="H3122" i="19"/>
  <c r="H3123" i="19"/>
  <c r="H3124" i="19"/>
  <c r="H3125" i="19"/>
  <c r="H3126" i="19"/>
  <c r="H3127" i="19"/>
  <c r="H3128" i="19"/>
  <c r="H3129" i="19"/>
  <c r="H3130" i="19"/>
  <c r="H3131" i="19"/>
  <c r="H3132" i="19"/>
  <c r="H3133" i="19"/>
  <c r="H3134" i="19"/>
  <c r="H3135" i="19"/>
  <c r="H3136" i="19"/>
  <c r="H3137" i="19"/>
  <c r="H3138" i="19"/>
  <c r="H3139" i="19"/>
  <c r="H3140" i="19"/>
  <c r="H3141" i="19"/>
  <c r="H3142" i="19"/>
  <c r="H3143" i="19"/>
  <c r="H3144" i="19"/>
  <c r="H3145" i="19"/>
  <c r="H3146" i="19"/>
  <c r="H3147" i="19"/>
  <c r="H3148" i="19"/>
  <c r="H3149" i="19"/>
  <c r="H3150" i="19"/>
  <c r="H3151" i="19"/>
  <c r="H3152" i="19"/>
  <c r="H3153" i="19"/>
  <c r="H3154" i="19"/>
  <c r="H3155" i="19"/>
  <c r="H3156" i="19"/>
  <c r="H3157" i="19"/>
  <c r="H3158" i="19"/>
  <c r="H3159" i="19"/>
  <c r="H3160" i="19"/>
  <c r="H3161" i="19"/>
  <c r="H3162" i="19"/>
  <c r="H3163" i="19"/>
  <c r="H3164" i="19"/>
  <c r="H3165" i="19"/>
  <c r="H3166" i="19"/>
  <c r="H3167" i="19"/>
  <c r="H3168" i="19"/>
  <c r="H3169" i="19"/>
  <c r="H3170" i="19"/>
  <c r="H3171" i="19"/>
  <c r="H3172" i="19"/>
  <c r="H3173" i="19"/>
  <c r="H3174" i="19"/>
  <c r="H3175" i="19"/>
  <c r="H3176" i="19"/>
  <c r="H3177" i="19"/>
  <c r="H3178" i="19"/>
  <c r="H3179" i="19"/>
  <c r="H3180" i="19"/>
  <c r="H3181" i="19"/>
  <c r="H3182" i="19"/>
  <c r="H3183" i="19"/>
  <c r="H3184" i="19"/>
  <c r="H3185" i="19"/>
  <c r="H3186" i="19"/>
  <c r="H3187" i="19"/>
  <c r="H3188" i="19"/>
  <c r="H3189" i="19"/>
  <c r="H3190" i="19"/>
  <c r="H3191" i="19"/>
  <c r="H3192" i="19"/>
  <c r="H3193" i="19"/>
  <c r="H3194" i="19"/>
  <c r="H3195" i="19"/>
  <c r="H3196" i="19"/>
  <c r="H3197" i="19"/>
  <c r="H3198" i="19"/>
  <c r="H3199" i="19"/>
  <c r="H3200" i="19"/>
  <c r="H3201" i="19"/>
  <c r="H3202" i="19"/>
  <c r="H3203" i="19"/>
  <c r="H3204" i="19"/>
  <c r="H3205" i="19"/>
  <c r="H3206" i="19"/>
  <c r="H3207" i="19"/>
  <c r="H3208" i="19"/>
  <c r="H3209" i="19"/>
  <c r="H3210" i="19"/>
  <c r="H3211" i="19"/>
  <c r="H3212" i="19"/>
  <c r="H3213" i="19"/>
  <c r="H3214" i="19"/>
  <c r="H3215" i="19"/>
  <c r="H3216" i="19"/>
  <c r="H3217" i="19"/>
  <c r="H3218" i="19"/>
  <c r="H3219" i="19"/>
  <c r="H3220" i="19"/>
  <c r="H3221" i="19"/>
  <c r="H3222" i="19"/>
  <c r="H3223" i="19"/>
  <c r="H3224" i="19"/>
  <c r="H3225" i="19"/>
  <c r="H3226" i="19"/>
  <c r="H3227" i="19"/>
  <c r="H3228" i="19"/>
  <c r="H3229" i="19"/>
  <c r="H3230" i="19"/>
  <c r="H3231" i="19"/>
  <c r="H3232" i="19"/>
  <c r="H3233" i="19"/>
  <c r="H3234" i="19"/>
  <c r="H3235" i="19"/>
  <c r="H3236" i="19"/>
  <c r="H3237" i="19"/>
  <c r="H3238" i="19"/>
  <c r="H3239" i="19"/>
  <c r="H3240" i="19"/>
  <c r="H3241" i="19"/>
  <c r="H3242" i="19"/>
  <c r="H3243" i="19"/>
  <c r="H3244" i="19"/>
  <c r="H3245" i="19"/>
  <c r="H3246" i="19"/>
  <c r="H3247" i="19"/>
  <c r="H3248" i="19"/>
  <c r="H3249" i="19"/>
  <c r="H3250" i="19"/>
  <c r="H3251" i="19"/>
  <c r="H3252" i="19"/>
  <c r="H3253" i="19"/>
  <c r="H3254" i="19"/>
  <c r="H3255" i="19"/>
  <c r="H3256" i="19"/>
  <c r="H3257" i="19"/>
  <c r="H3258" i="19"/>
  <c r="H3259" i="19"/>
  <c r="H3260" i="19"/>
  <c r="H3261" i="19"/>
  <c r="H3262" i="19"/>
  <c r="H3263" i="19"/>
  <c r="H3264" i="19"/>
  <c r="H3265" i="19"/>
  <c r="H3266" i="19"/>
  <c r="H3267" i="19"/>
  <c r="H3268" i="19"/>
  <c r="H3269" i="19"/>
  <c r="H3270" i="19"/>
  <c r="H3271" i="19"/>
  <c r="H3272" i="19"/>
  <c r="H3273" i="19"/>
  <c r="H3274" i="19"/>
  <c r="H3275" i="19"/>
  <c r="H3276" i="19"/>
  <c r="H3277" i="19"/>
  <c r="H3278" i="19"/>
  <c r="H3279" i="19"/>
  <c r="H3280" i="19"/>
  <c r="H3281" i="19"/>
  <c r="H3282" i="19"/>
  <c r="H3283" i="19"/>
  <c r="H3284" i="19"/>
  <c r="H3285" i="19"/>
  <c r="H3286" i="19"/>
  <c r="H3287" i="19"/>
  <c r="H3288" i="19"/>
  <c r="H3289" i="19"/>
  <c r="H3290" i="19"/>
  <c r="H3291" i="19"/>
  <c r="H3292" i="19"/>
  <c r="H3293" i="19"/>
  <c r="H3294" i="19"/>
  <c r="H3295" i="19"/>
  <c r="H3296" i="19"/>
  <c r="H3297" i="19"/>
  <c r="H3298" i="19"/>
  <c r="H3299" i="19"/>
  <c r="H3300" i="19"/>
  <c r="H3301" i="19"/>
  <c r="H3302" i="19"/>
  <c r="H3303" i="19"/>
  <c r="H3304" i="19"/>
  <c r="H3305" i="19"/>
  <c r="H3306" i="19"/>
  <c r="H3307" i="19"/>
  <c r="H3308" i="19"/>
  <c r="H3309" i="19"/>
  <c r="H3310" i="19"/>
  <c r="H3311" i="19"/>
  <c r="H3312" i="19"/>
  <c r="H3313" i="19"/>
  <c r="H3314" i="19"/>
  <c r="H3315" i="19"/>
  <c r="H3316" i="19"/>
  <c r="H3317" i="19"/>
  <c r="H3318" i="19"/>
  <c r="H3319" i="19"/>
  <c r="H3320" i="19"/>
  <c r="H3321" i="19"/>
  <c r="H3322" i="19"/>
  <c r="H3323" i="19"/>
  <c r="H3324" i="19"/>
  <c r="H3325" i="19"/>
  <c r="H3326" i="19"/>
  <c r="H3327" i="19"/>
  <c r="H3328" i="19"/>
  <c r="H3329" i="19"/>
  <c r="H3330" i="19"/>
  <c r="H3331" i="19"/>
  <c r="H3332" i="19"/>
  <c r="H3333" i="19"/>
  <c r="H3334" i="19"/>
  <c r="H3335" i="19"/>
  <c r="H3336" i="19"/>
  <c r="H3337" i="19"/>
  <c r="H3338" i="19"/>
  <c r="H3339" i="19"/>
  <c r="H3340" i="19"/>
  <c r="H3341" i="19"/>
  <c r="H3342" i="19"/>
  <c r="H3343" i="19"/>
  <c r="H3344" i="19"/>
  <c r="H3345" i="19"/>
  <c r="H3346" i="19"/>
  <c r="H3347" i="19"/>
  <c r="H3348" i="19"/>
  <c r="H3349" i="19"/>
  <c r="H3350" i="19"/>
  <c r="H3351" i="19"/>
  <c r="H3352" i="19"/>
  <c r="H3353" i="19"/>
  <c r="H3354" i="19"/>
  <c r="H3355" i="19"/>
  <c r="H3356" i="19"/>
  <c r="H3357" i="19"/>
  <c r="H3358" i="19"/>
  <c r="H3359" i="19"/>
  <c r="H3360" i="19"/>
  <c r="H3361" i="19"/>
  <c r="H3362" i="19"/>
  <c r="H3363" i="19"/>
  <c r="H3364" i="19"/>
  <c r="H3365" i="19"/>
  <c r="H3366" i="19"/>
  <c r="H3367" i="19"/>
  <c r="H3368" i="19"/>
  <c r="H3369" i="19"/>
  <c r="H3370" i="19"/>
  <c r="H3371" i="19"/>
  <c r="H3372" i="19"/>
  <c r="H3373" i="19"/>
  <c r="H3374" i="19"/>
  <c r="H3375" i="19"/>
  <c r="H3376" i="19"/>
  <c r="H3377" i="19"/>
  <c r="H3378" i="19"/>
  <c r="H3379" i="19"/>
  <c r="H3380" i="19"/>
  <c r="H3381" i="19"/>
  <c r="H3382" i="19"/>
  <c r="H3383" i="19"/>
  <c r="H3384" i="19"/>
  <c r="H3385" i="19"/>
  <c r="H3386" i="19"/>
  <c r="H3387" i="19"/>
  <c r="H3388" i="19"/>
  <c r="H3389" i="19"/>
  <c r="H3390" i="19"/>
  <c r="H3391" i="19"/>
  <c r="H3392" i="19"/>
  <c r="H3393" i="19"/>
  <c r="H3394" i="19"/>
  <c r="H3395" i="19"/>
  <c r="H3396" i="19"/>
  <c r="H3397" i="19"/>
  <c r="H3398" i="19"/>
  <c r="H3399" i="19"/>
  <c r="H3400" i="19"/>
  <c r="H3401" i="19"/>
  <c r="H3402" i="19"/>
  <c r="H3403" i="19"/>
  <c r="H3404" i="19"/>
  <c r="H3405" i="19"/>
  <c r="H3406" i="19"/>
  <c r="H3407" i="19"/>
  <c r="H3408" i="19"/>
  <c r="H3409" i="19"/>
  <c r="H3410" i="19"/>
  <c r="H3411" i="19"/>
  <c r="H3412" i="19"/>
  <c r="H3413" i="19"/>
  <c r="H3414" i="19"/>
  <c r="H3415" i="19"/>
  <c r="H3416" i="19"/>
  <c r="H3417" i="19"/>
  <c r="H3418" i="19"/>
  <c r="H3419" i="19"/>
  <c r="H3420" i="19"/>
  <c r="H3421" i="19"/>
  <c r="H3422" i="19"/>
  <c r="H3423" i="19"/>
  <c r="H3424" i="19"/>
  <c r="H3425" i="19"/>
  <c r="H3426" i="19"/>
  <c r="H3427" i="19"/>
  <c r="H3428" i="19"/>
  <c r="H3429" i="19"/>
  <c r="H3430" i="19"/>
  <c r="H3431" i="19"/>
  <c r="H3432" i="19"/>
  <c r="H3433" i="19"/>
  <c r="H3434" i="19"/>
  <c r="H3435" i="19"/>
  <c r="H3436" i="19"/>
  <c r="H3437" i="19"/>
  <c r="H3438" i="19"/>
  <c r="H3439" i="19"/>
  <c r="H3440" i="19"/>
  <c r="H3441" i="19"/>
  <c r="H3442" i="19"/>
  <c r="H3443" i="19"/>
  <c r="H3444" i="19"/>
  <c r="H3445" i="19"/>
  <c r="H3446" i="19"/>
  <c r="H3447" i="19"/>
  <c r="H3448" i="19"/>
  <c r="H3449" i="19"/>
  <c r="H3450" i="19"/>
  <c r="H3451" i="19"/>
  <c r="H3452" i="19"/>
  <c r="H3453" i="19"/>
  <c r="H3454" i="19"/>
  <c r="H3455" i="19"/>
  <c r="H3456" i="19"/>
  <c r="H3457" i="19"/>
  <c r="H3458" i="19"/>
  <c r="H3459" i="19"/>
  <c r="H3460" i="19"/>
  <c r="H3461" i="19"/>
  <c r="H3462" i="19"/>
  <c r="H3463" i="19"/>
  <c r="H3464" i="19"/>
  <c r="H3465" i="19"/>
  <c r="H3466" i="19"/>
  <c r="H3467" i="19"/>
  <c r="H3468" i="19"/>
  <c r="H3469" i="19"/>
  <c r="H3470" i="19"/>
  <c r="H3471" i="19"/>
  <c r="H3472" i="19"/>
  <c r="H3473" i="19"/>
  <c r="H3474" i="19"/>
  <c r="H3475" i="19"/>
  <c r="H3476" i="19"/>
  <c r="H3477" i="19"/>
  <c r="H3478" i="19"/>
  <c r="H3479" i="19"/>
  <c r="H3480" i="19"/>
  <c r="H3481" i="19"/>
  <c r="H3482" i="19"/>
  <c r="H3483" i="19"/>
  <c r="H3484" i="19"/>
  <c r="H3485" i="19"/>
  <c r="H3486" i="19"/>
  <c r="H3487" i="19"/>
  <c r="H3488" i="19"/>
  <c r="H3489" i="19"/>
  <c r="H3490" i="19"/>
  <c r="H3491" i="19"/>
  <c r="H3492" i="19"/>
  <c r="H3493" i="19"/>
  <c r="H3494" i="19"/>
  <c r="H3495" i="19"/>
  <c r="H3496" i="19"/>
  <c r="H3497" i="19"/>
  <c r="H3498" i="19"/>
  <c r="H3499" i="19"/>
  <c r="H3500" i="19"/>
  <c r="H3501" i="19"/>
  <c r="H3502" i="19"/>
  <c r="H3503" i="19"/>
  <c r="H3504" i="19"/>
  <c r="H3505" i="19"/>
  <c r="H3506" i="19"/>
  <c r="H3507" i="19"/>
  <c r="H3508" i="19"/>
  <c r="H3509" i="19"/>
  <c r="H3510" i="19"/>
  <c r="H3511" i="19"/>
  <c r="H3512" i="19"/>
  <c r="H3513" i="19"/>
  <c r="H3514" i="19"/>
  <c r="H3515" i="19"/>
  <c r="H3516" i="19"/>
  <c r="H3517" i="19"/>
  <c r="H3518" i="19"/>
  <c r="H3519" i="19"/>
  <c r="H3520" i="19"/>
  <c r="H3521" i="19"/>
  <c r="H3522" i="19"/>
  <c r="H3523" i="19"/>
  <c r="H3524" i="19"/>
  <c r="H3525" i="19"/>
  <c r="H3526" i="19"/>
  <c r="H3527" i="19"/>
  <c r="H3528" i="19"/>
  <c r="H3529" i="19"/>
  <c r="H3530" i="19"/>
  <c r="H3531" i="19"/>
  <c r="H3532" i="19"/>
  <c r="H3533" i="19"/>
  <c r="H3534" i="19"/>
  <c r="H3535" i="19"/>
  <c r="H3536" i="19"/>
  <c r="H3537" i="19"/>
  <c r="H3538" i="19"/>
  <c r="H3539" i="19"/>
  <c r="H3540" i="19"/>
  <c r="H3541" i="19"/>
  <c r="H3542" i="19"/>
  <c r="H3543" i="19"/>
  <c r="H3544" i="19"/>
  <c r="H3545" i="19"/>
  <c r="H3546" i="19"/>
  <c r="H3547" i="19"/>
  <c r="H3548" i="19"/>
  <c r="H3549" i="19"/>
  <c r="H3550" i="19"/>
  <c r="H3551" i="19"/>
  <c r="H3552" i="19"/>
  <c r="H3553" i="19"/>
  <c r="H3554" i="19"/>
  <c r="H3555" i="19"/>
  <c r="H3556" i="19"/>
  <c r="H3557" i="19"/>
  <c r="H3558" i="19"/>
  <c r="H3559" i="19"/>
  <c r="H3560" i="19"/>
  <c r="H3561" i="19"/>
  <c r="H3562" i="19"/>
  <c r="H3563" i="19"/>
  <c r="H3564" i="19"/>
  <c r="H3565" i="19"/>
  <c r="H3566" i="19"/>
  <c r="H3567" i="19"/>
  <c r="H3568" i="19"/>
  <c r="H3569" i="19"/>
  <c r="H3570" i="19"/>
  <c r="H3571" i="19"/>
  <c r="H3572" i="19"/>
  <c r="H3573" i="19"/>
  <c r="H3574" i="19"/>
  <c r="H3575" i="19"/>
  <c r="H3576" i="19"/>
  <c r="H3577" i="19"/>
  <c r="H3578" i="19"/>
  <c r="H3579" i="19"/>
  <c r="H3580" i="19"/>
  <c r="H3581" i="19"/>
  <c r="H3582" i="19"/>
  <c r="H3583" i="19"/>
  <c r="H3584" i="19"/>
  <c r="H3585" i="19"/>
  <c r="H3586" i="19"/>
  <c r="H3587" i="19"/>
  <c r="H3588" i="19"/>
  <c r="H3589" i="19"/>
  <c r="H3590" i="19"/>
  <c r="H3591" i="19"/>
  <c r="H3592" i="19"/>
  <c r="H3593" i="19"/>
  <c r="H3594" i="19"/>
  <c r="H3595" i="19"/>
  <c r="H3596" i="19"/>
  <c r="H3597" i="19"/>
  <c r="H3598" i="19"/>
  <c r="H3599" i="19"/>
  <c r="H3600" i="19"/>
  <c r="H3601" i="19"/>
  <c r="H3602" i="19"/>
  <c r="H3603" i="19"/>
  <c r="H3604" i="19"/>
  <c r="H3605" i="19"/>
  <c r="H3606" i="19"/>
  <c r="H3607" i="19"/>
  <c r="H3608" i="19"/>
  <c r="H3609" i="19"/>
  <c r="H3610" i="19"/>
  <c r="H3611" i="19"/>
  <c r="H3612" i="19"/>
  <c r="H3613" i="19"/>
  <c r="H3614" i="19"/>
  <c r="H3615" i="19"/>
  <c r="H3616" i="19"/>
  <c r="H3617" i="19"/>
  <c r="H3618" i="19"/>
  <c r="H3619" i="19"/>
  <c r="H3620" i="19"/>
  <c r="H3621" i="19"/>
  <c r="H3622" i="19"/>
  <c r="H3623" i="19"/>
  <c r="H3624" i="19"/>
  <c r="H3625" i="19"/>
  <c r="H3626" i="19"/>
  <c r="H3627" i="19"/>
  <c r="H3628" i="19"/>
  <c r="H3629" i="19"/>
  <c r="H3630" i="19"/>
  <c r="H3631" i="19"/>
  <c r="H3632" i="19"/>
  <c r="H3633" i="19"/>
  <c r="H3634" i="19"/>
  <c r="H3635" i="19"/>
  <c r="H3636" i="19"/>
  <c r="H3637" i="19"/>
  <c r="H3638" i="19"/>
  <c r="H3639" i="19"/>
  <c r="H3640" i="19"/>
  <c r="H3641" i="19"/>
  <c r="H3642" i="19"/>
  <c r="H3643" i="19"/>
  <c r="H3644" i="19"/>
  <c r="H3645" i="19"/>
  <c r="H3646" i="19"/>
  <c r="H3647" i="19"/>
  <c r="H3648" i="19"/>
  <c r="H3649" i="19"/>
  <c r="H3650" i="19"/>
  <c r="H3651" i="19"/>
  <c r="H3652" i="19"/>
  <c r="H3653" i="19"/>
  <c r="H3654" i="19"/>
  <c r="H3655" i="19"/>
  <c r="H3656" i="19"/>
  <c r="H3657" i="19"/>
  <c r="H3658" i="19"/>
  <c r="H3659" i="19"/>
  <c r="H3660" i="19"/>
  <c r="H3661" i="19"/>
  <c r="H3662" i="19"/>
  <c r="H3663" i="19"/>
  <c r="H3664" i="19"/>
  <c r="H3665" i="19"/>
  <c r="H3666" i="19"/>
  <c r="H3667" i="19"/>
  <c r="H3668" i="19"/>
  <c r="H3669" i="19"/>
  <c r="H3670" i="19"/>
  <c r="H3671" i="19"/>
  <c r="H3672" i="19"/>
  <c r="H3673" i="19"/>
  <c r="H3674" i="19"/>
  <c r="H3675" i="19"/>
  <c r="H3676" i="19"/>
  <c r="H3677" i="19"/>
  <c r="H3678" i="19"/>
  <c r="H3679" i="19"/>
  <c r="H3680" i="19"/>
  <c r="H3681" i="19"/>
  <c r="H3682" i="19"/>
  <c r="H3683" i="19"/>
  <c r="H3684" i="19"/>
  <c r="H3685" i="19"/>
  <c r="H3686" i="19"/>
  <c r="H3687" i="19"/>
  <c r="H3688" i="19"/>
  <c r="H3689" i="19"/>
  <c r="H3690" i="19"/>
  <c r="H3691" i="19"/>
  <c r="H3692" i="19"/>
  <c r="H3693" i="19"/>
  <c r="H3694" i="19"/>
  <c r="H3695" i="19"/>
  <c r="H3696" i="19"/>
  <c r="H3697" i="19"/>
  <c r="H3698" i="19"/>
  <c r="H3699" i="19"/>
  <c r="H3700" i="19"/>
  <c r="H3701" i="19"/>
  <c r="H3702" i="19"/>
  <c r="H3703" i="19"/>
  <c r="H3704" i="19"/>
  <c r="H3705" i="19"/>
  <c r="H3706" i="19"/>
  <c r="H3707" i="19"/>
  <c r="H3708" i="19"/>
  <c r="H3709" i="19"/>
  <c r="H3710" i="19"/>
  <c r="H3711" i="19"/>
  <c r="H3712" i="19"/>
  <c r="H3713" i="19"/>
  <c r="H3714" i="19"/>
  <c r="H3715" i="19"/>
  <c r="H3716" i="19"/>
  <c r="H3717" i="19"/>
  <c r="H3718" i="19"/>
  <c r="H3719" i="19"/>
  <c r="H3720" i="19"/>
  <c r="H3721" i="19"/>
  <c r="H3722" i="19"/>
  <c r="H3723" i="19"/>
  <c r="H3724" i="19"/>
  <c r="H3725" i="19"/>
  <c r="H3726" i="19"/>
  <c r="H3727" i="19"/>
  <c r="H3728" i="19"/>
  <c r="H3729" i="19"/>
  <c r="H3730" i="19"/>
  <c r="H3731" i="19"/>
  <c r="H3732" i="19"/>
  <c r="H3733" i="19"/>
  <c r="H3734" i="19"/>
  <c r="H3735" i="19"/>
  <c r="H3736" i="19"/>
  <c r="H3737" i="19"/>
  <c r="H3738" i="19"/>
  <c r="H3739" i="19"/>
  <c r="H3740" i="19"/>
  <c r="H3741" i="19"/>
  <c r="H3742" i="19"/>
  <c r="H3743" i="19"/>
  <c r="H3744" i="19"/>
  <c r="H3745" i="19"/>
  <c r="H3746" i="19"/>
  <c r="H3747" i="19"/>
  <c r="H3748" i="19"/>
  <c r="H3749" i="19"/>
  <c r="H3750" i="19"/>
  <c r="H3751" i="19"/>
  <c r="H3752" i="19"/>
  <c r="H3753" i="19"/>
  <c r="H3754" i="19"/>
  <c r="H3755" i="19"/>
  <c r="H3756" i="19"/>
  <c r="H3757" i="19"/>
  <c r="H3758" i="19"/>
  <c r="H3759" i="19"/>
  <c r="H3760" i="19"/>
  <c r="H3761" i="19"/>
  <c r="H3762" i="19"/>
  <c r="H3763" i="19"/>
  <c r="H3764" i="19"/>
  <c r="H3765" i="19"/>
  <c r="H3766" i="19"/>
  <c r="H3767" i="19"/>
  <c r="H3768" i="19"/>
  <c r="H3769" i="19"/>
  <c r="H3770" i="19"/>
  <c r="H3771" i="19"/>
  <c r="H3772" i="19"/>
  <c r="H3773" i="19"/>
  <c r="H3774" i="19"/>
  <c r="H3775" i="19"/>
  <c r="H3776" i="19"/>
  <c r="H3777" i="19"/>
  <c r="H3778" i="19"/>
  <c r="H3779" i="19"/>
  <c r="H3780" i="19"/>
  <c r="H3781" i="19"/>
  <c r="H3782" i="19"/>
  <c r="H3783" i="19"/>
  <c r="H3784" i="19"/>
  <c r="H3785" i="19"/>
  <c r="H3786" i="19"/>
  <c r="H3787" i="19"/>
  <c r="H3788" i="19"/>
  <c r="H3789" i="19"/>
  <c r="H3790" i="19"/>
  <c r="H3791" i="19"/>
  <c r="H3792" i="19"/>
  <c r="H3793" i="19"/>
  <c r="H3794" i="19"/>
  <c r="H3795" i="19"/>
  <c r="H3796" i="19"/>
  <c r="H3797" i="19"/>
  <c r="H3798" i="19"/>
  <c r="H3799" i="19"/>
  <c r="H3800" i="19"/>
  <c r="H3801" i="19"/>
  <c r="H3802" i="19"/>
  <c r="H3803" i="19"/>
  <c r="H3804" i="19"/>
  <c r="H3805" i="19"/>
  <c r="H3806" i="19"/>
  <c r="H3807" i="19"/>
  <c r="H3808" i="19"/>
  <c r="H3809" i="19"/>
  <c r="H3810" i="19"/>
  <c r="H3811" i="19"/>
  <c r="H3812" i="19"/>
  <c r="H3813" i="19"/>
  <c r="H3814" i="19"/>
  <c r="H3815" i="19"/>
  <c r="H3816" i="19"/>
  <c r="H3817" i="19"/>
  <c r="H3818" i="19"/>
  <c r="H3819" i="19"/>
  <c r="H3820" i="19"/>
  <c r="H3821" i="19"/>
  <c r="H3822" i="19"/>
  <c r="H3823" i="19"/>
  <c r="H3824" i="19"/>
  <c r="H3825" i="19"/>
  <c r="H3826" i="19"/>
  <c r="H3827" i="19"/>
  <c r="H3828" i="19"/>
  <c r="H3829" i="19"/>
  <c r="H3830" i="19"/>
  <c r="H3831" i="19"/>
  <c r="H3832" i="19"/>
  <c r="H3833" i="19"/>
  <c r="H3834" i="19"/>
  <c r="H3835" i="19"/>
  <c r="H3836" i="19"/>
  <c r="H3837" i="19"/>
  <c r="H3838" i="19"/>
  <c r="H3839" i="19"/>
  <c r="H3840" i="19"/>
  <c r="H3841" i="19"/>
  <c r="H3842" i="19"/>
  <c r="H3843" i="19"/>
  <c r="H3844" i="19"/>
  <c r="H3845" i="19"/>
  <c r="H3846" i="19"/>
  <c r="H3847" i="19"/>
  <c r="H3848" i="19"/>
  <c r="H3849" i="19"/>
  <c r="H3850" i="19"/>
  <c r="H3851" i="19"/>
  <c r="H3852" i="19"/>
  <c r="H3853" i="19"/>
  <c r="H3854" i="19"/>
  <c r="H3855" i="19"/>
  <c r="H3856" i="19"/>
  <c r="H3857" i="19"/>
  <c r="H3858" i="19"/>
  <c r="H3859" i="19"/>
  <c r="H3860" i="19"/>
  <c r="H3861" i="19"/>
  <c r="H3862" i="19"/>
  <c r="H3863" i="19"/>
  <c r="H3864" i="19"/>
  <c r="H3865" i="19"/>
  <c r="H3866" i="19"/>
  <c r="H3867" i="19"/>
  <c r="H3868" i="19"/>
  <c r="H3869" i="19"/>
  <c r="H3870" i="19"/>
  <c r="H3871" i="19"/>
  <c r="H3872" i="19"/>
  <c r="H3873" i="19"/>
  <c r="H3874" i="19"/>
  <c r="H3875" i="19"/>
  <c r="H3876" i="19"/>
  <c r="H3877" i="19"/>
  <c r="H3878" i="19"/>
  <c r="H3879" i="19"/>
  <c r="H3880" i="19"/>
  <c r="H3881" i="19"/>
  <c r="H3882" i="19"/>
  <c r="H3883" i="19"/>
  <c r="H3884" i="19"/>
  <c r="H3885" i="19"/>
  <c r="H3886" i="19"/>
  <c r="H3887" i="19"/>
  <c r="H3888" i="19"/>
  <c r="H3889" i="19"/>
  <c r="H3890" i="19"/>
  <c r="H3891" i="19"/>
  <c r="H3892" i="19"/>
  <c r="H3893" i="19"/>
  <c r="H3894" i="19"/>
  <c r="H3895" i="19"/>
  <c r="H3896" i="19"/>
  <c r="H3897" i="19"/>
  <c r="H3898" i="19"/>
  <c r="H3899" i="19"/>
  <c r="H3900" i="19"/>
  <c r="H3901" i="19"/>
  <c r="H3902" i="19"/>
  <c r="H3903" i="19"/>
  <c r="H3904" i="19"/>
  <c r="H3905" i="19"/>
  <c r="H3906" i="19"/>
  <c r="H3907" i="19"/>
  <c r="H3908" i="19"/>
  <c r="H3909" i="19"/>
  <c r="H3910" i="19"/>
  <c r="H3911" i="19"/>
  <c r="H3912" i="19"/>
  <c r="H3913" i="19"/>
  <c r="H3914" i="19"/>
  <c r="H3915" i="19"/>
  <c r="H3916" i="19"/>
  <c r="H3917" i="19"/>
  <c r="H3918" i="19"/>
  <c r="H3919" i="19"/>
  <c r="H3920" i="19"/>
  <c r="H3921" i="19"/>
  <c r="H3922" i="19"/>
  <c r="H3923" i="19"/>
  <c r="H3924" i="19"/>
  <c r="H3925" i="19"/>
  <c r="H3926" i="19"/>
  <c r="H3927" i="19"/>
  <c r="H3928" i="19"/>
  <c r="H3929" i="19"/>
  <c r="H3930" i="19"/>
  <c r="H3931" i="19"/>
  <c r="H3932" i="19"/>
  <c r="H3933" i="19"/>
  <c r="H3934" i="19"/>
  <c r="H3935" i="19"/>
  <c r="H3936" i="19"/>
  <c r="H3937" i="19"/>
  <c r="H3938" i="19"/>
  <c r="H3939" i="19"/>
  <c r="H3940" i="19"/>
  <c r="H3941" i="19"/>
  <c r="H3942" i="19"/>
  <c r="H3943" i="19"/>
  <c r="H3944" i="19"/>
  <c r="H3945" i="19"/>
  <c r="H3946" i="19"/>
  <c r="H3947" i="19"/>
  <c r="H3948" i="19"/>
  <c r="H3949" i="19"/>
  <c r="H3950" i="19"/>
  <c r="H3951" i="19"/>
  <c r="H3952" i="19"/>
  <c r="H3953" i="19"/>
  <c r="H3954" i="19"/>
  <c r="H3955" i="19"/>
  <c r="H3956" i="19"/>
  <c r="H3957" i="19"/>
  <c r="H3958" i="19"/>
  <c r="H3959" i="19"/>
  <c r="H3960" i="19"/>
  <c r="H3961" i="19"/>
  <c r="H3962" i="19"/>
  <c r="H3963" i="19"/>
  <c r="H3964" i="19"/>
  <c r="H3965" i="19"/>
  <c r="H3966" i="19"/>
  <c r="H3967" i="19"/>
  <c r="H3968" i="19"/>
  <c r="H3969" i="19"/>
  <c r="H3970" i="19"/>
  <c r="H3971" i="19"/>
  <c r="H3972" i="19"/>
  <c r="H3973" i="19"/>
  <c r="H3974" i="19"/>
  <c r="H3975" i="19"/>
  <c r="H3976" i="19"/>
  <c r="H3977" i="19"/>
  <c r="H3978" i="19"/>
  <c r="H3979" i="19"/>
  <c r="H3980" i="19"/>
  <c r="H3981" i="19"/>
  <c r="H3982" i="19"/>
  <c r="H3983" i="19"/>
  <c r="H3984" i="19"/>
  <c r="H3985" i="19"/>
  <c r="H3986" i="19"/>
  <c r="H3987" i="19"/>
  <c r="H3988" i="19"/>
  <c r="H3989" i="19"/>
  <c r="H3990" i="19"/>
  <c r="H3991" i="19"/>
  <c r="H3992" i="19"/>
  <c r="H3993" i="19"/>
  <c r="H3994" i="19"/>
  <c r="H3995" i="19"/>
  <c r="H3996" i="19"/>
  <c r="H3997" i="19"/>
  <c r="H3998" i="19"/>
  <c r="H3999" i="19"/>
  <c r="H4000" i="19"/>
  <c r="H4001" i="19"/>
  <c r="H4002" i="19"/>
  <c r="H4003" i="19"/>
  <c r="H4004" i="19"/>
  <c r="H4005" i="19"/>
  <c r="H4006" i="19"/>
  <c r="H4007" i="19"/>
  <c r="H4008" i="19"/>
  <c r="H4009" i="19"/>
  <c r="H4010" i="19"/>
  <c r="H4011" i="19"/>
  <c r="H4012" i="19"/>
  <c r="H4013" i="19"/>
  <c r="H4014" i="19"/>
  <c r="H4015" i="19"/>
  <c r="H4016" i="19"/>
  <c r="H4017" i="19"/>
  <c r="H4018" i="19"/>
  <c r="H4019" i="19"/>
  <c r="H4020" i="19"/>
  <c r="H4021" i="19"/>
  <c r="H4022" i="19"/>
  <c r="H4023" i="19"/>
  <c r="H4024" i="19"/>
  <c r="H4025" i="19"/>
  <c r="H4026" i="19"/>
  <c r="H4027" i="19"/>
  <c r="H4028" i="19"/>
  <c r="H4029" i="19"/>
  <c r="H4030" i="19"/>
  <c r="H4031" i="19"/>
  <c r="H4032" i="19"/>
  <c r="H4033" i="19"/>
  <c r="H4034" i="19"/>
  <c r="H4035" i="19"/>
  <c r="H4036" i="19"/>
  <c r="H4037" i="19"/>
  <c r="H4038" i="19"/>
  <c r="H4039" i="19"/>
  <c r="H4040" i="19"/>
  <c r="H4041" i="19"/>
  <c r="H4042" i="19"/>
  <c r="H4043" i="19"/>
  <c r="H4044" i="19"/>
  <c r="H4045" i="19"/>
  <c r="H4046" i="19"/>
  <c r="H4047" i="19"/>
  <c r="H4048" i="19"/>
  <c r="H4049" i="19"/>
  <c r="H4050" i="19"/>
  <c r="H4051" i="19"/>
  <c r="H4052" i="19"/>
  <c r="H4053" i="19"/>
  <c r="H4054" i="19"/>
  <c r="H4055" i="19"/>
  <c r="H4056" i="19"/>
  <c r="H4057" i="19"/>
  <c r="H4058" i="19"/>
  <c r="H4059" i="19"/>
  <c r="H4060" i="19"/>
  <c r="H4061" i="19"/>
  <c r="H4062" i="19"/>
  <c r="H4063" i="19"/>
  <c r="H4064" i="19"/>
  <c r="H4065" i="19"/>
  <c r="H4066" i="19"/>
  <c r="H4067" i="19"/>
  <c r="H4068" i="19"/>
  <c r="H4069" i="19"/>
  <c r="H4070" i="19"/>
  <c r="H4071" i="19"/>
  <c r="H4072" i="19"/>
  <c r="H4073" i="19"/>
  <c r="H4074" i="19"/>
  <c r="H4075" i="19"/>
  <c r="H4076" i="19"/>
  <c r="H4077" i="19"/>
  <c r="H4078" i="19"/>
  <c r="H4079" i="19"/>
  <c r="H4080" i="19"/>
  <c r="H4081" i="19"/>
  <c r="H4082" i="19"/>
  <c r="H4083" i="19"/>
  <c r="H4084" i="19"/>
  <c r="H4085" i="19"/>
  <c r="H4086" i="19"/>
  <c r="H4087" i="19"/>
  <c r="H4088" i="19"/>
  <c r="H4089" i="19"/>
  <c r="H4090" i="19"/>
  <c r="H4091" i="19"/>
  <c r="H4092" i="19"/>
  <c r="H4093" i="19"/>
  <c r="H4094" i="19"/>
  <c r="H4095" i="19"/>
  <c r="H4096" i="19"/>
  <c r="H4097" i="19"/>
  <c r="H4098" i="19"/>
  <c r="H4099" i="19"/>
  <c r="H4100" i="19"/>
  <c r="H4101" i="19"/>
  <c r="H4102" i="19"/>
  <c r="H4103" i="19"/>
  <c r="H4104" i="19"/>
  <c r="H4105" i="19"/>
  <c r="H4106" i="19"/>
  <c r="H4107" i="19"/>
  <c r="H4108" i="19"/>
  <c r="H4109" i="19"/>
  <c r="H4110" i="19"/>
  <c r="H4111" i="19"/>
  <c r="H4112" i="19"/>
  <c r="H4113" i="19"/>
  <c r="H4114" i="19"/>
  <c r="H4115" i="19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0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6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0" i="19"/>
  <c r="G2201" i="19"/>
  <c r="G2202" i="19"/>
  <c r="G2203" i="19"/>
  <c r="G2204" i="19"/>
  <c r="G2205" i="19"/>
  <c r="G2206" i="19"/>
  <c r="G2207" i="19"/>
  <c r="G2208" i="19"/>
  <c r="G2209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6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6" i="19"/>
  <c r="G2517" i="19"/>
  <c r="G2518" i="19"/>
  <c r="G2519" i="19"/>
  <c r="G2520" i="19"/>
  <c r="G2521" i="19"/>
  <c r="G2522" i="19"/>
  <c r="G2523" i="19"/>
  <c r="G2524" i="19"/>
  <c r="G2525" i="19"/>
  <c r="G2526" i="19"/>
  <c r="G2527" i="19"/>
  <c r="G2528" i="19"/>
  <c r="G2529" i="19"/>
  <c r="G2530" i="19"/>
  <c r="G2531" i="19"/>
  <c r="G2532" i="19"/>
  <c r="G2533" i="19"/>
  <c r="G2534" i="19"/>
  <c r="G2535" i="19"/>
  <c r="G2536" i="19"/>
  <c r="G2537" i="19"/>
  <c r="G2538" i="19"/>
  <c r="G2539" i="19"/>
  <c r="G2540" i="19"/>
  <c r="G2541" i="19"/>
  <c r="G2542" i="19"/>
  <c r="G2543" i="19"/>
  <c r="G2544" i="19"/>
  <c r="G2545" i="19"/>
  <c r="G2546" i="19"/>
  <c r="G2547" i="19"/>
  <c r="G2548" i="19"/>
  <c r="G2549" i="19"/>
  <c r="G2550" i="19"/>
  <c r="G2551" i="19"/>
  <c r="G2552" i="19"/>
  <c r="G2553" i="19"/>
  <c r="G2554" i="19"/>
  <c r="G2555" i="19"/>
  <c r="G2556" i="19"/>
  <c r="G2557" i="19"/>
  <c r="G2558" i="19"/>
  <c r="G2559" i="19"/>
  <c r="G2560" i="19"/>
  <c r="G2561" i="19"/>
  <c r="G2562" i="19"/>
  <c r="G2563" i="19"/>
  <c r="G2564" i="19"/>
  <c r="G2565" i="19"/>
  <c r="G2566" i="19"/>
  <c r="G2567" i="19"/>
  <c r="G2568" i="19"/>
  <c r="G2569" i="19"/>
  <c r="G2570" i="19"/>
  <c r="G2571" i="19"/>
  <c r="G2572" i="19"/>
  <c r="G2573" i="19"/>
  <c r="G2574" i="19"/>
  <c r="G2575" i="19"/>
  <c r="G2576" i="19"/>
  <c r="G2577" i="19"/>
  <c r="G2578" i="19"/>
  <c r="G2579" i="19"/>
  <c r="G2580" i="19"/>
  <c r="G2581" i="19"/>
  <c r="G2582" i="19"/>
  <c r="G2583" i="19"/>
  <c r="G2584" i="19"/>
  <c r="G2585" i="19"/>
  <c r="G2586" i="19"/>
  <c r="G2587" i="19"/>
  <c r="G2588" i="19"/>
  <c r="G2589" i="19"/>
  <c r="G2590" i="19"/>
  <c r="G2591" i="19"/>
  <c r="G2592" i="19"/>
  <c r="G2593" i="19"/>
  <c r="G2594" i="19"/>
  <c r="G2595" i="19"/>
  <c r="G2596" i="19"/>
  <c r="G2597" i="19"/>
  <c r="G2598" i="19"/>
  <c r="G2599" i="19"/>
  <c r="G2600" i="19"/>
  <c r="G2601" i="19"/>
  <c r="G2602" i="19"/>
  <c r="G2603" i="19"/>
  <c r="G2604" i="19"/>
  <c r="G2605" i="19"/>
  <c r="G2606" i="19"/>
  <c r="G2607" i="19"/>
  <c r="G2608" i="19"/>
  <c r="G2609" i="19"/>
  <c r="G2610" i="19"/>
  <c r="G2611" i="19"/>
  <c r="G2612" i="19"/>
  <c r="G2613" i="19"/>
  <c r="G2614" i="19"/>
  <c r="G2615" i="19"/>
  <c r="G2616" i="19"/>
  <c r="G2617" i="19"/>
  <c r="G2618" i="19"/>
  <c r="G2619" i="19"/>
  <c r="G2620" i="19"/>
  <c r="G2621" i="19"/>
  <c r="G2622" i="19"/>
  <c r="G2623" i="19"/>
  <c r="G2624" i="19"/>
  <c r="G2625" i="19"/>
  <c r="G2626" i="19"/>
  <c r="G2627" i="19"/>
  <c r="G2628" i="19"/>
  <c r="G2629" i="19"/>
  <c r="G2630" i="19"/>
  <c r="G2631" i="19"/>
  <c r="G2632" i="19"/>
  <c r="G2633" i="19"/>
  <c r="G2634" i="19"/>
  <c r="G2635" i="19"/>
  <c r="G2636" i="19"/>
  <c r="G2637" i="19"/>
  <c r="G2638" i="19"/>
  <c r="G2639" i="19"/>
  <c r="G2640" i="19"/>
  <c r="G2641" i="19"/>
  <c r="G2642" i="19"/>
  <c r="G2643" i="19"/>
  <c r="G2644" i="19"/>
  <c r="G2645" i="19"/>
  <c r="G2646" i="19"/>
  <c r="G2647" i="19"/>
  <c r="G2648" i="19"/>
  <c r="G2649" i="19"/>
  <c r="G2650" i="19"/>
  <c r="G2651" i="19"/>
  <c r="G2652" i="19"/>
  <c r="G2653" i="19"/>
  <c r="G2654" i="19"/>
  <c r="G2655" i="19"/>
  <c r="G2656" i="19"/>
  <c r="G2657" i="19"/>
  <c r="G2658" i="19"/>
  <c r="G2659" i="19"/>
  <c r="G2660" i="19"/>
  <c r="G2661" i="19"/>
  <c r="G2662" i="19"/>
  <c r="G2663" i="19"/>
  <c r="G2664" i="19"/>
  <c r="G2665" i="19"/>
  <c r="G2666" i="19"/>
  <c r="G2667" i="19"/>
  <c r="G2668" i="19"/>
  <c r="G2669" i="19"/>
  <c r="G2670" i="19"/>
  <c r="G2671" i="19"/>
  <c r="G2672" i="19"/>
  <c r="G2673" i="19"/>
  <c r="G2674" i="19"/>
  <c r="G2675" i="19"/>
  <c r="G2676" i="19"/>
  <c r="G2677" i="19"/>
  <c r="G2678" i="19"/>
  <c r="G2679" i="19"/>
  <c r="G2680" i="19"/>
  <c r="G2681" i="19"/>
  <c r="G2682" i="19"/>
  <c r="G2683" i="19"/>
  <c r="G2684" i="19"/>
  <c r="G2685" i="19"/>
  <c r="G2686" i="19"/>
  <c r="G2687" i="19"/>
  <c r="G2688" i="19"/>
  <c r="G2689" i="19"/>
  <c r="G2690" i="19"/>
  <c r="G2691" i="19"/>
  <c r="G2692" i="19"/>
  <c r="G2693" i="19"/>
  <c r="G2694" i="19"/>
  <c r="G2695" i="19"/>
  <c r="G2696" i="19"/>
  <c r="G2697" i="19"/>
  <c r="G2698" i="19"/>
  <c r="G2699" i="19"/>
  <c r="G2700" i="19"/>
  <c r="G2701" i="19"/>
  <c r="G2702" i="19"/>
  <c r="G2703" i="19"/>
  <c r="G2704" i="19"/>
  <c r="G2705" i="19"/>
  <c r="G2706" i="19"/>
  <c r="G2707" i="19"/>
  <c r="G2708" i="19"/>
  <c r="G2709" i="19"/>
  <c r="G2710" i="19"/>
  <c r="G2711" i="19"/>
  <c r="G2712" i="19"/>
  <c r="G2713" i="19"/>
  <c r="G2714" i="19"/>
  <c r="G2715" i="19"/>
  <c r="G2716" i="19"/>
  <c r="G2717" i="19"/>
  <c r="G2718" i="19"/>
  <c r="G2719" i="19"/>
  <c r="G2720" i="19"/>
  <c r="G2721" i="19"/>
  <c r="G2722" i="19"/>
  <c r="G2723" i="19"/>
  <c r="G2724" i="19"/>
  <c r="G2725" i="19"/>
  <c r="G2726" i="19"/>
  <c r="G2727" i="19"/>
  <c r="G2728" i="19"/>
  <c r="G2729" i="19"/>
  <c r="G2730" i="19"/>
  <c r="G2731" i="19"/>
  <c r="G2732" i="19"/>
  <c r="G2733" i="19"/>
  <c r="G2734" i="19"/>
  <c r="G2735" i="19"/>
  <c r="G2736" i="19"/>
  <c r="G2737" i="19"/>
  <c r="G2738" i="19"/>
  <c r="G2739" i="19"/>
  <c r="G2740" i="19"/>
  <c r="G2741" i="19"/>
  <c r="G2742" i="19"/>
  <c r="G2743" i="19"/>
  <c r="G2744" i="19"/>
  <c r="G2745" i="19"/>
  <c r="G2746" i="19"/>
  <c r="G2747" i="19"/>
  <c r="G2748" i="19"/>
  <c r="G2749" i="19"/>
  <c r="G2750" i="19"/>
  <c r="G2751" i="19"/>
  <c r="G2752" i="19"/>
  <c r="G2753" i="19"/>
  <c r="G2754" i="19"/>
  <c r="G2755" i="19"/>
  <c r="G2756" i="19"/>
  <c r="G2757" i="19"/>
  <c r="G2758" i="19"/>
  <c r="G2759" i="19"/>
  <c r="G2760" i="19"/>
  <c r="G2761" i="19"/>
  <c r="G2762" i="19"/>
  <c r="G2763" i="19"/>
  <c r="G2764" i="19"/>
  <c r="G2765" i="19"/>
  <c r="G2766" i="19"/>
  <c r="G2767" i="19"/>
  <c r="G2768" i="19"/>
  <c r="G2769" i="19"/>
  <c r="G2770" i="19"/>
  <c r="G2771" i="19"/>
  <c r="G2772" i="19"/>
  <c r="G2773" i="19"/>
  <c r="G2774" i="19"/>
  <c r="G2775" i="19"/>
  <c r="G2776" i="19"/>
  <c r="G2777" i="19"/>
  <c r="G2778" i="19"/>
  <c r="G2779" i="19"/>
  <c r="G2780" i="19"/>
  <c r="G2781" i="19"/>
  <c r="G2782" i="19"/>
  <c r="G2783" i="19"/>
  <c r="G2784" i="19"/>
  <c r="G2785" i="19"/>
  <c r="G2786" i="19"/>
  <c r="G2787" i="19"/>
  <c r="G2788" i="19"/>
  <c r="G2789" i="19"/>
  <c r="G2790" i="19"/>
  <c r="G2791" i="19"/>
  <c r="G2792" i="19"/>
  <c r="G2793" i="19"/>
  <c r="G2794" i="19"/>
  <c r="G2795" i="19"/>
  <c r="G2796" i="19"/>
  <c r="G2797" i="19"/>
  <c r="G2798" i="19"/>
  <c r="G2799" i="19"/>
  <c r="G2800" i="19"/>
  <c r="G2801" i="19"/>
  <c r="G2802" i="19"/>
  <c r="G2803" i="19"/>
  <c r="G2804" i="19"/>
  <c r="G2805" i="19"/>
  <c r="G2806" i="19"/>
  <c r="G2807" i="19"/>
  <c r="G2808" i="19"/>
  <c r="G2809" i="19"/>
  <c r="G2810" i="19"/>
  <c r="G2811" i="19"/>
  <c r="G2812" i="19"/>
  <c r="G2813" i="19"/>
  <c r="G2814" i="19"/>
  <c r="G2815" i="19"/>
  <c r="G2816" i="19"/>
  <c r="G2817" i="19"/>
  <c r="G2818" i="19"/>
  <c r="G2819" i="19"/>
  <c r="G2820" i="19"/>
  <c r="G2821" i="19"/>
  <c r="G2822" i="19"/>
  <c r="G2823" i="19"/>
  <c r="G2824" i="19"/>
  <c r="G2825" i="19"/>
  <c r="G2826" i="19"/>
  <c r="G2827" i="19"/>
  <c r="G2828" i="19"/>
  <c r="G2829" i="19"/>
  <c r="G2830" i="19"/>
  <c r="G2831" i="19"/>
  <c r="G2832" i="19"/>
  <c r="G2833" i="19"/>
  <c r="G2834" i="19"/>
  <c r="G2835" i="19"/>
  <c r="G2836" i="19"/>
  <c r="G2837" i="19"/>
  <c r="G2838" i="19"/>
  <c r="G2839" i="19"/>
  <c r="G2840" i="19"/>
  <c r="G2841" i="19"/>
  <c r="G2842" i="19"/>
  <c r="G2843" i="19"/>
  <c r="G2844" i="19"/>
  <c r="G2845" i="19"/>
  <c r="G2846" i="19"/>
  <c r="G2847" i="19"/>
  <c r="G2848" i="19"/>
  <c r="G2849" i="19"/>
  <c r="G2850" i="19"/>
  <c r="G2851" i="19"/>
  <c r="G2852" i="19"/>
  <c r="G2853" i="19"/>
  <c r="G2854" i="19"/>
  <c r="G2855" i="19"/>
  <c r="G2856" i="19"/>
  <c r="G2857" i="19"/>
  <c r="G2858" i="19"/>
  <c r="G2859" i="19"/>
  <c r="G2860" i="19"/>
  <c r="G2861" i="19"/>
  <c r="G2862" i="19"/>
  <c r="G2863" i="19"/>
  <c r="G2864" i="19"/>
  <c r="G2865" i="19"/>
  <c r="G2866" i="19"/>
  <c r="G2867" i="19"/>
  <c r="G2868" i="19"/>
  <c r="G2869" i="19"/>
  <c r="G2870" i="19"/>
  <c r="G2871" i="19"/>
  <c r="G2872" i="19"/>
  <c r="G2873" i="19"/>
  <c r="G2874" i="19"/>
  <c r="G2875" i="19"/>
  <c r="G2876" i="19"/>
  <c r="G2877" i="19"/>
  <c r="G2878" i="19"/>
  <c r="G2879" i="19"/>
  <c r="G2880" i="19"/>
  <c r="G2881" i="19"/>
  <c r="G2882" i="19"/>
  <c r="G2883" i="19"/>
  <c r="G2884" i="19"/>
  <c r="G2885" i="19"/>
  <c r="G2886" i="19"/>
  <c r="G2887" i="19"/>
  <c r="G2888" i="19"/>
  <c r="G2889" i="19"/>
  <c r="G2890" i="19"/>
  <c r="G2891" i="19"/>
  <c r="G2892" i="19"/>
  <c r="G2893" i="19"/>
  <c r="G2894" i="19"/>
  <c r="G2895" i="19"/>
  <c r="G2896" i="19"/>
  <c r="G2897" i="19"/>
  <c r="G2898" i="19"/>
  <c r="G2899" i="19"/>
  <c r="G2900" i="19"/>
  <c r="G2901" i="19"/>
  <c r="G2902" i="19"/>
  <c r="G2903" i="19"/>
  <c r="G2904" i="19"/>
  <c r="G2905" i="19"/>
  <c r="G2906" i="19"/>
  <c r="G2907" i="19"/>
  <c r="G2908" i="19"/>
  <c r="G2909" i="19"/>
  <c r="G2910" i="19"/>
  <c r="G2911" i="19"/>
  <c r="G2912" i="19"/>
  <c r="G2913" i="19"/>
  <c r="G2914" i="19"/>
  <c r="G2915" i="19"/>
  <c r="G2916" i="19"/>
  <c r="G2917" i="19"/>
  <c r="G2918" i="19"/>
  <c r="G2919" i="19"/>
  <c r="G2920" i="19"/>
  <c r="G2921" i="19"/>
  <c r="G2922" i="19"/>
  <c r="G2923" i="19"/>
  <c r="G2924" i="19"/>
  <c r="G2925" i="19"/>
  <c r="G2926" i="19"/>
  <c r="G2927" i="19"/>
  <c r="G2928" i="19"/>
  <c r="G2929" i="19"/>
  <c r="G2930" i="19"/>
  <c r="G2931" i="19"/>
  <c r="G2932" i="19"/>
  <c r="G2933" i="19"/>
  <c r="G2934" i="19"/>
  <c r="G2935" i="19"/>
  <c r="G2936" i="19"/>
  <c r="G2937" i="19"/>
  <c r="G2938" i="19"/>
  <c r="G2939" i="19"/>
  <c r="G2940" i="19"/>
  <c r="G2941" i="19"/>
  <c r="G2942" i="19"/>
  <c r="G2943" i="19"/>
  <c r="G2944" i="19"/>
  <c r="G2945" i="19"/>
  <c r="G2946" i="19"/>
  <c r="G2947" i="19"/>
  <c r="G2948" i="19"/>
  <c r="G2949" i="19"/>
  <c r="G2950" i="19"/>
  <c r="G2951" i="19"/>
  <c r="G2952" i="19"/>
  <c r="G2953" i="19"/>
  <c r="G2954" i="19"/>
  <c r="G2955" i="19"/>
  <c r="G2956" i="19"/>
  <c r="G2957" i="19"/>
  <c r="G2958" i="19"/>
  <c r="G2959" i="19"/>
  <c r="G2960" i="19"/>
  <c r="G2961" i="19"/>
  <c r="G2962" i="19"/>
  <c r="G2963" i="19"/>
  <c r="G2964" i="19"/>
  <c r="G2965" i="19"/>
  <c r="G2966" i="19"/>
  <c r="G2967" i="19"/>
  <c r="G2968" i="19"/>
  <c r="G2969" i="19"/>
  <c r="G2970" i="19"/>
  <c r="G2971" i="19"/>
  <c r="G2972" i="19"/>
  <c r="G2973" i="19"/>
  <c r="G2974" i="19"/>
  <c r="G2975" i="19"/>
  <c r="G2976" i="19"/>
  <c r="G2977" i="19"/>
  <c r="G2978" i="19"/>
  <c r="G2979" i="19"/>
  <c r="G2980" i="19"/>
  <c r="G2981" i="19"/>
  <c r="G2982" i="19"/>
  <c r="G2983" i="19"/>
  <c r="G2984" i="19"/>
  <c r="G2985" i="19"/>
  <c r="G2986" i="19"/>
  <c r="G2987" i="19"/>
  <c r="G2988" i="19"/>
  <c r="G2989" i="19"/>
  <c r="G2990" i="19"/>
  <c r="G2991" i="19"/>
  <c r="G2992" i="19"/>
  <c r="G2993" i="19"/>
  <c r="G2994" i="19"/>
  <c r="G2995" i="19"/>
  <c r="G2996" i="19"/>
  <c r="G2997" i="19"/>
  <c r="G2998" i="19"/>
  <c r="G2999" i="19"/>
  <c r="G3000" i="19"/>
  <c r="G3001" i="19"/>
  <c r="G3002" i="19"/>
  <c r="G3003" i="19"/>
  <c r="G3004" i="19"/>
  <c r="G3005" i="19"/>
  <c r="G3006" i="19"/>
  <c r="G3007" i="19"/>
  <c r="G3008" i="19"/>
  <c r="G3009" i="19"/>
  <c r="G3010" i="19"/>
  <c r="G3011" i="19"/>
  <c r="G3012" i="19"/>
  <c r="G3013" i="19"/>
  <c r="G3014" i="19"/>
  <c r="G3015" i="19"/>
  <c r="G3016" i="19"/>
  <c r="G3017" i="19"/>
  <c r="G3018" i="19"/>
  <c r="G3019" i="19"/>
  <c r="G3020" i="19"/>
  <c r="G3021" i="19"/>
  <c r="G3022" i="19"/>
  <c r="G3023" i="19"/>
  <c r="G3024" i="19"/>
  <c r="G3025" i="19"/>
  <c r="G3026" i="19"/>
  <c r="G3027" i="19"/>
  <c r="G3028" i="19"/>
  <c r="G3029" i="19"/>
  <c r="G3030" i="19"/>
  <c r="G3031" i="19"/>
  <c r="G3032" i="19"/>
  <c r="G3033" i="19"/>
  <c r="G3034" i="19"/>
  <c r="G3035" i="19"/>
  <c r="G3036" i="19"/>
  <c r="G3037" i="19"/>
  <c r="G3038" i="19"/>
  <c r="G3039" i="19"/>
  <c r="G3040" i="19"/>
  <c r="G3041" i="19"/>
  <c r="G3042" i="19"/>
  <c r="G3043" i="19"/>
  <c r="G3044" i="19"/>
  <c r="G3045" i="19"/>
  <c r="G3046" i="19"/>
  <c r="G3047" i="19"/>
  <c r="G3048" i="19"/>
  <c r="G3049" i="19"/>
  <c r="G3050" i="19"/>
  <c r="G3051" i="19"/>
  <c r="G3052" i="19"/>
  <c r="G3053" i="19"/>
  <c r="G3054" i="19"/>
  <c r="G3055" i="19"/>
  <c r="G3056" i="19"/>
  <c r="G3057" i="19"/>
  <c r="G3058" i="19"/>
  <c r="G3059" i="19"/>
  <c r="G3060" i="19"/>
  <c r="G3061" i="19"/>
  <c r="G3062" i="19"/>
  <c r="G3063" i="19"/>
  <c r="G3064" i="19"/>
  <c r="G3065" i="19"/>
  <c r="G3066" i="19"/>
  <c r="G3067" i="19"/>
  <c r="G3068" i="19"/>
  <c r="G3069" i="19"/>
  <c r="G3070" i="19"/>
  <c r="G3071" i="19"/>
  <c r="G3072" i="19"/>
  <c r="G3073" i="19"/>
  <c r="G3074" i="19"/>
  <c r="G3075" i="19"/>
  <c r="G3076" i="19"/>
  <c r="G3077" i="19"/>
  <c r="G3078" i="19"/>
  <c r="G3079" i="19"/>
  <c r="G3080" i="19"/>
  <c r="G3081" i="19"/>
  <c r="G3082" i="19"/>
  <c r="G3083" i="19"/>
  <c r="G3084" i="19"/>
  <c r="G3085" i="19"/>
  <c r="G3086" i="19"/>
  <c r="G3087" i="19"/>
  <c r="G3088" i="19"/>
  <c r="G3089" i="19"/>
  <c r="G3090" i="19"/>
  <c r="G3091" i="19"/>
  <c r="G3092" i="19"/>
  <c r="G3093" i="19"/>
  <c r="G3094" i="19"/>
  <c r="G3095" i="19"/>
  <c r="G3096" i="19"/>
  <c r="G3097" i="19"/>
  <c r="G3098" i="19"/>
  <c r="G3099" i="19"/>
  <c r="G3100" i="19"/>
  <c r="G3101" i="19"/>
  <c r="G3102" i="19"/>
  <c r="G3103" i="19"/>
  <c r="G3104" i="19"/>
  <c r="G3105" i="19"/>
  <c r="G3106" i="19"/>
  <c r="G3107" i="19"/>
  <c r="G3108" i="19"/>
  <c r="G3109" i="19"/>
  <c r="G3110" i="19"/>
  <c r="G3111" i="19"/>
  <c r="G3112" i="19"/>
  <c r="G3113" i="19"/>
  <c r="G3114" i="19"/>
  <c r="G3115" i="19"/>
  <c r="G3116" i="19"/>
  <c r="G3117" i="19"/>
  <c r="G3118" i="19"/>
  <c r="G3119" i="19"/>
  <c r="G3120" i="19"/>
  <c r="G3121" i="19"/>
  <c r="G3122" i="19"/>
  <c r="G3123" i="19"/>
  <c r="G3124" i="19"/>
  <c r="G3125" i="19"/>
  <c r="G3126" i="19"/>
  <c r="G3127" i="19"/>
  <c r="G3128" i="19"/>
  <c r="G3129" i="19"/>
  <c r="G3130" i="19"/>
  <c r="G3131" i="19"/>
  <c r="G3132" i="19"/>
  <c r="G3133" i="19"/>
  <c r="G3134" i="19"/>
  <c r="G3135" i="19"/>
  <c r="G3136" i="19"/>
  <c r="G3137" i="19"/>
  <c r="G3138" i="19"/>
  <c r="G3139" i="19"/>
  <c r="G3140" i="19"/>
  <c r="G3141" i="19"/>
  <c r="G3142" i="19"/>
  <c r="G3143" i="19"/>
  <c r="G3144" i="19"/>
  <c r="G3145" i="19"/>
  <c r="G3146" i="19"/>
  <c r="G3147" i="19"/>
  <c r="G3148" i="19"/>
  <c r="G3149" i="19"/>
  <c r="G3150" i="19"/>
  <c r="G3151" i="19"/>
  <c r="G3152" i="19"/>
  <c r="G3153" i="19"/>
  <c r="G3154" i="19"/>
  <c r="G3155" i="19"/>
  <c r="G3156" i="19"/>
  <c r="G3157" i="19"/>
  <c r="G3158" i="19"/>
  <c r="G3159" i="19"/>
  <c r="G3160" i="19"/>
  <c r="G3161" i="19"/>
  <c r="G3162" i="19"/>
  <c r="G3163" i="19"/>
  <c r="G3164" i="19"/>
  <c r="G3165" i="19"/>
  <c r="G3166" i="19"/>
  <c r="G3167" i="19"/>
  <c r="G3168" i="19"/>
  <c r="G3169" i="19"/>
  <c r="G3170" i="19"/>
  <c r="G3171" i="19"/>
  <c r="G3172" i="19"/>
  <c r="G3173" i="19"/>
  <c r="G3174" i="19"/>
  <c r="G3175" i="19"/>
  <c r="G3176" i="19"/>
  <c r="G3177" i="19"/>
  <c r="G3178" i="19"/>
  <c r="G3179" i="19"/>
  <c r="G3180" i="19"/>
  <c r="G3181" i="19"/>
  <c r="G3182" i="19"/>
  <c r="G3183" i="19"/>
  <c r="G3184" i="19"/>
  <c r="G3185" i="19"/>
  <c r="G3186" i="19"/>
  <c r="G3187" i="19"/>
  <c r="G3188" i="19"/>
  <c r="G3189" i="19"/>
  <c r="G3190" i="19"/>
  <c r="G3191" i="19"/>
  <c r="G3192" i="19"/>
  <c r="G3193" i="19"/>
  <c r="G3194" i="19"/>
  <c r="G3195" i="19"/>
  <c r="G3196" i="19"/>
  <c r="G3197" i="19"/>
  <c r="G3198" i="19"/>
  <c r="G3199" i="19"/>
  <c r="G3200" i="19"/>
  <c r="G3201" i="19"/>
  <c r="G3202" i="19"/>
  <c r="G3203" i="19"/>
  <c r="G3204" i="19"/>
  <c r="G3205" i="19"/>
  <c r="G3206" i="19"/>
  <c r="G3207" i="19"/>
  <c r="G3208" i="19"/>
  <c r="G3209" i="19"/>
  <c r="G3210" i="19"/>
  <c r="G3211" i="19"/>
  <c r="G3212" i="19"/>
  <c r="G3213" i="19"/>
  <c r="G3214" i="19"/>
  <c r="G3215" i="19"/>
  <c r="G3216" i="19"/>
  <c r="G3217" i="19"/>
  <c r="G3218" i="19"/>
  <c r="G3219" i="19"/>
  <c r="G3220" i="19"/>
  <c r="G3221" i="19"/>
  <c r="G3222" i="19"/>
  <c r="G3223" i="19"/>
  <c r="G3224" i="19"/>
  <c r="G3225" i="19"/>
  <c r="G3226" i="19"/>
  <c r="G3227" i="19"/>
  <c r="G3228" i="19"/>
  <c r="G3229" i="19"/>
  <c r="G3230" i="19"/>
  <c r="G3231" i="19"/>
  <c r="G3232" i="19"/>
  <c r="G3233" i="19"/>
  <c r="G3234" i="19"/>
  <c r="G3235" i="19"/>
  <c r="G3236" i="19"/>
  <c r="G3237" i="19"/>
  <c r="G3238" i="19"/>
  <c r="G3239" i="19"/>
  <c r="G3240" i="19"/>
  <c r="G3241" i="19"/>
  <c r="G3242" i="19"/>
  <c r="G3243" i="19"/>
  <c r="G3244" i="19"/>
  <c r="G3245" i="19"/>
  <c r="G3246" i="19"/>
  <c r="G3247" i="19"/>
  <c r="G3248" i="19"/>
  <c r="G3249" i="19"/>
  <c r="G3250" i="19"/>
  <c r="G3251" i="19"/>
  <c r="G3252" i="19"/>
  <c r="G3253" i="19"/>
  <c r="G3254" i="19"/>
  <c r="G3255" i="19"/>
  <c r="G3256" i="19"/>
  <c r="G3257" i="19"/>
  <c r="G3258" i="19"/>
  <c r="G3259" i="19"/>
  <c r="G3260" i="19"/>
  <c r="G3261" i="19"/>
  <c r="G3262" i="19"/>
  <c r="G3263" i="19"/>
  <c r="G3264" i="19"/>
  <c r="G3265" i="19"/>
  <c r="G3266" i="19"/>
  <c r="G3267" i="19"/>
  <c r="G3268" i="19"/>
  <c r="G3269" i="19"/>
  <c r="G3270" i="19"/>
  <c r="G3271" i="19"/>
  <c r="G3272" i="19"/>
  <c r="G3273" i="19"/>
  <c r="G3274" i="19"/>
  <c r="G3275" i="19"/>
  <c r="G3276" i="19"/>
  <c r="G3277" i="19"/>
  <c r="G3278" i="19"/>
  <c r="G3279" i="19"/>
  <c r="G3280" i="19"/>
  <c r="G3281" i="19"/>
  <c r="G3282" i="19"/>
  <c r="G3283" i="19"/>
  <c r="G3284" i="19"/>
  <c r="G3285" i="19"/>
  <c r="G3286" i="19"/>
  <c r="G3287" i="19"/>
  <c r="G3288" i="19"/>
  <c r="G3289" i="19"/>
  <c r="G3290" i="19"/>
  <c r="G3291" i="19"/>
  <c r="G3292" i="19"/>
  <c r="G3293" i="19"/>
  <c r="G3294" i="19"/>
  <c r="G3295" i="19"/>
  <c r="G3296" i="19"/>
  <c r="G3297" i="19"/>
  <c r="G3298" i="19"/>
  <c r="G3299" i="19"/>
  <c r="G3300" i="19"/>
  <c r="G3301" i="19"/>
  <c r="G3302" i="19"/>
  <c r="G3303" i="19"/>
  <c r="G3304" i="19"/>
  <c r="G3305" i="19"/>
  <c r="G3306" i="19"/>
  <c r="G3307" i="19"/>
  <c r="G3308" i="19"/>
  <c r="G3309" i="19"/>
  <c r="G3310" i="19"/>
  <c r="G3311" i="19"/>
  <c r="G3312" i="19"/>
  <c r="G3313" i="19"/>
  <c r="G3314" i="19"/>
  <c r="G3315" i="19"/>
  <c r="G3316" i="19"/>
  <c r="G3317" i="19"/>
  <c r="G3318" i="19"/>
  <c r="G3319" i="19"/>
  <c r="G3320" i="19"/>
  <c r="G3321" i="19"/>
  <c r="G3322" i="19"/>
  <c r="G3323" i="19"/>
  <c r="G3324" i="19"/>
  <c r="G3325" i="19"/>
  <c r="G3326" i="19"/>
  <c r="G3327" i="19"/>
  <c r="G3328" i="19"/>
  <c r="G3329" i="19"/>
  <c r="G3330" i="19"/>
  <c r="G3331" i="19"/>
  <c r="G3332" i="19"/>
  <c r="G3333" i="19"/>
  <c r="G3334" i="19"/>
  <c r="G3335" i="19"/>
  <c r="G3336" i="19"/>
  <c r="G3337" i="19"/>
  <c r="G3338" i="19"/>
  <c r="G3339" i="19"/>
  <c r="G3340" i="19"/>
  <c r="G3341" i="19"/>
  <c r="G3342" i="19"/>
  <c r="G3343" i="19"/>
  <c r="G3344" i="19"/>
  <c r="G3345" i="19"/>
  <c r="G3346" i="19"/>
  <c r="G3347" i="19"/>
  <c r="G3348" i="19"/>
  <c r="G3349" i="19"/>
  <c r="G3350" i="19"/>
  <c r="G3351" i="19"/>
  <c r="G3352" i="19"/>
  <c r="G3353" i="19"/>
  <c r="G3354" i="19"/>
  <c r="G3355" i="19"/>
  <c r="G3356" i="19"/>
  <c r="G3357" i="19"/>
  <c r="G3358" i="19"/>
  <c r="G3359" i="19"/>
  <c r="G3360" i="19"/>
  <c r="G3361" i="19"/>
  <c r="G3362" i="19"/>
  <c r="G3363" i="19"/>
  <c r="G3364" i="19"/>
  <c r="G3365" i="19"/>
  <c r="G3366" i="19"/>
  <c r="G3367" i="19"/>
  <c r="G3368" i="19"/>
  <c r="G3369" i="19"/>
  <c r="G3370" i="19"/>
  <c r="G3371" i="19"/>
  <c r="G3372" i="19"/>
  <c r="G3373" i="19"/>
  <c r="G3374" i="19"/>
  <c r="G3375" i="19"/>
  <c r="G3376" i="19"/>
  <c r="G3377" i="19"/>
  <c r="G3378" i="19"/>
  <c r="G3379" i="19"/>
  <c r="G3380" i="19"/>
  <c r="G3381" i="19"/>
  <c r="G3382" i="19"/>
  <c r="G3383" i="19"/>
  <c r="G3384" i="19"/>
  <c r="G3385" i="19"/>
  <c r="G3386" i="19"/>
  <c r="G3387" i="19"/>
  <c r="G3388" i="19"/>
  <c r="G3389" i="19"/>
  <c r="G3390" i="19"/>
  <c r="G3391" i="19"/>
  <c r="G3392" i="19"/>
  <c r="G3393" i="19"/>
  <c r="G3394" i="19"/>
  <c r="G3395" i="19"/>
  <c r="G3396" i="19"/>
  <c r="G3397" i="19"/>
  <c r="G3398" i="19"/>
  <c r="G3399" i="19"/>
  <c r="G3400" i="19"/>
  <c r="G3401" i="19"/>
  <c r="G3402" i="19"/>
  <c r="G3403" i="19"/>
  <c r="G3404" i="19"/>
  <c r="G3405" i="19"/>
  <c r="G3406" i="19"/>
  <c r="G3407" i="19"/>
  <c r="G3408" i="19"/>
  <c r="G3409" i="19"/>
  <c r="G3410" i="19"/>
  <c r="G3411" i="19"/>
  <c r="G3412" i="19"/>
  <c r="G3413" i="19"/>
  <c r="G3414" i="19"/>
  <c r="G3415" i="19"/>
  <c r="G3416" i="19"/>
  <c r="G3417" i="19"/>
  <c r="G3418" i="19"/>
  <c r="G3419" i="19"/>
  <c r="G3420" i="19"/>
  <c r="G3421" i="19"/>
  <c r="G3422" i="19"/>
  <c r="G3423" i="19"/>
  <c r="G3424" i="19"/>
  <c r="G3425" i="19"/>
  <c r="G3426" i="19"/>
  <c r="G3427" i="19"/>
  <c r="G3428" i="19"/>
  <c r="G3429" i="19"/>
  <c r="G3430" i="19"/>
  <c r="G3431" i="19"/>
  <c r="G3432" i="19"/>
  <c r="G3433" i="19"/>
  <c r="G3434" i="19"/>
  <c r="G3435" i="19"/>
  <c r="G3436" i="19"/>
  <c r="G3437" i="19"/>
  <c r="G3438" i="19"/>
  <c r="G3439" i="19"/>
  <c r="G3440" i="19"/>
  <c r="G3441" i="19"/>
  <c r="G3442" i="19"/>
  <c r="G3443" i="19"/>
  <c r="G3444" i="19"/>
  <c r="G3445" i="19"/>
  <c r="G3446" i="19"/>
  <c r="G3447" i="19"/>
  <c r="G3448" i="19"/>
  <c r="G3449" i="19"/>
  <c r="G3450" i="19"/>
  <c r="G3451" i="19"/>
  <c r="G3452" i="19"/>
  <c r="G3453" i="19"/>
  <c r="G3454" i="19"/>
  <c r="G3455" i="19"/>
  <c r="G3456" i="19"/>
  <c r="G3457" i="19"/>
  <c r="G3458" i="19"/>
  <c r="G3459" i="19"/>
  <c r="G3460" i="19"/>
  <c r="G3461" i="19"/>
  <c r="G3462" i="19"/>
  <c r="G3463" i="19"/>
  <c r="G3464" i="19"/>
  <c r="G3465" i="19"/>
  <c r="G3466" i="19"/>
  <c r="G3467" i="19"/>
  <c r="G3468" i="19"/>
  <c r="G3469" i="19"/>
  <c r="G3470" i="19"/>
  <c r="G3471" i="19"/>
  <c r="G3472" i="19"/>
  <c r="G3473" i="19"/>
  <c r="G3474" i="19"/>
  <c r="G3475" i="19"/>
  <c r="G3476" i="19"/>
  <c r="G3477" i="19"/>
  <c r="G3478" i="19"/>
  <c r="G3479" i="19"/>
  <c r="G3480" i="19"/>
  <c r="G3481" i="19"/>
  <c r="G3482" i="19"/>
  <c r="G3483" i="19"/>
  <c r="G3484" i="19"/>
  <c r="G3485" i="19"/>
  <c r="G3486" i="19"/>
  <c r="G3487" i="19"/>
  <c r="G3488" i="19"/>
  <c r="G3489" i="19"/>
  <c r="G3490" i="19"/>
  <c r="G3491" i="19"/>
  <c r="G3492" i="19"/>
  <c r="G3493" i="19"/>
  <c r="G3494" i="19"/>
  <c r="G3495" i="19"/>
  <c r="G3496" i="19"/>
  <c r="G3497" i="19"/>
  <c r="G3498" i="19"/>
  <c r="G3499" i="19"/>
  <c r="G3500" i="19"/>
  <c r="G3501" i="19"/>
  <c r="G3502" i="19"/>
  <c r="G3503" i="19"/>
  <c r="G3504" i="19"/>
  <c r="G3505" i="19"/>
  <c r="G3506" i="19"/>
  <c r="G3507" i="19"/>
  <c r="G3508" i="19"/>
  <c r="G3509" i="19"/>
  <c r="G3510" i="19"/>
  <c r="G3511" i="19"/>
  <c r="G3512" i="19"/>
  <c r="G3513" i="19"/>
  <c r="G3514" i="19"/>
  <c r="G3515" i="19"/>
  <c r="G3516" i="19"/>
  <c r="G3517" i="19"/>
  <c r="G3518" i="19"/>
  <c r="G3519" i="19"/>
  <c r="G3520" i="19"/>
  <c r="G3521" i="19"/>
  <c r="G3522" i="19"/>
  <c r="G3523" i="19"/>
  <c r="G3524" i="19"/>
  <c r="G3525" i="19"/>
  <c r="G3526" i="19"/>
  <c r="G3527" i="19"/>
  <c r="G3528" i="19"/>
  <c r="G3529" i="19"/>
  <c r="G3530" i="19"/>
  <c r="G3531" i="19"/>
  <c r="G3532" i="19"/>
  <c r="G3533" i="19"/>
  <c r="G3534" i="19"/>
  <c r="G3535" i="19"/>
  <c r="G3536" i="19"/>
  <c r="G3537" i="19"/>
  <c r="G3538" i="19"/>
  <c r="G3539" i="19"/>
  <c r="G3540" i="19"/>
  <c r="G3541" i="19"/>
  <c r="G3542" i="19"/>
  <c r="G3543" i="19"/>
  <c r="G3544" i="19"/>
  <c r="G3545" i="19"/>
  <c r="G3546" i="19"/>
  <c r="G3547" i="19"/>
  <c r="G3548" i="19"/>
  <c r="G3549" i="19"/>
  <c r="G3550" i="19"/>
  <c r="G3551" i="19"/>
  <c r="G3552" i="19"/>
  <c r="G3553" i="19"/>
  <c r="G3554" i="19"/>
  <c r="G3555" i="19"/>
  <c r="G3556" i="19"/>
  <c r="G3557" i="19"/>
  <c r="G3558" i="19"/>
  <c r="G3559" i="19"/>
  <c r="G3560" i="19"/>
  <c r="G3561" i="19"/>
  <c r="G3562" i="19"/>
  <c r="G3563" i="19"/>
  <c r="G3564" i="19"/>
  <c r="G3565" i="19"/>
  <c r="G3566" i="19"/>
  <c r="G3567" i="19"/>
  <c r="G3568" i="19"/>
  <c r="G3569" i="19"/>
  <c r="G3570" i="19"/>
  <c r="G3571" i="19"/>
  <c r="G3572" i="19"/>
  <c r="G3573" i="19"/>
  <c r="G3574" i="19"/>
  <c r="G3575" i="19"/>
  <c r="G3576" i="19"/>
  <c r="G3577" i="19"/>
  <c r="G3578" i="19"/>
  <c r="G3579" i="19"/>
  <c r="G3580" i="19"/>
  <c r="G3581" i="19"/>
  <c r="G3582" i="19"/>
  <c r="G3583" i="19"/>
  <c r="G3584" i="19"/>
  <c r="G3585" i="19"/>
  <c r="G3586" i="19"/>
  <c r="G3587" i="19"/>
  <c r="G3588" i="19"/>
  <c r="G3589" i="19"/>
  <c r="G3590" i="19"/>
  <c r="G3591" i="19"/>
  <c r="G3592" i="19"/>
  <c r="G3593" i="19"/>
  <c r="G3594" i="19"/>
  <c r="G3595" i="19"/>
  <c r="G3596" i="19"/>
  <c r="G3597" i="19"/>
  <c r="G3598" i="19"/>
  <c r="G3599" i="19"/>
  <c r="G3600" i="19"/>
  <c r="G3601" i="19"/>
  <c r="G3602" i="19"/>
  <c r="G3603" i="19"/>
  <c r="G3604" i="19"/>
  <c r="G3605" i="19"/>
  <c r="G3606" i="19"/>
  <c r="G3607" i="19"/>
  <c r="G3608" i="19"/>
  <c r="G3609" i="19"/>
  <c r="G3610" i="19"/>
  <c r="G3611" i="19"/>
  <c r="G3612" i="19"/>
  <c r="G3613" i="19"/>
  <c r="G3614" i="19"/>
  <c r="G3615" i="19"/>
  <c r="G3616" i="19"/>
  <c r="G3617" i="19"/>
  <c r="G3618" i="19"/>
  <c r="G3619" i="19"/>
  <c r="G3620" i="19"/>
  <c r="G3621" i="19"/>
  <c r="G3622" i="19"/>
  <c r="G3623" i="19"/>
  <c r="G3624" i="19"/>
  <c r="G3625" i="19"/>
  <c r="G3626" i="19"/>
  <c r="G3627" i="19"/>
  <c r="G3628" i="19"/>
  <c r="G3629" i="19"/>
  <c r="G3630" i="19"/>
  <c r="G3631" i="19"/>
  <c r="G3632" i="19"/>
  <c r="G3633" i="19"/>
  <c r="G3634" i="19"/>
  <c r="G3635" i="19"/>
  <c r="G3636" i="19"/>
  <c r="G3637" i="19"/>
  <c r="G3638" i="19"/>
  <c r="G3639" i="19"/>
  <c r="G3640" i="19"/>
  <c r="G3641" i="19"/>
  <c r="G3642" i="19"/>
  <c r="G3643" i="19"/>
  <c r="G3644" i="19"/>
  <c r="G3645" i="19"/>
  <c r="G3646" i="19"/>
  <c r="G3647" i="19"/>
  <c r="G3648" i="19"/>
  <c r="G3649" i="19"/>
  <c r="G3650" i="19"/>
  <c r="G3651" i="19"/>
  <c r="G3652" i="19"/>
  <c r="G3653" i="19"/>
  <c r="G3654" i="19"/>
  <c r="G3655" i="19"/>
  <c r="G3656" i="19"/>
  <c r="G3657" i="19"/>
  <c r="G3658" i="19"/>
  <c r="G3659" i="19"/>
  <c r="G3660" i="19"/>
  <c r="G3661" i="19"/>
  <c r="G3662" i="19"/>
  <c r="G3663" i="19"/>
  <c r="G3664" i="19"/>
  <c r="G3665" i="19"/>
  <c r="G3666" i="19"/>
  <c r="G3667" i="19"/>
  <c r="G3668" i="19"/>
  <c r="G3669" i="19"/>
  <c r="G3670" i="19"/>
  <c r="G3671" i="19"/>
  <c r="G3672" i="19"/>
  <c r="G3673" i="19"/>
  <c r="G3674" i="19"/>
  <c r="G3675" i="19"/>
  <c r="G3676" i="19"/>
  <c r="G3677" i="19"/>
  <c r="G3678" i="19"/>
  <c r="G3679" i="19"/>
  <c r="G3680" i="19"/>
  <c r="G3681" i="19"/>
  <c r="G3682" i="19"/>
  <c r="G3683" i="19"/>
  <c r="G3684" i="19"/>
  <c r="G3685" i="19"/>
  <c r="G3686" i="19"/>
  <c r="G3687" i="19"/>
  <c r="G3688" i="19"/>
  <c r="G3689" i="19"/>
  <c r="G3690" i="19"/>
  <c r="G3691" i="19"/>
  <c r="G3692" i="19"/>
  <c r="G3693" i="19"/>
  <c r="G3694" i="19"/>
  <c r="G3695" i="19"/>
  <c r="G3696" i="19"/>
  <c r="G3697" i="19"/>
  <c r="G3698" i="19"/>
  <c r="G3699" i="19"/>
  <c r="G3700" i="19"/>
  <c r="G3701" i="19"/>
  <c r="G3702" i="19"/>
  <c r="G3703" i="19"/>
  <c r="G3704" i="19"/>
  <c r="G3705" i="19"/>
  <c r="G3706" i="19"/>
  <c r="G3707" i="19"/>
  <c r="G3708" i="19"/>
  <c r="G3709" i="19"/>
  <c r="G3710" i="19"/>
  <c r="G3711" i="19"/>
  <c r="G3712" i="19"/>
  <c r="G3713" i="19"/>
  <c r="G3714" i="19"/>
  <c r="G3715" i="19"/>
  <c r="G3716" i="19"/>
  <c r="G3717" i="19"/>
  <c r="G3718" i="19"/>
  <c r="G3719" i="19"/>
  <c r="G3720" i="19"/>
  <c r="G3721" i="19"/>
  <c r="G3722" i="19"/>
  <c r="G3723" i="19"/>
  <c r="G3724" i="19"/>
  <c r="G3725" i="19"/>
  <c r="G3726" i="19"/>
  <c r="G3727" i="19"/>
  <c r="G3728" i="19"/>
  <c r="G3729" i="19"/>
  <c r="G3730" i="19"/>
  <c r="G3731" i="19"/>
  <c r="G3732" i="19"/>
  <c r="G3733" i="19"/>
  <c r="G3734" i="19"/>
  <c r="G3735" i="19"/>
  <c r="G3736" i="19"/>
  <c r="G3737" i="19"/>
  <c r="G3738" i="19"/>
  <c r="G3739" i="19"/>
  <c r="G3740" i="19"/>
  <c r="G3741" i="19"/>
  <c r="G3742" i="19"/>
  <c r="G3743" i="19"/>
  <c r="G3744" i="19"/>
  <c r="G3745" i="19"/>
  <c r="G3746" i="19"/>
  <c r="G3747" i="19"/>
  <c r="G3748" i="19"/>
  <c r="G3749" i="19"/>
  <c r="G3750" i="19"/>
  <c r="G3751" i="19"/>
  <c r="G3752" i="19"/>
  <c r="G3753" i="19"/>
  <c r="G3754" i="19"/>
  <c r="G3755" i="19"/>
  <c r="G3756" i="19"/>
  <c r="G3757" i="19"/>
  <c r="G3758" i="19"/>
  <c r="G3759" i="19"/>
  <c r="G3760" i="19"/>
  <c r="G3761" i="19"/>
  <c r="G3762" i="19"/>
  <c r="G3763" i="19"/>
  <c r="G3764" i="19"/>
  <c r="G3765" i="19"/>
  <c r="G3766" i="19"/>
  <c r="G3767" i="19"/>
  <c r="G3768" i="19"/>
  <c r="G3769" i="19"/>
  <c r="G3770" i="19"/>
  <c r="G3771" i="19"/>
  <c r="G3772" i="19"/>
  <c r="G3773" i="19"/>
  <c r="G3774" i="19"/>
  <c r="G3775" i="19"/>
  <c r="G3776" i="19"/>
  <c r="G3777" i="19"/>
  <c r="G3778" i="19"/>
  <c r="G3779" i="19"/>
  <c r="G3780" i="19"/>
  <c r="G3781" i="19"/>
  <c r="G3782" i="19"/>
  <c r="G3783" i="19"/>
  <c r="G3784" i="19"/>
  <c r="G3785" i="19"/>
  <c r="G3786" i="19"/>
  <c r="G3787" i="19"/>
  <c r="G3788" i="19"/>
  <c r="G3789" i="19"/>
  <c r="G3790" i="19"/>
  <c r="G3791" i="19"/>
  <c r="G3792" i="19"/>
  <c r="G3793" i="19"/>
  <c r="G3794" i="19"/>
  <c r="G3795" i="19"/>
  <c r="G3796" i="19"/>
  <c r="G3797" i="19"/>
  <c r="G3798" i="19"/>
  <c r="G3799" i="19"/>
  <c r="G3800" i="19"/>
  <c r="G3801" i="19"/>
  <c r="G3802" i="19"/>
  <c r="G3803" i="19"/>
  <c r="G3804" i="19"/>
  <c r="G3805" i="19"/>
  <c r="G3806" i="19"/>
  <c r="G3807" i="19"/>
  <c r="G3808" i="19"/>
  <c r="G3809" i="19"/>
  <c r="G3810" i="19"/>
  <c r="G3811" i="19"/>
  <c r="G3812" i="19"/>
  <c r="G3813" i="19"/>
  <c r="G3814" i="19"/>
  <c r="G3815" i="19"/>
  <c r="G3816" i="19"/>
  <c r="G3817" i="19"/>
  <c r="G3818" i="19"/>
  <c r="G3819" i="19"/>
  <c r="G3820" i="19"/>
  <c r="G3821" i="19"/>
  <c r="G3822" i="19"/>
  <c r="G3823" i="19"/>
  <c r="G3824" i="19"/>
  <c r="G3825" i="19"/>
  <c r="G3826" i="19"/>
  <c r="G3827" i="19"/>
  <c r="G3828" i="19"/>
  <c r="G3829" i="19"/>
  <c r="G3830" i="19"/>
  <c r="G3831" i="19"/>
  <c r="G3832" i="19"/>
  <c r="G3833" i="19"/>
  <c r="G3834" i="19"/>
  <c r="G3835" i="19"/>
  <c r="G3836" i="19"/>
  <c r="G3837" i="19"/>
  <c r="G3838" i="19"/>
  <c r="G3839" i="19"/>
  <c r="G3840" i="19"/>
  <c r="G3841" i="19"/>
  <c r="G3842" i="19"/>
  <c r="G3843" i="19"/>
  <c r="G3844" i="19"/>
  <c r="G3845" i="19"/>
  <c r="G3846" i="19"/>
  <c r="G3847" i="19"/>
  <c r="G3848" i="19"/>
  <c r="G3849" i="19"/>
  <c r="G3850" i="19"/>
  <c r="G3851" i="19"/>
  <c r="G3852" i="19"/>
  <c r="G3853" i="19"/>
  <c r="G3854" i="19"/>
  <c r="G3855" i="19"/>
  <c r="G3856" i="19"/>
  <c r="G3857" i="19"/>
  <c r="G3858" i="19"/>
  <c r="G3859" i="19"/>
  <c r="G3860" i="19"/>
  <c r="G3861" i="19"/>
  <c r="G3862" i="19"/>
  <c r="G3863" i="19"/>
  <c r="G3864" i="19"/>
  <c r="G3865" i="19"/>
  <c r="G3866" i="19"/>
  <c r="G3867" i="19"/>
  <c r="G3868" i="19"/>
  <c r="G3869" i="19"/>
  <c r="G3870" i="19"/>
  <c r="G3871" i="19"/>
  <c r="G3872" i="19"/>
  <c r="G3873" i="19"/>
  <c r="G3874" i="19"/>
  <c r="G3875" i="19"/>
  <c r="G3876" i="19"/>
  <c r="G3877" i="19"/>
  <c r="G3878" i="19"/>
  <c r="G3879" i="19"/>
  <c r="G3880" i="19"/>
  <c r="G3881" i="19"/>
  <c r="G3882" i="19"/>
  <c r="G3883" i="19"/>
  <c r="G3884" i="19"/>
  <c r="G3885" i="19"/>
  <c r="G3886" i="19"/>
  <c r="G3887" i="19"/>
  <c r="G3888" i="19"/>
  <c r="G3889" i="19"/>
  <c r="G3890" i="19"/>
  <c r="G3891" i="19"/>
  <c r="G3892" i="19"/>
  <c r="G3893" i="19"/>
  <c r="G3894" i="19"/>
  <c r="G3895" i="19"/>
  <c r="G3896" i="19"/>
  <c r="G3897" i="19"/>
  <c r="G3898" i="19"/>
  <c r="G3899" i="19"/>
  <c r="G3900" i="19"/>
  <c r="G3901" i="19"/>
  <c r="G3902" i="19"/>
  <c r="G3903" i="19"/>
  <c r="G3904" i="19"/>
  <c r="G3905" i="19"/>
  <c r="G3906" i="19"/>
  <c r="G3907" i="19"/>
  <c r="G3908" i="19"/>
  <c r="G3909" i="19"/>
  <c r="G3910" i="19"/>
  <c r="G3911" i="19"/>
  <c r="G3912" i="19"/>
  <c r="G3913" i="19"/>
  <c r="G3914" i="19"/>
  <c r="G3915" i="19"/>
  <c r="G3916" i="19"/>
  <c r="G3917" i="19"/>
  <c r="G3918" i="19"/>
  <c r="G3919" i="19"/>
  <c r="G3920" i="19"/>
  <c r="G3921" i="19"/>
  <c r="G3922" i="19"/>
  <c r="G3923" i="19"/>
  <c r="G3924" i="19"/>
  <c r="G3925" i="19"/>
  <c r="G3926" i="19"/>
  <c r="G3927" i="19"/>
  <c r="G3928" i="19"/>
  <c r="G3929" i="19"/>
  <c r="G3930" i="19"/>
  <c r="G3931" i="19"/>
  <c r="G3932" i="19"/>
  <c r="G3933" i="19"/>
  <c r="G3934" i="19"/>
  <c r="G3935" i="19"/>
  <c r="G3936" i="19"/>
  <c r="G3937" i="19"/>
  <c r="G3938" i="19"/>
  <c r="G3939" i="19"/>
  <c r="G3940" i="19"/>
  <c r="G3941" i="19"/>
  <c r="G3942" i="19"/>
  <c r="G3943" i="19"/>
  <c r="G3944" i="19"/>
  <c r="G3945" i="19"/>
  <c r="G3946" i="19"/>
  <c r="G3947" i="19"/>
  <c r="G3948" i="19"/>
  <c r="G3949" i="19"/>
  <c r="G3950" i="19"/>
  <c r="G3951" i="19"/>
  <c r="G3952" i="19"/>
  <c r="G3953" i="19"/>
  <c r="G3954" i="19"/>
  <c r="G3955" i="19"/>
  <c r="G3956" i="19"/>
  <c r="G3957" i="19"/>
  <c r="G3958" i="19"/>
  <c r="G3959" i="19"/>
  <c r="G3960" i="19"/>
  <c r="G3961" i="19"/>
  <c r="G3962" i="19"/>
  <c r="G3963" i="19"/>
  <c r="G3964" i="19"/>
  <c r="G3965" i="19"/>
  <c r="G3966" i="19"/>
  <c r="G3967" i="19"/>
  <c r="G3968" i="19"/>
  <c r="G3969" i="19"/>
  <c r="G3970" i="19"/>
  <c r="G3971" i="19"/>
  <c r="G3972" i="19"/>
  <c r="G3973" i="19"/>
  <c r="G3974" i="19"/>
  <c r="G3975" i="19"/>
  <c r="G3976" i="19"/>
  <c r="G3977" i="19"/>
  <c r="G3978" i="19"/>
  <c r="G3979" i="19"/>
  <c r="G3980" i="19"/>
  <c r="G3981" i="19"/>
  <c r="G3982" i="19"/>
  <c r="G3983" i="19"/>
  <c r="G3984" i="19"/>
  <c r="G3985" i="19"/>
  <c r="G3986" i="19"/>
  <c r="G3987" i="19"/>
  <c r="G3988" i="19"/>
  <c r="G3989" i="19"/>
  <c r="G3990" i="19"/>
  <c r="G3991" i="19"/>
  <c r="G3992" i="19"/>
  <c r="G3993" i="19"/>
  <c r="G3994" i="19"/>
  <c r="G3995" i="19"/>
  <c r="G3996" i="19"/>
  <c r="G3997" i="19"/>
  <c r="G3998" i="19"/>
  <c r="G3999" i="19"/>
  <c r="G4000" i="19"/>
  <c r="G4001" i="19"/>
  <c r="G4002" i="19"/>
  <c r="G4003" i="19"/>
  <c r="G4004" i="19"/>
  <c r="G4005" i="19"/>
  <c r="G4006" i="19"/>
  <c r="G4007" i="19"/>
  <c r="G4008" i="19"/>
  <c r="G4009" i="19"/>
  <c r="G4010" i="19"/>
  <c r="G4011" i="19"/>
  <c r="G4012" i="19"/>
  <c r="G4013" i="19"/>
  <c r="G4014" i="19"/>
  <c r="G4015" i="19"/>
  <c r="G4016" i="19"/>
  <c r="G4017" i="19"/>
  <c r="G4018" i="19"/>
  <c r="G4019" i="19"/>
  <c r="G4020" i="19"/>
  <c r="G4021" i="19"/>
  <c r="G4022" i="19"/>
  <c r="G4023" i="19"/>
  <c r="G4024" i="19"/>
  <c r="G4025" i="19"/>
  <c r="G4026" i="19"/>
  <c r="G4027" i="19"/>
  <c r="G4028" i="19"/>
  <c r="G4029" i="19"/>
  <c r="G4030" i="19"/>
  <c r="G4031" i="19"/>
  <c r="G4032" i="19"/>
  <c r="G4033" i="19"/>
  <c r="G4034" i="19"/>
  <c r="G4035" i="19"/>
  <c r="G4036" i="19"/>
  <c r="G4037" i="19"/>
  <c r="G4038" i="19"/>
  <c r="G4039" i="19"/>
  <c r="G4040" i="19"/>
  <c r="G4041" i="19"/>
  <c r="G4042" i="19"/>
  <c r="G4043" i="19"/>
  <c r="G4044" i="19"/>
  <c r="G4045" i="19"/>
  <c r="G4046" i="19"/>
  <c r="G4047" i="19"/>
  <c r="G4048" i="19"/>
  <c r="G4049" i="19"/>
  <c r="G4050" i="19"/>
  <c r="G4051" i="19"/>
  <c r="G4052" i="19"/>
  <c r="G4053" i="19"/>
  <c r="G4054" i="19"/>
  <c r="G4055" i="19"/>
  <c r="G4056" i="19"/>
  <c r="G4057" i="19"/>
  <c r="G4058" i="19"/>
  <c r="G4059" i="19"/>
  <c r="G4060" i="19"/>
  <c r="G4061" i="19"/>
  <c r="G4062" i="19"/>
  <c r="G4063" i="19"/>
  <c r="G4064" i="19"/>
  <c r="G4065" i="19"/>
  <c r="G4066" i="19"/>
  <c r="G4067" i="19"/>
  <c r="G4068" i="19"/>
  <c r="G4069" i="19"/>
  <c r="G4070" i="19"/>
  <c r="G4071" i="19"/>
  <c r="G4072" i="19"/>
  <c r="G4073" i="19"/>
  <c r="G4074" i="19"/>
  <c r="G4075" i="19"/>
  <c r="G4076" i="19"/>
  <c r="G4077" i="19"/>
  <c r="G4078" i="19"/>
  <c r="G4079" i="19"/>
  <c r="G4080" i="19"/>
  <c r="G4081" i="19"/>
  <c r="G4082" i="19"/>
  <c r="G4083" i="19"/>
  <c r="G4084" i="19"/>
  <c r="G4085" i="19"/>
  <c r="G4086" i="19"/>
  <c r="G4087" i="19"/>
  <c r="G4088" i="19"/>
  <c r="G4089" i="19"/>
  <c r="G4090" i="19"/>
  <c r="G4091" i="19"/>
  <c r="G4092" i="19"/>
  <c r="G4093" i="19"/>
  <c r="G4094" i="19"/>
  <c r="G4095" i="19"/>
  <c r="G4096" i="19"/>
  <c r="G4097" i="19"/>
  <c r="G4098" i="19"/>
  <c r="G4099" i="19"/>
  <c r="G4100" i="19"/>
  <c r="G4101" i="19"/>
  <c r="G4102" i="19"/>
  <c r="G4103" i="19"/>
  <c r="G4104" i="19"/>
  <c r="G4105" i="19"/>
  <c r="G4106" i="19"/>
  <c r="G4107" i="19"/>
  <c r="G4108" i="19"/>
  <c r="G4109" i="19"/>
  <c r="G4110" i="19"/>
  <c r="G4111" i="19"/>
  <c r="G4112" i="19"/>
  <c r="G4113" i="19"/>
  <c r="G4114" i="19"/>
  <c r="G4115" i="19"/>
  <c r="H2" i="19"/>
  <c r="G2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F540" i="19"/>
  <c r="F541" i="19"/>
  <c r="F542" i="19"/>
  <c r="F543" i="19"/>
  <c r="F544" i="19"/>
  <c r="F545" i="19"/>
  <c r="F546" i="19"/>
  <c r="F547" i="19"/>
  <c r="F548" i="19"/>
  <c r="F549" i="19"/>
  <c r="F550" i="19"/>
  <c r="F551" i="19"/>
  <c r="F552" i="19"/>
  <c r="F553" i="19"/>
  <c r="F554" i="19"/>
  <c r="F555" i="19"/>
  <c r="F556" i="19"/>
  <c r="F557" i="19"/>
  <c r="F558" i="19"/>
  <c r="F559" i="19"/>
  <c r="F560" i="19"/>
  <c r="F561" i="19"/>
  <c r="F562" i="19"/>
  <c r="F563" i="19"/>
  <c r="F564" i="19"/>
  <c r="F565" i="19"/>
  <c r="F566" i="19"/>
  <c r="F567" i="19"/>
  <c r="F568" i="19"/>
  <c r="F569" i="19"/>
  <c r="F570" i="19"/>
  <c r="F571" i="19"/>
  <c r="F572" i="19"/>
  <c r="F573" i="19"/>
  <c r="F574" i="19"/>
  <c r="F575" i="19"/>
  <c r="F576" i="19"/>
  <c r="F577" i="19"/>
  <c r="F578" i="19"/>
  <c r="F579" i="19"/>
  <c r="F580" i="19"/>
  <c r="F581" i="19"/>
  <c r="F582" i="19"/>
  <c r="F583" i="19"/>
  <c r="F584" i="19"/>
  <c r="F585" i="19"/>
  <c r="F586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602" i="19"/>
  <c r="F603" i="19"/>
  <c r="F604" i="19"/>
  <c r="F605" i="19"/>
  <c r="F606" i="19"/>
  <c r="F607" i="19"/>
  <c r="F608" i="19"/>
  <c r="F609" i="19"/>
  <c r="F610" i="19"/>
  <c r="F611" i="19"/>
  <c r="F612" i="19"/>
  <c r="F613" i="19"/>
  <c r="F614" i="19"/>
  <c r="F615" i="19"/>
  <c r="F616" i="19"/>
  <c r="F617" i="19"/>
  <c r="F618" i="19"/>
  <c r="F619" i="19"/>
  <c r="F620" i="19"/>
  <c r="F621" i="19"/>
  <c r="F622" i="19"/>
  <c r="F623" i="19"/>
  <c r="F624" i="19"/>
  <c r="F625" i="19"/>
  <c r="F626" i="19"/>
  <c r="F627" i="19"/>
  <c r="F628" i="19"/>
  <c r="F629" i="19"/>
  <c r="F630" i="19"/>
  <c r="F631" i="19"/>
  <c r="F632" i="19"/>
  <c r="F633" i="19"/>
  <c r="F634" i="19"/>
  <c r="F635" i="19"/>
  <c r="F636" i="19"/>
  <c r="F637" i="19"/>
  <c r="F638" i="19"/>
  <c r="F639" i="19"/>
  <c r="F640" i="19"/>
  <c r="F641" i="19"/>
  <c r="F642" i="19"/>
  <c r="F643" i="19"/>
  <c r="F644" i="19"/>
  <c r="F645" i="19"/>
  <c r="F646" i="19"/>
  <c r="F647" i="19"/>
  <c r="F648" i="19"/>
  <c r="F649" i="19"/>
  <c r="F650" i="19"/>
  <c r="F651" i="19"/>
  <c r="F652" i="19"/>
  <c r="F653" i="19"/>
  <c r="F654" i="19"/>
  <c r="F655" i="19"/>
  <c r="F656" i="19"/>
  <c r="F657" i="19"/>
  <c r="F658" i="19"/>
  <c r="F659" i="19"/>
  <c r="F660" i="19"/>
  <c r="F661" i="19"/>
  <c r="F662" i="19"/>
  <c r="F663" i="19"/>
  <c r="F664" i="19"/>
  <c r="F665" i="19"/>
  <c r="F666" i="19"/>
  <c r="F667" i="19"/>
  <c r="F668" i="19"/>
  <c r="F669" i="19"/>
  <c r="F670" i="19"/>
  <c r="F671" i="19"/>
  <c r="F672" i="19"/>
  <c r="F673" i="19"/>
  <c r="F674" i="19"/>
  <c r="F675" i="19"/>
  <c r="F676" i="19"/>
  <c r="F677" i="19"/>
  <c r="F678" i="19"/>
  <c r="F679" i="19"/>
  <c r="F680" i="19"/>
  <c r="F681" i="19"/>
  <c r="F682" i="19"/>
  <c r="F683" i="19"/>
  <c r="F684" i="19"/>
  <c r="F685" i="19"/>
  <c r="F686" i="19"/>
  <c r="F687" i="19"/>
  <c r="F688" i="19"/>
  <c r="F689" i="19"/>
  <c r="F690" i="19"/>
  <c r="F691" i="19"/>
  <c r="F692" i="19"/>
  <c r="F693" i="19"/>
  <c r="F694" i="19"/>
  <c r="F695" i="19"/>
  <c r="F696" i="19"/>
  <c r="F697" i="19"/>
  <c r="F698" i="19"/>
  <c r="F699" i="19"/>
  <c r="F700" i="19"/>
  <c r="F701" i="19"/>
  <c r="F702" i="19"/>
  <c r="F703" i="19"/>
  <c r="F704" i="19"/>
  <c r="F705" i="19"/>
  <c r="F706" i="19"/>
  <c r="F707" i="19"/>
  <c r="F708" i="19"/>
  <c r="F709" i="19"/>
  <c r="F710" i="19"/>
  <c r="F711" i="19"/>
  <c r="F712" i="19"/>
  <c r="F713" i="19"/>
  <c r="F714" i="19"/>
  <c r="F715" i="19"/>
  <c r="F716" i="19"/>
  <c r="F717" i="19"/>
  <c r="F718" i="19"/>
  <c r="F719" i="19"/>
  <c r="F720" i="19"/>
  <c r="F721" i="19"/>
  <c r="F722" i="19"/>
  <c r="F723" i="19"/>
  <c r="F724" i="19"/>
  <c r="F725" i="19"/>
  <c r="F726" i="19"/>
  <c r="F727" i="19"/>
  <c r="F728" i="19"/>
  <c r="F729" i="19"/>
  <c r="F730" i="19"/>
  <c r="F731" i="19"/>
  <c r="F732" i="19"/>
  <c r="F733" i="19"/>
  <c r="F734" i="19"/>
  <c r="F735" i="19"/>
  <c r="F736" i="19"/>
  <c r="F737" i="19"/>
  <c r="F738" i="19"/>
  <c r="F739" i="19"/>
  <c r="F740" i="19"/>
  <c r="F741" i="19"/>
  <c r="F742" i="19"/>
  <c r="F743" i="19"/>
  <c r="F744" i="19"/>
  <c r="F745" i="19"/>
  <c r="F746" i="19"/>
  <c r="F747" i="19"/>
  <c r="F748" i="19"/>
  <c r="F749" i="19"/>
  <c r="F750" i="19"/>
  <c r="F751" i="19"/>
  <c r="F752" i="19"/>
  <c r="F753" i="19"/>
  <c r="F754" i="19"/>
  <c r="F755" i="19"/>
  <c r="F756" i="19"/>
  <c r="F757" i="19"/>
  <c r="F758" i="19"/>
  <c r="F759" i="19"/>
  <c r="F760" i="19"/>
  <c r="F761" i="19"/>
  <c r="F762" i="19"/>
  <c r="F763" i="19"/>
  <c r="F764" i="19"/>
  <c r="F765" i="19"/>
  <c r="F766" i="19"/>
  <c r="F767" i="19"/>
  <c r="F768" i="19"/>
  <c r="F769" i="19"/>
  <c r="F770" i="19"/>
  <c r="F771" i="19"/>
  <c r="F772" i="19"/>
  <c r="F773" i="19"/>
  <c r="F774" i="19"/>
  <c r="F775" i="19"/>
  <c r="F776" i="19"/>
  <c r="F777" i="19"/>
  <c r="F778" i="19"/>
  <c r="F779" i="19"/>
  <c r="F780" i="19"/>
  <c r="F781" i="19"/>
  <c r="F782" i="19"/>
  <c r="F783" i="19"/>
  <c r="F784" i="19"/>
  <c r="F785" i="19"/>
  <c r="F786" i="19"/>
  <c r="F787" i="19"/>
  <c r="F788" i="19"/>
  <c r="F789" i="19"/>
  <c r="F790" i="19"/>
  <c r="F791" i="19"/>
  <c r="F792" i="19"/>
  <c r="F793" i="19"/>
  <c r="F794" i="19"/>
  <c r="F795" i="19"/>
  <c r="F796" i="19"/>
  <c r="F797" i="19"/>
  <c r="F798" i="19"/>
  <c r="F799" i="19"/>
  <c r="F800" i="19"/>
  <c r="F801" i="19"/>
  <c r="F802" i="19"/>
  <c r="F803" i="19"/>
  <c r="F804" i="19"/>
  <c r="F805" i="19"/>
  <c r="F806" i="19"/>
  <c r="F807" i="19"/>
  <c r="F808" i="19"/>
  <c r="F809" i="19"/>
  <c r="F810" i="19"/>
  <c r="F811" i="19"/>
  <c r="F812" i="19"/>
  <c r="F813" i="19"/>
  <c r="F814" i="19"/>
  <c r="F815" i="19"/>
  <c r="F816" i="19"/>
  <c r="F817" i="19"/>
  <c r="F818" i="19"/>
  <c r="F819" i="19"/>
  <c r="F820" i="19"/>
  <c r="F821" i="19"/>
  <c r="F822" i="19"/>
  <c r="F823" i="19"/>
  <c r="F824" i="19"/>
  <c r="F825" i="19"/>
  <c r="F826" i="19"/>
  <c r="F827" i="19"/>
  <c r="F828" i="19"/>
  <c r="F829" i="19"/>
  <c r="F830" i="19"/>
  <c r="F831" i="19"/>
  <c r="F832" i="19"/>
  <c r="F833" i="19"/>
  <c r="F834" i="19"/>
  <c r="F835" i="19"/>
  <c r="F836" i="19"/>
  <c r="F837" i="19"/>
  <c r="F838" i="19"/>
  <c r="F839" i="19"/>
  <c r="F840" i="19"/>
  <c r="F841" i="19"/>
  <c r="F842" i="19"/>
  <c r="F843" i="19"/>
  <c r="F844" i="19"/>
  <c r="F845" i="19"/>
  <c r="F846" i="19"/>
  <c r="F847" i="19"/>
  <c r="F848" i="19"/>
  <c r="F849" i="19"/>
  <c r="F850" i="19"/>
  <c r="F851" i="19"/>
  <c r="F852" i="19"/>
  <c r="F853" i="19"/>
  <c r="F854" i="19"/>
  <c r="F855" i="19"/>
  <c r="F856" i="19"/>
  <c r="F857" i="19"/>
  <c r="F858" i="19"/>
  <c r="F859" i="19"/>
  <c r="F860" i="19"/>
  <c r="F861" i="19"/>
  <c r="F862" i="19"/>
  <c r="F863" i="19"/>
  <c r="F864" i="19"/>
  <c r="F865" i="19"/>
  <c r="F866" i="19"/>
  <c r="F867" i="19"/>
  <c r="F868" i="19"/>
  <c r="F869" i="19"/>
  <c r="F870" i="19"/>
  <c r="F871" i="19"/>
  <c r="F872" i="19"/>
  <c r="F873" i="19"/>
  <c r="F874" i="19"/>
  <c r="F875" i="19"/>
  <c r="F876" i="19"/>
  <c r="F877" i="19"/>
  <c r="F878" i="19"/>
  <c r="F879" i="19"/>
  <c r="F880" i="19"/>
  <c r="F881" i="19"/>
  <c r="F882" i="19"/>
  <c r="F883" i="19"/>
  <c r="F884" i="19"/>
  <c r="F885" i="19"/>
  <c r="F886" i="19"/>
  <c r="F887" i="19"/>
  <c r="F888" i="19"/>
  <c r="F889" i="19"/>
  <c r="F890" i="19"/>
  <c r="F891" i="19"/>
  <c r="F892" i="19"/>
  <c r="F893" i="19"/>
  <c r="F894" i="19"/>
  <c r="F895" i="19"/>
  <c r="F896" i="19"/>
  <c r="F897" i="19"/>
  <c r="F898" i="19"/>
  <c r="F899" i="19"/>
  <c r="F900" i="19"/>
  <c r="F901" i="19"/>
  <c r="F902" i="19"/>
  <c r="F903" i="19"/>
  <c r="F904" i="19"/>
  <c r="F905" i="19"/>
  <c r="F906" i="19"/>
  <c r="F907" i="19"/>
  <c r="F908" i="19"/>
  <c r="F909" i="19"/>
  <c r="F910" i="19"/>
  <c r="F911" i="19"/>
  <c r="F912" i="19"/>
  <c r="F913" i="19"/>
  <c r="F914" i="19"/>
  <c r="F915" i="19"/>
  <c r="F916" i="19"/>
  <c r="F917" i="19"/>
  <c r="F918" i="19"/>
  <c r="F919" i="19"/>
  <c r="F920" i="19"/>
  <c r="F921" i="19"/>
  <c r="F922" i="19"/>
  <c r="F923" i="19"/>
  <c r="F924" i="19"/>
  <c r="F925" i="19"/>
  <c r="F926" i="19"/>
  <c r="F927" i="19"/>
  <c r="F928" i="19"/>
  <c r="F929" i="19"/>
  <c r="F930" i="19"/>
  <c r="F931" i="19"/>
  <c r="F932" i="19"/>
  <c r="F933" i="19"/>
  <c r="F934" i="19"/>
  <c r="F935" i="19"/>
  <c r="F936" i="19"/>
  <c r="F937" i="19"/>
  <c r="F938" i="19"/>
  <c r="F939" i="19"/>
  <c r="F940" i="19"/>
  <c r="F941" i="19"/>
  <c r="F942" i="19"/>
  <c r="F943" i="19"/>
  <c r="F944" i="19"/>
  <c r="F945" i="19"/>
  <c r="F946" i="19"/>
  <c r="F947" i="19"/>
  <c r="F948" i="19"/>
  <c r="F949" i="19"/>
  <c r="F950" i="19"/>
  <c r="F951" i="19"/>
  <c r="F952" i="19"/>
  <c r="F953" i="19"/>
  <c r="F954" i="19"/>
  <c r="F955" i="19"/>
  <c r="F956" i="19"/>
  <c r="F957" i="19"/>
  <c r="F958" i="19"/>
  <c r="F959" i="19"/>
  <c r="F960" i="19"/>
  <c r="F961" i="19"/>
  <c r="F962" i="19"/>
  <c r="F963" i="19"/>
  <c r="F964" i="19"/>
  <c r="F965" i="19"/>
  <c r="F966" i="19"/>
  <c r="F967" i="19"/>
  <c r="F968" i="19"/>
  <c r="F969" i="19"/>
  <c r="F970" i="19"/>
  <c r="F971" i="19"/>
  <c r="F972" i="19"/>
  <c r="F973" i="19"/>
  <c r="F974" i="19"/>
  <c r="F975" i="19"/>
  <c r="F976" i="19"/>
  <c r="F977" i="19"/>
  <c r="F978" i="19"/>
  <c r="F979" i="19"/>
  <c r="F980" i="19"/>
  <c r="F981" i="19"/>
  <c r="F982" i="19"/>
  <c r="F983" i="19"/>
  <c r="F984" i="19"/>
  <c r="F985" i="19"/>
  <c r="F986" i="19"/>
  <c r="F987" i="19"/>
  <c r="F988" i="19"/>
  <c r="F989" i="19"/>
  <c r="F990" i="19"/>
  <c r="F991" i="19"/>
  <c r="F992" i="19"/>
  <c r="F993" i="19"/>
  <c r="F994" i="19"/>
  <c r="F995" i="19"/>
  <c r="F996" i="19"/>
  <c r="F997" i="19"/>
  <c r="F998" i="19"/>
  <c r="F999" i="19"/>
  <c r="F1000" i="19"/>
  <c r="F1001" i="19"/>
  <c r="F1002" i="19"/>
  <c r="F1003" i="19"/>
  <c r="F1004" i="19"/>
  <c r="F1005" i="19"/>
  <c r="F1006" i="19"/>
  <c r="F1007" i="19"/>
  <c r="F1008" i="19"/>
  <c r="F1009" i="19"/>
  <c r="F1010" i="19"/>
  <c r="F1011" i="19"/>
  <c r="F1012" i="19"/>
  <c r="F1013" i="19"/>
  <c r="F1014" i="19"/>
  <c r="F1015" i="19"/>
  <c r="F1016" i="19"/>
  <c r="F1017" i="19"/>
  <c r="F1018" i="19"/>
  <c r="F1019" i="19"/>
  <c r="F1020" i="19"/>
  <c r="F1021" i="19"/>
  <c r="F1022" i="19"/>
  <c r="F1023" i="19"/>
  <c r="F1024" i="19"/>
  <c r="F1025" i="19"/>
  <c r="F1026" i="19"/>
  <c r="F1027" i="19"/>
  <c r="F1028" i="19"/>
  <c r="F1029" i="19"/>
  <c r="F1030" i="19"/>
  <c r="F1031" i="19"/>
  <c r="F1032" i="19"/>
  <c r="F1033" i="19"/>
  <c r="F1034" i="19"/>
  <c r="F1035" i="19"/>
  <c r="F1036" i="19"/>
  <c r="F1037" i="19"/>
  <c r="F1038" i="19"/>
  <c r="F1039" i="19"/>
  <c r="F1040" i="19"/>
  <c r="F1041" i="19"/>
  <c r="F1042" i="19"/>
  <c r="F1043" i="19"/>
  <c r="F1044" i="19"/>
  <c r="F1045" i="19"/>
  <c r="F1046" i="19"/>
  <c r="F1047" i="19"/>
  <c r="F1048" i="19"/>
  <c r="F1049" i="19"/>
  <c r="F1050" i="19"/>
  <c r="F1051" i="19"/>
  <c r="F1052" i="19"/>
  <c r="F1053" i="19"/>
  <c r="F1054" i="19"/>
  <c r="F1055" i="19"/>
  <c r="F1056" i="19"/>
  <c r="F1057" i="19"/>
  <c r="F1058" i="19"/>
  <c r="F1059" i="19"/>
  <c r="F1060" i="19"/>
  <c r="F1061" i="19"/>
  <c r="F1062" i="19"/>
  <c r="F1063" i="19"/>
  <c r="F1064" i="19"/>
  <c r="F1065" i="19"/>
  <c r="F1066" i="19"/>
  <c r="F1067" i="19"/>
  <c r="F1068" i="19"/>
  <c r="F1069" i="19"/>
  <c r="F1070" i="19"/>
  <c r="F1071" i="19"/>
  <c r="F1072" i="19"/>
  <c r="F1073" i="19"/>
  <c r="F1074" i="19"/>
  <c r="F1075" i="19"/>
  <c r="F1076" i="19"/>
  <c r="F1077" i="19"/>
  <c r="F1078" i="19"/>
  <c r="F1079" i="19"/>
  <c r="F1080" i="19"/>
  <c r="F1081" i="19"/>
  <c r="F1082" i="19"/>
  <c r="F1083" i="19"/>
  <c r="F1084" i="19"/>
  <c r="F1085" i="19"/>
  <c r="F1086" i="19"/>
  <c r="F1087" i="19"/>
  <c r="F1088" i="19"/>
  <c r="F1089" i="19"/>
  <c r="F1090" i="19"/>
  <c r="F1091" i="19"/>
  <c r="F1092" i="19"/>
  <c r="F1093" i="19"/>
  <c r="F1094" i="19"/>
  <c r="F1095" i="19"/>
  <c r="F1096" i="19"/>
  <c r="F1097" i="19"/>
  <c r="F1098" i="19"/>
  <c r="F1099" i="19"/>
  <c r="F1100" i="19"/>
  <c r="F1101" i="19"/>
  <c r="F1102" i="19"/>
  <c r="F1103" i="19"/>
  <c r="F1104" i="19"/>
  <c r="F1105" i="19"/>
  <c r="F1106" i="19"/>
  <c r="F1107" i="19"/>
  <c r="F1108" i="19"/>
  <c r="F1109" i="19"/>
  <c r="F1110" i="19"/>
  <c r="F1111" i="19"/>
  <c r="F1112" i="19"/>
  <c r="F1113" i="19"/>
  <c r="F1114" i="19"/>
  <c r="F1115" i="19"/>
  <c r="F1116" i="19"/>
  <c r="F1117" i="19"/>
  <c r="F1118" i="19"/>
  <c r="F1119" i="19"/>
  <c r="F1120" i="19"/>
  <c r="F1121" i="19"/>
  <c r="F1122" i="19"/>
  <c r="F1123" i="19"/>
  <c r="F1124" i="19"/>
  <c r="F1125" i="19"/>
  <c r="F1126" i="19"/>
  <c r="F1127" i="19"/>
  <c r="F1128" i="19"/>
  <c r="F1129" i="19"/>
  <c r="F1130" i="19"/>
  <c r="F1131" i="19"/>
  <c r="F1132" i="19"/>
  <c r="F1133" i="19"/>
  <c r="F1134" i="19"/>
  <c r="F1135" i="19"/>
  <c r="F1136" i="19"/>
  <c r="F1137" i="19"/>
  <c r="F1138" i="19"/>
  <c r="F1139" i="19"/>
  <c r="F1140" i="19"/>
  <c r="F1141" i="19"/>
  <c r="F1142" i="19"/>
  <c r="F1143" i="19"/>
  <c r="F1144" i="19"/>
  <c r="F1145" i="19"/>
  <c r="F1146" i="19"/>
  <c r="F1147" i="19"/>
  <c r="F1148" i="19"/>
  <c r="F1149" i="19"/>
  <c r="F1150" i="19"/>
  <c r="F1151" i="19"/>
  <c r="F1152" i="19"/>
  <c r="F1153" i="19"/>
  <c r="F1154" i="19"/>
  <c r="F1155" i="19"/>
  <c r="F1156" i="19"/>
  <c r="F1157" i="19"/>
  <c r="F1158" i="19"/>
  <c r="F1159" i="19"/>
  <c r="F1160" i="19"/>
  <c r="F1161" i="19"/>
  <c r="F1162" i="19"/>
  <c r="F1163" i="19"/>
  <c r="F1164" i="19"/>
  <c r="F1165" i="19"/>
  <c r="F1166" i="19"/>
  <c r="F1167" i="19"/>
  <c r="F1168" i="19"/>
  <c r="F1169" i="19"/>
  <c r="F1170" i="19"/>
  <c r="F1171" i="19"/>
  <c r="F1172" i="19"/>
  <c r="F1173" i="19"/>
  <c r="F1174" i="19"/>
  <c r="F1175" i="19"/>
  <c r="F1176" i="19"/>
  <c r="F1177" i="19"/>
  <c r="F1178" i="19"/>
  <c r="F1179" i="19"/>
  <c r="F1180" i="19"/>
  <c r="F1181" i="19"/>
  <c r="F1182" i="19"/>
  <c r="F1183" i="19"/>
  <c r="F1184" i="19"/>
  <c r="F1185" i="19"/>
  <c r="F1186" i="19"/>
  <c r="F1187" i="19"/>
  <c r="F1188" i="19"/>
  <c r="F1189" i="19"/>
  <c r="F1190" i="19"/>
  <c r="F1191" i="19"/>
  <c r="F1192" i="19"/>
  <c r="F1193" i="19"/>
  <c r="F1194" i="19"/>
  <c r="F1195" i="19"/>
  <c r="F1196" i="19"/>
  <c r="F1197" i="19"/>
  <c r="F1198" i="19"/>
  <c r="F1199" i="19"/>
  <c r="F1200" i="19"/>
  <c r="F1201" i="19"/>
  <c r="F1202" i="19"/>
  <c r="F1203" i="19"/>
  <c r="F1204" i="19"/>
  <c r="F1205" i="19"/>
  <c r="F1206" i="19"/>
  <c r="F1207" i="19"/>
  <c r="F1208" i="19"/>
  <c r="F1209" i="19"/>
  <c r="F1210" i="19"/>
  <c r="F1211" i="19"/>
  <c r="F1212" i="19"/>
  <c r="F1213" i="19"/>
  <c r="F1214" i="19"/>
  <c r="F1215" i="19"/>
  <c r="F1216" i="19"/>
  <c r="F1217" i="19"/>
  <c r="F1218" i="19"/>
  <c r="F1219" i="19"/>
  <c r="F1220" i="19"/>
  <c r="F1221" i="19"/>
  <c r="F1222" i="19"/>
  <c r="F1223" i="19"/>
  <c r="F1224" i="19"/>
  <c r="F1225" i="19"/>
  <c r="F1226" i="19"/>
  <c r="F1227" i="19"/>
  <c r="F1228" i="19"/>
  <c r="F1229" i="19"/>
  <c r="F1230" i="19"/>
  <c r="F1231" i="19"/>
  <c r="F1232" i="19"/>
  <c r="F1233" i="19"/>
  <c r="F1234" i="19"/>
  <c r="F1235" i="19"/>
  <c r="F1236" i="19"/>
  <c r="F1237" i="19"/>
  <c r="F1238" i="19"/>
  <c r="F1239" i="19"/>
  <c r="F1240" i="19"/>
  <c r="F1241" i="19"/>
  <c r="F1242" i="19"/>
  <c r="F1243" i="19"/>
  <c r="F1244" i="19"/>
  <c r="F1245" i="19"/>
  <c r="F1246" i="19"/>
  <c r="F1247" i="19"/>
  <c r="F1248" i="19"/>
  <c r="F1249" i="19"/>
  <c r="F1250" i="19"/>
  <c r="F1251" i="19"/>
  <c r="F1252" i="19"/>
  <c r="F1253" i="19"/>
  <c r="F1254" i="19"/>
  <c r="F1255" i="19"/>
  <c r="F1256" i="19"/>
  <c r="F1257" i="19"/>
  <c r="F1258" i="19"/>
  <c r="F1259" i="19"/>
  <c r="F1260" i="19"/>
  <c r="F1261" i="19"/>
  <c r="F1262" i="19"/>
  <c r="F1263" i="19"/>
  <c r="F1264" i="19"/>
  <c r="F1265" i="19"/>
  <c r="F1266" i="19"/>
  <c r="F1267" i="19"/>
  <c r="F1268" i="19"/>
  <c r="F1269" i="19"/>
  <c r="F1270" i="19"/>
  <c r="F1271" i="19"/>
  <c r="F1272" i="19"/>
  <c r="F1273" i="19"/>
  <c r="F1274" i="19"/>
  <c r="F1275" i="19"/>
  <c r="F1276" i="19"/>
  <c r="F1277" i="19"/>
  <c r="F1278" i="19"/>
  <c r="F1279" i="19"/>
  <c r="F1280" i="19"/>
  <c r="F1281" i="19"/>
  <c r="F1282" i="19"/>
  <c r="F1283" i="19"/>
  <c r="F1284" i="19"/>
  <c r="F1285" i="19"/>
  <c r="F1286" i="19"/>
  <c r="F1287" i="19"/>
  <c r="F1288" i="19"/>
  <c r="F1289" i="19"/>
  <c r="F1290" i="19"/>
  <c r="F1291" i="19"/>
  <c r="F1292" i="19"/>
  <c r="F1293" i="19"/>
  <c r="F1294" i="19"/>
  <c r="F1295" i="19"/>
  <c r="F1296" i="19"/>
  <c r="F1297" i="19"/>
  <c r="F1298" i="19"/>
  <c r="F1299" i="19"/>
  <c r="F1300" i="19"/>
  <c r="F1301" i="19"/>
  <c r="F1302" i="19"/>
  <c r="F1303" i="19"/>
  <c r="F1304" i="19"/>
  <c r="F1305" i="19"/>
  <c r="F1306" i="19"/>
  <c r="F1307" i="19"/>
  <c r="F1308" i="19"/>
  <c r="F1309" i="19"/>
  <c r="F1310" i="19"/>
  <c r="F1311" i="19"/>
  <c r="F1312" i="19"/>
  <c r="F1313" i="19"/>
  <c r="F1314" i="19"/>
  <c r="F1315" i="19"/>
  <c r="F1316" i="19"/>
  <c r="F1317" i="19"/>
  <c r="F1318" i="19"/>
  <c r="F1319" i="19"/>
  <c r="F1320" i="19"/>
  <c r="F1321" i="19"/>
  <c r="F1322" i="19"/>
  <c r="F1323" i="19"/>
  <c r="F1324" i="19"/>
  <c r="F1325" i="19"/>
  <c r="F1326" i="19"/>
  <c r="F1327" i="19"/>
  <c r="F1328" i="19"/>
  <c r="F1329" i="19"/>
  <c r="F1330" i="19"/>
  <c r="F1331" i="19"/>
  <c r="F1332" i="19"/>
  <c r="F1333" i="19"/>
  <c r="F1334" i="19"/>
  <c r="F1335" i="19"/>
  <c r="F1336" i="19"/>
  <c r="F1337" i="19"/>
  <c r="F1338" i="19"/>
  <c r="F1339" i="19"/>
  <c r="F1340" i="19"/>
  <c r="F1341" i="19"/>
  <c r="F1342" i="19"/>
  <c r="F1343" i="19"/>
  <c r="F1344" i="19"/>
  <c r="F1345" i="19"/>
  <c r="F1346" i="19"/>
  <c r="F1347" i="19"/>
  <c r="F1348" i="19"/>
  <c r="F1349" i="19"/>
  <c r="F1350" i="19"/>
  <c r="F1351" i="19"/>
  <c r="F1352" i="19"/>
  <c r="F1353" i="19"/>
  <c r="F1354" i="19"/>
  <c r="F1355" i="19"/>
  <c r="F1356" i="19"/>
  <c r="F1357" i="19"/>
  <c r="F1358" i="19"/>
  <c r="F1359" i="19"/>
  <c r="F1360" i="19"/>
  <c r="F1361" i="19"/>
  <c r="F1362" i="19"/>
  <c r="F1363" i="19"/>
  <c r="F1364" i="19"/>
  <c r="F1365" i="19"/>
  <c r="F1366" i="19"/>
  <c r="F1367" i="19"/>
  <c r="F1368" i="19"/>
  <c r="F1369" i="19"/>
  <c r="F1370" i="19"/>
  <c r="F1371" i="19"/>
  <c r="F1372" i="19"/>
  <c r="F1373" i="19"/>
  <c r="F1374" i="19"/>
  <c r="F1375" i="19"/>
  <c r="F1376" i="19"/>
  <c r="F1377" i="19"/>
  <c r="F1378" i="19"/>
  <c r="F1379" i="19"/>
  <c r="F1380" i="19"/>
  <c r="F1381" i="19"/>
  <c r="F1382" i="19"/>
  <c r="F1383" i="19"/>
  <c r="F1384" i="19"/>
  <c r="F1385" i="19"/>
  <c r="F1386" i="19"/>
  <c r="F1387" i="19"/>
  <c r="F1388" i="19"/>
  <c r="F1389" i="19"/>
  <c r="F1390" i="19"/>
  <c r="F1391" i="19"/>
  <c r="F1392" i="19"/>
  <c r="F1393" i="19"/>
  <c r="F1394" i="19"/>
  <c r="F1395" i="19"/>
  <c r="F1396" i="19"/>
  <c r="F1397" i="19"/>
  <c r="F1398" i="19"/>
  <c r="F1399" i="19"/>
  <c r="F1400" i="19"/>
  <c r="F1401" i="19"/>
  <c r="F1402" i="19"/>
  <c r="F1403" i="19"/>
  <c r="F1404" i="19"/>
  <c r="F1405" i="19"/>
  <c r="F1406" i="19"/>
  <c r="F1407" i="19"/>
  <c r="F1408" i="19"/>
  <c r="F1409" i="19"/>
  <c r="F1410" i="19"/>
  <c r="F1411" i="19"/>
  <c r="F1412" i="19"/>
  <c r="F1413" i="19"/>
  <c r="F1414" i="19"/>
  <c r="F1415" i="19"/>
  <c r="F1416" i="19"/>
  <c r="F1417" i="19"/>
  <c r="F1418" i="19"/>
  <c r="F1419" i="19"/>
  <c r="F1420" i="19"/>
  <c r="F1421" i="19"/>
  <c r="F1422" i="19"/>
  <c r="F1423" i="19"/>
  <c r="F1424" i="19"/>
  <c r="F1425" i="19"/>
  <c r="F1426" i="19"/>
  <c r="F1427" i="19"/>
  <c r="F1428" i="19"/>
  <c r="F1429" i="19"/>
  <c r="F1430" i="19"/>
  <c r="F1431" i="19"/>
  <c r="F1432" i="19"/>
  <c r="F1433" i="19"/>
  <c r="F1434" i="19"/>
  <c r="F1435" i="19"/>
  <c r="F1436" i="19"/>
  <c r="F1437" i="19"/>
  <c r="F1438" i="19"/>
  <c r="F1439" i="19"/>
  <c r="F1440" i="19"/>
  <c r="F1441" i="19"/>
  <c r="F1442" i="19"/>
  <c r="F1443" i="19"/>
  <c r="F1444" i="19"/>
  <c r="F1445" i="19"/>
  <c r="F1446" i="19"/>
  <c r="F1447" i="19"/>
  <c r="F1448" i="19"/>
  <c r="F1449" i="19"/>
  <c r="F1450" i="19"/>
  <c r="F1451" i="19"/>
  <c r="F1452" i="19"/>
  <c r="F1453" i="19"/>
  <c r="F1454" i="19"/>
  <c r="F1455" i="19"/>
  <c r="F1456" i="19"/>
  <c r="F1457" i="19"/>
  <c r="F1458" i="19"/>
  <c r="F1459" i="19"/>
  <c r="F1460" i="19"/>
  <c r="F1461" i="19"/>
  <c r="F1462" i="19"/>
  <c r="F1463" i="19"/>
  <c r="F1464" i="19"/>
  <c r="F1465" i="19"/>
  <c r="F1466" i="19"/>
  <c r="F1467" i="19"/>
  <c r="F1468" i="19"/>
  <c r="F1469" i="19"/>
  <c r="F1470" i="19"/>
  <c r="F1471" i="19"/>
  <c r="F1472" i="19"/>
  <c r="F1473" i="19"/>
  <c r="F1474" i="19"/>
  <c r="F1475" i="19"/>
  <c r="F1476" i="19"/>
  <c r="F1477" i="19"/>
  <c r="F1478" i="19"/>
  <c r="F1479" i="19"/>
  <c r="F1480" i="19"/>
  <c r="F1481" i="19"/>
  <c r="F1482" i="19"/>
  <c r="F1483" i="19"/>
  <c r="F1484" i="19"/>
  <c r="F1485" i="19"/>
  <c r="F1486" i="19"/>
  <c r="F1487" i="19"/>
  <c r="F1488" i="19"/>
  <c r="F1489" i="19"/>
  <c r="F1490" i="19"/>
  <c r="F1491" i="19"/>
  <c r="F1492" i="19"/>
  <c r="F1493" i="19"/>
  <c r="F1494" i="19"/>
  <c r="F1495" i="19"/>
  <c r="F1496" i="19"/>
  <c r="F1497" i="19"/>
  <c r="F1498" i="19"/>
  <c r="F1499" i="19"/>
  <c r="F1500" i="19"/>
  <c r="F1501" i="19"/>
  <c r="F1502" i="19"/>
  <c r="F1503" i="19"/>
  <c r="F1504" i="19"/>
  <c r="F1505" i="19"/>
  <c r="F1506" i="19"/>
  <c r="F1507" i="19"/>
  <c r="F1508" i="19"/>
  <c r="F1509" i="19"/>
  <c r="F1510" i="19"/>
  <c r="F1511" i="19"/>
  <c r="F1512" i="19"/>
  <c r="F1513" i="19"/>
  <c r="F1514" i="19"/>
  <c r="F1515" i="19"/>
  <c r="F1516" i="19"/>
  <c r="F1517" i="19"/>
  <c r="F1518" i="19"/>
  <c r="F1519" i="19"/>
  <c r="F1520" i="19"/>
  <c r="F1521" i="19"/>
  <c r="F1522" i="19"/>
  <c r="F1523" i="19"/>
  <c r="F1524" i="19"/>
  <c r="F1525" i="19"/>
  <c r="F1526" i="19"/>
  <c r="F1527" i="19"/>
  <c r="F1528" i="19"/>
  <c r="F1529" i="19"/>
  <c r="F1530" i="19"/>
  <c r="F1531" i="19"/>
  <c r="F1532" i="19"/>
  <c r="F1533" i="19"/>
  <c r="F1534" i="19"/>
  <c r="F1535" i="19"/>
  <c r="F1536" i="19"/>
  <c r="F1537" i="19"/>
  <c r="F1538" i="19"/>
  <c r="F1539" i="19"/>
  <c r="F1540" i="19"/>
  <c r="F1541" i="19"/>
  <c r="F1542" i="19"/>
  <c r="F1543" i="19"/>
  <c r="F1544" i="19"/>
  <c r="F1545" i="19"/>
  <c r="F1546" i="19"/>
  <c r="F1547" i="19"/>
  <c r="F1548" i="19"/>
  <c r="F1549" i="19"/>
  <c r="F1550" i="19"/>
  <c r="F1551" i="19"/>
  <c r="F1552" i="19"/>
  <c r="F1553" i="19"/>
  <c r="F1554" i="19"/>
  <c r="F1555" i="19"/>
  <c r="F1556" i="19"/>
  <c r="F1557" i="19"/>
  <c r="F1558" i="19"/>
  <c r="F1559" i="19"/>
  <c r="F1560" i="19"/>
  <c r="F1561" i="19"/>
  <c r="F1562" i="19"/>
  <c r="F1563" i="19"/>
  <c r="F1564" i="19"/>
  <c r="F1565" i="19"/>
  <c r="F1566" i="19"/>
  <c r="F1567" i="19"/>
  <c r="F1568" i="19"/>
  <c r="F1569" i="19"/>
  <c r="F1570" i="19"/>
  <c r="F1571" i="19"/>
  <c r="F1572" i="19"/>
  <c r="F1573" i="19"/>
  <c r="F1574" i="19"/>
  <c r="F1575" i="19"/>
  <c r="F1576" i="19"/>
  <c r="F1577" i="19"/>
  <c r="F1578" i="19"/>
  <c r="F1579" i="19"/>
  <c r="F1580" i="19"/>
  <c r="F1581" i="19"/>
  <c r="F1582" i="19"/>
  <c r="F1583" i="19"/>
  <c r="F1584" i="19"/>
  <c r="F1585" i="19"/>
  <c r="F1586" i="19"/>
  <c r="F1587" i="19"/>
  <c r="F1588" i="19"/>
  <c r="F1589" i="19"/>
  <c r="F1590" i="19"/>
  <c r="F1591" i="19"/>
  <c r="F1592" i="19"/>
  <c r="F1593" i="19"/>
  <c r="F1594" i="19"/>
  <c r="F1595" i="19"/>
  <c r="F1596" i="19"/>
  <c r="F1597" i="19"/>
  <c r="F1598" i="19"/>
  <c r="F1599" i="19"/>
  <c r="F1600" i="19"/>
  <c r="F1601" i="19"/>
  <c r="F1602" i="19"/>
  <c r="F1603" i="19"/>
  <c r="F1604" i="19"/>
  <c r="F1605" i="19"/>
  <c r="F1606" i="19"/>
  <c r="F1607" i="19"/>
  <c r="F1608" i="19"/>
  <c r="F1609" i="19"/>
  <c r="F1610" i="19"/>
  <c r="F1611" i="19"/>
  <c r="F1612" i="19"/>
  <c r="F1613" i="19"/>
  <c r="F1614" i="19"/>
  <c r="F1615" i="19"/>
  <c r="F1616" i="19"/>
  <c r="F1617" i="19"/>
  <c r="F1618" i="19"/>
  <c r="F1619" i="19"/>
  <c r="F1620" i="19"/>
  <c r="F1621" i="19"/>
  <c r="F1622" i="19"/>
  <c r="F1623" i="19"/>
  <c r="F1624" i="19"/>
  <c r="F1625" i="19"/>
  <c r="F1626" i="19"/>
  <c r="F1627" i="19"/>
  <c r="F1628" i="19"/>
  <c r="F1629" i="19"/>
  <c r="F1630" i="19"/>
  <c r="F1631" i="19"/>
  <c r="F1632" i="19"/>
  <c r="F1633" i="19"/>
  <c r="F1634" i="19"/>
  <c r="F1635" i="19"/>
  <c r="F1636" i="19"/>
  <c r="F1637" i="19"/>
  <c r="F1638" i="19"/>
  <c r="F1639" i="19"/>
  <c r="F1640" i="19"/>
  <c r="F1641" i="19"/>
  <c r="F1642" i="19"/>
  <c r="F1643" i="19"/>
  <c r="F1644" i="19"/>
  <c r="F1645" i="19"/>
  <c r="F1646" i="19"/>
  <c r="F1647" i="19"/>
  <c r="F1648" i="19"/>
  <c r="F1649" i="19"/>
  <c r="F1650" i="19"/>
  <c r="F1651" i="19"/>
  <c r="F1652" i="19"/>
  <c r="F1653" i="19"/>
  <c r="F1654" i="19"/>
  <c r="F1655" i="19"/>
  <c r="F1656" i="19"/>
  <c r="F1657" i="19"/>
  <c r="F1658" i="19"/>
  <c r="F1659" i="19"/>
  <c r="F1660" i="19"/>
  <c r="F1661" i="19"/>
  <c r="F1662" i="19"/>
  <c r="F1663" i="19"/>
  <c r="F1664" i="19"/>
  <c r="F1665" i="19"/>
  <c r="F1666" i="19"/>
  <c r="F1667" i="19"/>
  <c r="F1668" i="19"/>
  <c r="F1669" i="19"/>
  <c r="F1670" i="19"/>
  <c r="F1671" i="19"/>
  <c r="F1672" i="19"/>
  <c r="F1673" i="19"/>
  <c r="F1674" i="19"/>
  <c r="F1675" i="19"/>
  <c r="F1676" i="19"/>
  <c r="F1677" i="19"/>
  <c r="F1678" i="19"/>
  <c r="F1679" i="19"/>
  <c r="F1680" i="19"/>
  <c r="F1681" i="19"/>
  <c r="F1682" i="19"/>
  <c r="F1683" i="19"/>
  <c r="F1684" i="19"/>
  <c r="F1685" i="19"/>
  <c r="F1686" i="19"/>
  <c r="F1687" i="19"/>
  <c r="F1688" i="19"/>
  <c r="F1689" i="19"/>
  <c r="F1690" i="19"/>
  <c r="F1691" i="19"/>
  <c r="F1692" i="19"/>
  <c r="F1693" i="19"/>
  <c r="F1694" i="19"/>
  <c r="F1695" i="19"/>
  <c r="F1696" i="19"/>
  <c r="F1697" i="19"/>
  <c r="F1698" i="19"/>
  <c r="F1699" i="19"/>
  <c r="F1700" i="19"/>
  <c r="F1701" i="19"/>
  <c r="F1702" i="19"/>
  <c r="F1703" i="19"/>
  <c r="F1704" i="19"/>
  <c r="F1705" i="19"/>
  <c r="F1706" i="19"/>
  <c r="F1707" i="19"/>
  <c r="F1708" i="19"/>
  <c r="F1709" i="19"/>
  <c r="F1710" i="19"/>
  <c r="F1711" i="19"/>
  <c r="F1712" i="19"/>
  <c r="F1713" i="19"/>
  <c r="F1714" i="19"/>
  <c r="F1715" i="19"/>
  <c r="F1716" i="19"/>
  <c r="F1717" i="19"/>
  <c r="F1718" i="19"/>
  <c r="F1719" i="19"/>
  <c r="F1720" i="19"/>
  <c r="F1721" i="19"/>
  <c r="F1722" i="19"/>
  <c r="F1723" i="19"/>
  <c r="F1724" i="19"/>
  <c r="F1725" i="19"/>
  <c r="F1726" i="19"/>
  <c r="F1727" i="19"/>
  <c r="F1728" i="19"/>
  <c r="F1729" i="19"/>
  <c r="F1730" i="19"/>
  <c r="F1731" i="19"/>
  <c r="F1732" i="19"/>
  <c r="F1733" i="19"/>
  <c r="F1734" i="19"/>
  <c r="F1735" i="19"/>
  <c r="F1736" i="19"/>
  <c r="F1737" i="19"/>
  <c r="F1738" i="19"/>
  <c r="F1739" i="19"/>
  <c r="F1740" i="19"/>
  <c r="F1741" i="19"/>
  <c r="F1742" i="19"/>
  <c r="F1743" i="19"/>
  <c r="F1744" i="19"/>
  <c r="F1745" i="19"/>
  <c r="F1746" i="19"/>
  <c r="F1747" i="19"/>
  <c r="F1748" i="19"/>
  <c r="F1749" i="19"/>
  <c r="F1750" i="19"/>
  <c r="F1751" i="19"/>
  <c r="F1752" i="19"/>
  <c r="F1753" i="19"/>
  <c r="F1754" i="19"/>
  <c r="F1755" i="19"/>
  <c r="F1756" i="19"/>
  <c r="F1757" i="19"/>
  <c r="F1758" i="19"/>
  <c r="F1759" i="19"/>
  <c r="F1760" i="19"/>
  <c r="F1761" i="19"/>
  <c r="F1762" i="19"/>
  <c r="F1763" i="19"/>
  <c r="F1764" i="19"/>
  <c r="F1765" i="19"/>
  <c r="F1766" i="19"/>
  <c r="F1767" i="19"/>
  <c r="F1768" i="19"/>
  <c r="F1769" i="19"/>
  <c r="F1770" i="19"/>
  <c r="F1771" i="19"/>
  <c r="F1772" i="19"/>
  <c r="F1773" i="19"/>
  <c r="F1774" i="19"/>
  <c r="F1775" i="19"/>
  <c r="F1776" i="19"/>
  <c r="F1777" i="19"/>
  <c r="F1778" i="19"/>
  <c r="F1779" i="19"/>
  <c r="F1780" i="19"/>
  <c r="F1781" i="19"/>
  <c r="F1782" i="19"/>
  <c r="F1783" i="19"/>
  <c r="F1784" i="19"/>
  <c r="F1785" i="19"/>
  <c r="F1786" i="19"/>
  <c r="F1787" i="19"/>
  <c r="F1788" i="19"/>
  <c r="F1789" i="19"/>
  <c r="F1790" i="19"/>
  <c r="F1791" i="19"/>
  <c r="F1792" i="19"/>
  <c r="F1793" i="19"/>
  <c r="F1794" i="19"/>
  <c r="F1795" i="19"/>
  <c r="F1796" i="19"/>
  <c r="F1797" i="19"/>
  <c r="F1798" i="19"/>
  <c r="F1799" i="19"/>
  <c r="F1800" i="19"/>
  <c r="F1801" i="19"/>
  <c r="F1802" i="19"/>
  <c r="F1803" i="19"/>
  <c r="F1804" i="19"/>
  <c r="F1805" i="19"/>
  <c r="F1806" i="19"/>
  <c r="F1807" i="19"/>
  <c r="F1808" i="19"/>
  <c r="F1809" i="19"/>
  <c r="F1810" i="19"/>
  <c r="F1811" i="19"/>
  <c r="F1812" i="19"/>
  <c r="F1813" i="19"/>
  <c r="F1814" i="19"/>
  <c r="F1815" i="19"/>
  <c r="F1816" i="19"/>
  <c r="F1817" i="19"/>
  <c r="F1818" i="19"/>
  <c r="F1819" i="19"/>
  <c r="F1820" i="19"/>
  <c r="F1821" i="19"/>
  <c r="F1822" i="19"/>
  <c r="F1823" i="19"/>
  <c r="F1824" i="19"/>
  <c r="F1825" i="19"/>
  <c r="F1826" i="19"/>
  <c r="F1827" i="19"/>
  <c r="F1828" i="19"/>
  <c r="F1829" i="19"/>
  <c r="F1830" i="19"/>
  <c r="F1831" i="19"/>
  <c r="F1832" i="19"/>
  <c r="F1833" i="19"/>
  <c r="F1834" i="19"/>
  <c r="F1835" i="19"/>
  <c r="F1836" i="19"/>
  <c r="F1837" i="19"/>
  <c r="F1838" i="19"/>
  <c r="F1839" i="19"/>
  <c r="F1840" i="19"/>
  <c r="F1841" i="19"/>
  <c r="F1842" i="19"/>
  <c r="F1843" i="19"/>
  <c r="F1844" i="19"/>
  <c r="F1845" i="19"/>
  <c r="F1846" i="19"/>
  <c r="F1847" i="19"/>
  <c r="F1848" i="19"/>
  <c r="F1849" i="19"/>
  <c r="F1850" i="19"/>
  <c r="F1851" i="19"/>
  <c r="F1852" i="19"/>
  <c r="F1853" i="19"/>
  <c r="F1854" i="19"/>
  <c r="F1855" i="19"/>
  <c r="F1856" i="19"/>
  <c r="F1857" i="19"/>
  <c r="F1858" i="19"/>
  <c r="F1859" i="19"/>
  <c r="F1860" i="19"/>
  <c r="F1861" i="19"/>
  <c r="F1862" i="19"/>
  <c r="F1863" i="19"/>
  <c r="F1864" i="19"/>
  <c r="F1865" i="19"/>
  <c r="F1866" i="19"/>
  <c r="F1867" i="19"/>
  <c r="F1868" i="19"/>
  <c r="F1869" i="19"/>
  <c r="F1870" i="19"/>
  <c r="F1871" i="19"/>
  <c r="F1872" i="19"/>
  <c r="F1873" i="19"/>
  <c r="F1874" i="19"/>
  <c r="F1875" i="19"/>
  <c r="F1876" i="19"/>
  <c r="F1877" i="19"/>
  <c r="F1878" i="19"/>
  <c r="F1879" i="19"/>
  <c r="F1880" i="19"/>
  <c r="F1881" i="19"/>
  <c r="F1882" i="19"/>
  <c r="F1883" i="19"/>
  <c r="F1884" i="19"/>
  <c r="F1885" i="19"/>
  <c r="F1886" i="19"/>
  <c r="F1887" i="19"/>
  <c r="F1888" i="19"/>
  <c r="F1889" i="19"/>
  <c r="F1890" i="19"/>
  <c r="F1891" i="19"/>
  <c r="F1892" i="19"/>
  <c r="F1893" i="19"/>
  <c r="F1894" i="19"/>
  <c r="F1895" i="19"/>
  <c r="F1896" i="19"/>
  <c r="F1897" i="19"/>
  <c r="F1898" i="19"/>
  <c r="F1899" i="19"/>
  <c r="F1900" i="19"/>
  <c r="F1901" i="19"/>
  <c r="F1902" i="19"/>
  <c r="F1903" i="19"/>
  <c r="F1904" i="19"/>
  <c r="F1905" i="19"/>
  <c r="F1906" i="19"/>
  <c r="F1907" i="19"/>
  <c r="F1908" i="19"/>
  <c r="F1909" i="19"/>
  <c r="F1910" i="19"/>
  <c r="F1911" i="19"/>
  <c r="F1912" i="19"/>
  <c r="F1913" i="19"/>
  <c r="F1914" i="19"/>
  <c r="F1915" i="19"/>
  <c r="F1916" i="19"/>
  <c r="F1917" i="19"/>
  <c r="F1918" i="19"/>
  <c r="F1919" i="19"/>
  <c r="F1920" i="19"/>
  <c r="F1921" i="19"/>
  <c r="F1922" i="19"/>
  <c r="F1923" i="19"/>
  <c r="F1924" i="19"/>
  <c r="F1925" i="19"/>
  <c r="F1926" i="19"/>
  <c r="F1927" i="19"/>
  <c r="F1928" i="19"/>
  <c r="F1929" i="19"/>
  <c r="F1930" i="19"/>
  <c r="F1931" i="19"/>
  <c r="F1932" i="19"/>
  <c r="F1933" i="19"/>
  <c r="F1934" i="19"/>
  <c r="F1935" i="19"/>
  <c r="F1936" i="19"/>
  <c r="F1937" i="19"/>
  <c r="F1938" i="19"/>
  <c r="F1939" i="19"/>
  <c r="F1940" i="19"/>
  <c r="F1941" i="19"/>
  <c r="F1942" i="19"/>
  <c r="F1943" i="19"/>
  <c r="F1944" i="19"/>
  <c r="F1945" i="19"/>
  <c r="F1946" i="19"/>
  <c r="F1947" i="19"/>
  <c r="F1948" i="19"/>
  <c r="F1949" i="19"/>
  <c r="F1950" i="19"/>
  <c r="F1951" i="19"/>
  <c r="F1952" i="19"/>
  <c r="F1953" i="19"/>
  <c r="F1954" i="19"/>
  <c r="F1955" i="19"/>
  <c r="F1956" i="19"/>
  <c r="F1957" i="19"/>
  <c r="F1958" i="19"/>
  <c r="F1959" i="19"/>
  <c r="F1960" i="19"/>
  <c r="F1961" i="19"/>
  <c r="F1962" i="19"/>
  <c r="F1963" i="19"/>
  <c r="F1964" i="19"/>
  <c r="F1965" i="19"/>
  <c r="F1966" i="19"/>
  <c r="F1967" i="19"/>
  <c r="F1968" i="19"/>
  <c r="F1969" i="19"/>
  <c r="F1970" i="19"/>
  <c r="F1971" i="19"/>
  <c r="F1972" i="19"/>
  <c r="F1973" i="19"/>
  <c r="F1974" i="19"/>
  <c r="F1975" i="19"/>
  <c r="F1976" i="19"/>
  <c r="F1977" i="19"/>
  <c r="F1978" i="19"/>
  <c r="F1979" i="19"/>
  <c r="F1980" i="19"/>
  <c r="F1981" i="19"/>
  <c r="F1982" i="19"/>
  <c r="F1983" i="19"/>
  <c r="F1984" i="19"/>
  <c r="F1985" i="19"/>
  <c r="F1986" i="19"/>
  <c r="F1987" i="19"/>
  <c r="F1988" i="19"/>
  <c r="F1989" i="19"/>
  <c r="F1990" i="19"/>
  <c r="F1991" i="19"/>
  <c r="F1992" i="19"/>
  <c r="F1993" i="19"/>
  <c r="F1994" i="19"/>
  <c r="F1995" i="19"/>
  <c r="F1996" i="19"/>
  <c r="F1997" i="19"/>
  <c r="F1998" i="19"/>
  <c r="F1999" i="19"/>
  <c r="F2000" i="19"/>
  <c r="F2001" i="19"/>
  <c r="F2002" i="19"/>
  <c r="F2003" i="19"/>
  <c r="F2004" i="19"/>
  <c r="F2005" i="19"/>
  <c r="F2006" i="19"/>
  <c r="F2007" i="19"/>
  <c r="F2008" i="19"/>
  <c r="F2009" i="19"/>
  <c r="F2010" i="19"/>
  <c r="F2011" i="19"/>
  <c r="F2012" i="19"/>
  <c r="F2013" i="19"/>
  <c r="F2014" i="19"/>
  <c r="F2015" i="19"/>
  <c r="F2016" i="19"/>
  <c r="F2017" i="19"/>
  <c r="F2018" i="19"/>
  <c r="F2019" i="19"/>
  <c r="F2020" i="19"/>
  <c r="F2021" i="19"/>
  <c r="F2022" i="19"/>
  <c r="F2023" i="19"/>
  <c r="F2024" i="19"/>
  <c r="F2025" i="19"/>
  <c r="F2026" i="19"/>
  <c r="F2027" i="19"/>
  <c r="F2028" i="19"/>
  <c r="F2029" i="19"/>
  <c r="F2030" i="19"/>
  <c r="F2031" i="19"/>
  <c r="F2032" i="19"/>
  <c r="F2033" i="19"/>
  <c r="F2034" i="19"/>
  <c r="F2035" i="19"/>
  <c r="F2036" i="19"/>
  <c r="F2037" i="19"/>
  <c r="F2038" i="19"/>
  <c r="F2039" i="19"/>
  <c r="F2040" i="19"/>
  <c r="F2041" i="19"/>
  <c r="F2042" i="19"/>
  <c r="F2043" i="19"/>
  <c r="F2044" i="19"/>
  <c r="F2045" i="19"/>
  <c r="F2046" i="19"/>
  <c r="F2047" i="19"/>
  <c r="F2048" i="19"/>
  <c r="F2049" i="19"/>
  <c r="F2050" i="19"/>
  <c r="F2051" i="19"/>
  <c r="F2052" i="19"/>
  <c r="F2053" i="19"/>
  <c r="F2054" i="19"/>
  <c r="F2055" i="19"/>
  <c r="F2056" i="19"/>
  <c r="F2057" i="19"/>
  <c r="F2058" i="19"/>
  <c r="F2059" i="19"/>
  <c r="F2060" i="19"/>
  <c r="F2061" i="19"/>
  <c r="F2062" i="19"/>
  <c r="F2063" i="19"/>
  <c r="F2064" i="19"/>
  <c r="F2065" i="19"/>
  <c r="F2066" i="19"/>
  <c r="F2067" i="19"/>
  <c r="F2068" i="19"/>
  <c r="F2069" i="19"/>
  <c r="F2070" i="19"/>
  <c r="F2071" i="19"/>
  <c r="F2072" i="19"/>
  <c r="F2073" i="19"/>
  <c r="F2074" i="19"/>
  <c r="F2075" i="19"/>
  <c r="F2076" i="19"/>
  <c r="F2077" i="19"/>
  <c r="F2078" i="19"/>
  <c r="F2079" i="19"/>
  <c r="F2080" i="19"/>
  <c r="F2081" i="19"/>
  <c r="F2082" i="19"/>
  <c r="F2083" i="19"/>
  <c r="F2084" i="19"/>
  <c r="F2085" i="19"/>
  <c r="F2086" i="19"/>
  <c r="F2087" i="19"/>
  <c r="F2088" i="19"/>
  <c r="F2089" i="19"/>
  <c r="F2090" i="19"/>
  <c r="F2091" i="19"/>
  <c r="F2092" i="19"/>
  <c r="F2093" i="19"/>
  <c r="F2094" i="19"/>
  <c r="F2095" i="19"/>
  <c r="F2096" i="19"/>
  <c r="F2097" i="19"/>
  <c r="F2098" i="19"/>
  <c r="F2099" i="19"/>
  <c r="F2100" i="19"/>
  <c r="F2101" i="19"/>
  <c r="F2102" i="19"/>
  <c r="F2103" i="19"/>
  <c r="F2104" i="19"/>
  <c r="F2105" i="19"/>
  <c r="F2106" i="19"/>
  <c r="F2107" i="19"/>
  <c r="F2108" i="19"/>
  <c r="F2109" i="19"/>
  <c r="F2110" i="19"/>
  <c r="F2111" i="19"/>
  <c r="F2112" i="19"/>
  <c r="F2113" i="19"/>
  <c r="F2114" i="19"/>
  <c r="F2115" i="19"/>
  <c r="F2116" i="19"/>
  <c r="F2117" i="19"/>
  <c r="F2118" i="19"/>
  <c r="F2119" i="19"/>
  <c r="F2120" i="19"/>
  <c r="F2121" i="19"/>
  <c r="F2122" i="19"/>
  <c r="F2123" i="19"/>
  <c r="F2124" i="19"/>
  <c r="F2125" i="19"/>
  <c r="F2126" i="19"/>
  <c r="F2127" i="19"/>
  <c r="F2128" i="19"/>
  <c r="F2129" i="19"/>
  <c r="F2130" i="19"/>
  <c r="F2131" i="19"/>
  <c r="F2132" i="19"/>
  <c r="F2133" i="19"/>
  <c r="F2134" i="19"/>
  <c r="F2135" i="19"/>
  <c r="F2136" i="19"/>
  <c r="F2137" i="19"/>
  <c r="F2138" i="19"/>
  <c r="F2139" i="19"/>
  <c r="F2140" i="19"/>
  <c r="F2141" i="19"/>
  <c r="F2142" i="19"/>
  <c r="F2143" i="19"/>
  <c r="F2144" i="19"/>
  <c r="F2145" i="19"/>
  <c r="F2146" i="19"/>
  <c r="F2147" i="19"/>
  <c r="F2148" i="19"/>
  <c r="F2149" i="19"/>
  <c r="F2150" i="19"/>
  <c r="F2151" i="19"/>
  <c r="F2152" i="19"/>
  <c r="F2153" i="19"/>
  <c r="F2154" i="19"/>
  <c r="F2155" i="19"/>
  <c r="F2156" i="19"/>
  <c r="F2157" i="19"/>
  <c r="F2158" i="19"/>
  <c r="F2159" i="19"/>
  <c r="F2160" i="19"/>
  <c r="F2161" i="19"/>
  <c r="F2162" i="19"/>
  <c r="F2163" i="19"/>
  <c r="F2164" i="19"/>
  <c r="F2165" i="19"/>
  <c r="F2166" i="19"/>
  <c r="F2167" i="19"/>
  <c r="F2168" i="19"/>
  <c r="F2169" i="19"/>
  <c r="F2170" i="19"/>
  <c r="F2171" i="19"/>
  <c r="F2172" i="19"/>
  <c r="F2173" i="19"/>
  <c r="F2174" i="19"/>
  <c r="F2175" i="19"/>
  <c r="F2176" i="19"/>
  <c r="F2177" i="19"/>
  <c r="F2178" i="19"/>
  <c r="F2179" i="19"/>
  <c r="F2180" i="19"/>
  <c r="F2181" i="19"/>
  <c r="F2182" i="19"/>
  <c r="F2183" i="19"/>
  <c r="F2184" i="19"/>
  <c r="F2185" i="19"/>
  <c r="F2186" i="19"/>
  <c r="F2187" i="19"/>
  <c r="F2188" i="19"/>
  <c r="F2189" i="19"/>
  <c r="F2190" i="19"/>
  <c r="F2191" i="19"/>
  <c r="F2192" i="19"/>
  <c r="F2193" i="19"/>
  <c r="F2194" i="19"/>
  <c r="F2195" i="19"/>
  <c r="F2196" i="19"/>
  <c r="F2197" i="19"/>
  <c r="F2198" i="19"/>
  <c r="F2199" i="19"/>
  <c r="F2200" i="19"/>
  <c r="F2201" i="19"/>
  <c r="F2202" i="19"/>
  <c r="F2203" i="19"/>
  <c r="F2204" i="19"/>
  <c r="F2205" i="19"/>
  <c r="F2206" i="19"/>
  <c r="F2207" i="19"/>
  <c r="F2208" i="19"/>
  <c r="F2209" i="19"/>
  <c r="F2210" i="19"/>
  <c r="F2211" i="19"/>
  <c r="F2212" i="19"/>
  <c r="F2213" i="19"/>
  <c r="F2214" i="19"/>
  <c r="F2215" i="19"/>
  <c r="F2216" i="19"/>
  <c r="F2217" i="19"/>
  <c r="F2218" i="19"/>
  <c r="F2219" i="19"/>
  <c r="F2220" i="19"/>
  <c r="F2221" i="19"/>
  <c r="F2222" i="19"/>
  <c r="F2223" i="19"/>
  <c r="F2224" i="19"/>
  <c r="F2225" i="19"/>
  <c r="F2226" i="19"/>
  <c r="F2227" i="19"/>
  <c r="F2228" i="19"/>
  <c r="F2229" i="19"/>
  <c r="F2230" i="19"/>
  <c r="F2231" i="19"/>
  <c r="F2232" i="19"/>
  <c r="F2233" i="19"/>
  <c r="F2234" i="19"/>
  <c r="F2235" i="19"/>
  <c r="F2236" i="19"/>
  <c r="F2237" i="19"/>
  <c r="F2238" i="19"/>
  <c r="F2239" i="19"/>
  <c r="F2240" i="19"/>
  <c r="F2241" i="19"/>
  <c r="F2242" i="19"/>
  <c r="F2243" i="19"/>
  <c r="F2244" i="19"/>
  <c r="F2245" i="19"/>
  <c r="F2246" i="19"/>
  <c r="F2247" i="19"/>
  <c r="F2248" i="19"/>
  <c r="F2249" i="19"/>
  <c r="F2250" i="19"/>
  <c r="F2251" i="19"/>
  <c r="F2252" i="19"/>
  <c r="F2253" i="19"/>
  <c r="F2254" i="19"/>
  <c r="F2255" i="19"/>
  <c r="F2256" i="19"/>
  <c r="F2257" i="19"/>
  <c r="F2258" i="19"/>
  <c r="F2259" i="19"/>
  <c r="F2260" i="19"/>
  <c r="F2261" i="19"/>
  <c r="F2262" i="19"/>
  <c r="F2263" i="19"/>
  <c r="F2264" i="19"/>
  <c r="F2265" i="19"/>
  <c r="F2266" i="19"/>
  <c r="F2267" i="19"/>
  <c r="F2268" i="19"/>
  <c r="F2269" i="19"/>
  <c r="F2270" i="19"/>
  <c r="F2271" i="19"/>
  <c r="F2272" i="19"/>
  <c r="F2273" i="19"/>
  <c r="F2274" i="19"/>
  <c r="F2275" i="19"/>
  <c r="F2276" i="19"/>
  <c r="F2277" i="19"/>
  <c r="F2278" i="19"/>
  <c r="F2279" i="19"/>
  <c r="F2280" i="19"/>
  <c r="F2281" i="19"/>
  <c r="F2282" i="19"/>
  <c r="F2283" i="19"/>
  <c r="F2284" i="19"/>
  <c r="F2285" i="19"/>
  <c r="F2286" i="19"/>
  <c r="F2287" i="19"/>
  <c r="F2288" i="19"/>
  <c r="F2289" i="19"/>
  <c r="F2290" i="19"/>
  <c r="F2291" i="19"/>
  <c r="F2292" i="19"/>
  <c r="F2293" i="19"/>
  <c r="F2294" i="19"/>
  <c r="F2295" i="19"/>
  <c r="F2296" i="19"/>
  <c r="F2297" i="19"/>
  <c r="F2298" i="19"/>
  <c r="F2299" i="19"/>
  <c r="F2300" i="19"/>
  <c r="F2301" i="19"/>
  <c r="F2302" i="19"/>
  <c r="F2303" i="19"/>
  <c r="F2304" i="19"/>
  <c r="F2305" i="19"/>
  <c r="F2306" i="19"/>
  <c r="F2307" i="19"/>
  <c r="F2308" i="19"/>
  <c r="F2309" i="19"/>
  <c r="F2310" i="19"/>
  <c r="F2311" i="19"/>
  <c r="F2312" i="19"/>
  <c r="F2313" i="19"/>
  <c r="F2314" i="19"/>
  <c r="F2315" i="19"/>
  <c r="F2316" i="19"/>
  <c r="F2317" i="19"/>
  <c r="F2318" i="19"/>
  <c r="F2319" i="19"/>
  <c r="F2320" i="19"/>
  <c r="F2321" i="19"/>
  <c r="F2322" i="19"/>
  <c r="F2323" i="19"/>
  <c r="F2324" i="19"/>
  <c r="F2325" i="19"/>
  <c r="F2326" i="19"/>
  <c r="F2327" i="19"/>
  <c r="F2328" i="19"/>
  <c r="F2329" i="19"/>
  <c r="F2330" i="19"/>
  <c r="F2331" i="19"/>
  <c r="F2332" i="19"/>
  <c r="F2333" i="19"/>
  <c r="F2334" i="19"/>
  <c r="F2335" i="19"/>
  <c r="F2336" i="19"/>
  <c r="F2337" i="19"/>
  <c r="F2338" i="19"/>
  <c r="F2339" i="19"/>
  <c r="F2340" i="19"/>
  <c r="F2341" i="19"/>
  <c r="F2342" i="19"/>
  <c r="F2343" i="19"/>
  <c r="F2344" i="19"/>
  <c r="F2345" i="19"/>
  <c r="F2346" i="19"/>
  <c r="F2347" i="19"/>
  <c r="F2348" i="19"/>
  <c r="F2349" i="19"/>
  <c r="F2350" i="19"/>
  <c r="F2351" i="19"/>
  <c r="F2352" i="19"/>
  <c r="F2353" i="19"/>
  <c r="F2354" i="19"/>
  <c r="F2355" i="19"/>
  <c r="F2356" i="19"/>
  <c r="F2357" i="19"/>
  <c r="F2358" i="19"/>
  <c r="F2359" i="19"/>
  <c r="F2360" i="19"/>
  <c r="F2361" i="19"/>
  <c r="F2362" i="19"/>
  <c r="F2363" i="19"/>
  <c r="F2364" i="19"/>
  <c r="F2365" i="19"/>
  <c r="F2366" i="19"/>
  <c r="F2367" i="19"/>
  <c r="F2368" i="19"/>
  <c r="F2369" i="19"/>
  <c r="F2370" i="19"/>
  <c r="F2371" i="19"/>
  <c r="F2372" i="19"/>
  <c r="F2373" i="19"/>
  <c r="F2374" i="19"/>
  <c r="F2375" i="19"/>
  <c r="F2376" i="19"/>
  <c r="F2377" i="19"/>
  <c r="F2378" i="19"/>
  <c r="F2379" i="19"/>
  <c r="F2380" i="19"/>
  <c r="F2381" i="19"/>
  <c r="F2382" i="19"/>
  <c r="F2383" i="19"/>
  <c r="F2384" i="19"/>
  <c r="F2385" i="19"/>
  <c r="F2386" i="19"/>
  <c r="F2387" i="19"/>
  <c r="F2388" i="19"/>
  <c r="F2389" i="19"/>
  <c r="F2390" i="19"/>
  <c r="F2391" i="19"/>
  <c r="F2392" i="19"/>
  <c r="F2393" i="19"/>
  <c r="F2394" i="19"/>
  <c r="F2395" i="19"/>
  <c r="F2396" i="19"/>
  <c r="F2397" i="19"/>
  <c r="F2398" i="19"/>
  <c r="F2399" i="19"/>
  <c r="F2400" i="19"/>
  <c r="F2401" i="19"/>
  <c r="F2402" i="19"/>
  <c r="F2403" i="19"/>
  <c r="F2404" i="19"/>
  <c r="F2405" i="19"/>
  <c r="F2406" i="19"/>
  <c r="F2407" i="19"/>
  <c r="F2408" i="19"/>
  <c r="F2409" i="19"/>
  <c r="F2410" i="19"/>
  <c r="F2411" i="19"/>
  <c r="F2412" i="19"/>
  <c r="F2413" i="19"/>
  <c r="F2414" i="19"/>
  <c r="F2415" i="19"/>
  <c r="F2416" i="19"/>
  <c r="F2417" i="19"/>
  <c r="F2418" i="19"/>
  <c r="F2419" i="19"/>
  <c r="F2420" i="19"/>
  <c r="F2421" i="19"/>
  <c r="F2422" i="19"/>
  <c r="F2423" i="19"/>
  <c r="F2424" i="19"/>
  <c r="F2425" i="19"/>
  <c r="F2426" i="19"/>
  <c r="F2427" i="19"/>
  <c r="F2428" i="19"/>
  <c r="F2429" i="19"/>
  <c r="F2430" i="19"/>
  <c r="F2431" i="19"/>
  <c r="F2432" i="19"/>
  <c r="F2433" i="19"/>
  <c r="F2434" i="19"/>
  <c r="F2435" i="19"/>
  <c r="F2436" i="19"/>
  <c r="F2437" i="19"/>
  <c r="F2438" i="19"/>
  <c r="F2439" i="19"/>
  <c r="F2440" i="19"/>
  <c r="F2441" i="19"/>
  <c r="F2442" i="19"/>
  <c r="F2443" i="19"/>
  <c r="F2444" i="19"/>
  <c r="F2445" i="19"/>
  <c r="F2446" i="19"/>
  <c r="F2447" i="19"/>
  <c r="F2448" i="19"/>
  <c r="F2449" i="19"/>
  <c r="F2450" i="19"/>
  <c r="F2451" i="19"/>
  <c r="F2452" i="19"/>
  <c r="F2453" i="19"/>
  <c r="F2454" i="19"/>
  <c r="F2455" i="19"/>
  <c r="F2456" i="19"/>
  <c r="F2457" i="19"/>
  <c r="F2458" i="19"/>
  <c r="F2459" i="19"/>
  <c r="F2460" i="19"/>
  <c r="F2461" i="19"/>
  <c r="F2462" i="19"/>
  <c r="F2463" i="19"/>
  <c r="F2464" i="19"/>
  <c r="F2465" i="19"/>
  <c r="F2466" i="19"/>
  <c r="F2467" i="19"/>
  <c r="F2468" i="19"/>
  <c r="F2469" i="19"/>
  <c r="F2470" i="19"/>
  <c r="F2471" i="19"/>
  <c r="F2472" i="19"/>
  <c r="F2473" i="19"/>
  <c r="F2474" i="19"/>
  <c r="F2475" i="19"/>
  <c r="F2476" i="19"/>
  <c r="F2477" i="19"/>
  <c r="F2478" i="19"/>
  <c r="F2479" i="19"/>
  <c r="F2480" i="19"/>
  <c r="F2481" i="19"/>
  <c r="F2482" i="19"/>
  <c r="F2483" i="19"/>
  <c r="F2484" i="19"/>
  <c r="F2485" i="19"/>
  <c r="F2486" i="19"/>
  <c r="F2487" i="19"/>
  <c r="F2488" i="19"/>
  <c r="F2489" i="19"/>
  <c r="F2490" i="19"/>
  <c r="F2491" i="19"/>
  <c r="F2492" i="19"/>
  <c r="F2493" i="19"/>
  <c r="F2494" i="19"/>
  <c r="F2495" i="19"/>
  <c r="F2496" i="19"/>
  <c r="F2497" i="19"/>
  <c r="F2498" i="19"/>
  <c r="F2499" i="19"/>
  <c r="F2500" i="19"/>
  <c r="F2501" i="19"/>
  <c r="F2502" i="19"/>
  <c r="F2503" i="19"/>
  <c r="F2504" i="19"/>
  <c r="F2505" i="19"/>
  <c r="F2506" i="19"/>
  <c r="F2507" i="19"/>
  <c r="F2508" i="19"/>
  <c r="F2509" i="19"/>
  <c r="F2510" i="19"/>
  <c r="F2511" i="19"/>
  <c r="F2512" i="19"/>
  <c r="F2513" i="19"/>
  <c r="F2514" i="19"/>
  <c r="F2515" i="19"/>
  <c r="F2516" i="19"/>
  <c r="F2517" i="19"/>
  <c r="F2518" i="19"/>
  <c r="F2519" i="19"/>
  <c r="F2520" i="19"/>
  <c r="F2521" i="19"/>
  <c r="F2522" i="19"/>
  <c r="F2523" i="19"/>
  <c r="F2524" i="19"/>
  <c r="F2525" i="19"/>
  <c r="F2526" i="19"/>
  <c r="F2527" i="19"/>
  <c r="F2528" i="19"/>
  <c r="F2529" i="19"/>
  <c r="F2530" i="19"/>
  <c r="F2531" i="19"/>
  <c r="F2532" i="19"/>
  <c r="F2533" i="19"/>
  <c r="F2534" i="19"/>
  <c r="F2535" i="19"/>
  <c r="F2536" i="19"/>
  <c r="F2537" i="19"/>
  <c r="F2538" i="19"/>
  <c r="F2539" i="19"/>
  <c r="F2540" i="19"/>
  <c r="F2541" i="19"/>
  <c r="F2542" i="19"/>
  <c r="F2543" i="19"/>
  <c r="F2544" i="19"/>
  <c r="F2545" i="19"/>
  <c r="F2546" i="19"/>
  <c r="F2547" i="19"/>
  <c r="F2548" i="19"/>
  <c r="F2549" i="19"/>
  <c r="F2550" i="19"/>
  <c r="F2551" i="19"/>
  <c r="F2552" i="19"/>
  <c r="F2553" i="19"/>
  <c r="F2554" i="19"/>
  <c r="F2555" i="19"/>
  <c r="F2556" i="19"/>
  <c r="F2557" i="19"/>
  <c r="F2558" i="19"/>
  <c r="F2559" i="19"/>
  <c r="F2560" i="19"/>
  <c r="F2561" i="19"/>
  <c r="F2562" i="19"/>
  <c r="F2563" i="19"/>
  <c r="F2564" i="19"/>
  <c r="F2565" i="19"/>
  <c r="F2566" i="19"/>
  <c r="F2567" i="19"/>
  <c r="F2568" i="19"/>
  <c r="F2569" i="19"/>
  <c r="F2570" i="19"/>
  <c r="F2571" i="19"/>
  <c r="F2572" i="19"/>
  <c r="F2573" i="19"/>
  <c r="F2574" i="19"/>
  <c r="F2575" i="19"/>
  <c r="F2576" i="19"/>
  <c r="F2577" i="19"/>
  <c r="F2578" i="19"/>
  <c r="F2579" i="19"/>
  <c r="F2580" i="19"/>
  <c r="F2581" i="19"/>
  <c r="F2582" i="19"/>
  <c r="F2583" i="19"/>
  <c r="F2584" i="19"/>
  <c r="F2585" i="19"/>
  <c r="F2586" i="19"/>
  <c r="F2587" i="19"/>
  <c r="F2588" i="19"/>
  <c r="F2589" i="19"/>
  <c r="F2590" i="19"/>
  <c r="F2591" i="19"/>
  <c r="F2592" i="19"/>
  <c r="F2593" i="19"/>
  <c r="F2594" i="19"/>
  <c r="F2595" i="19"/>
  <c r="F2596" i="19"/>
  <c r="F2597" i="19"/>
  <c r="F2598" i="19"/>
  <c r="F2599" i="19"/>
  <c r="F2600" i="19"/>
  <c r="F2601" i="19"/>
  <c r="F2602" i="19"/>
  <c r="F2603" i="19"/>
  <c r="F2604" i="19"/>
  <c r="F2605" i="19"/>
  <c r="F2606" i="19"/>
  <c r="F2607" i="19"/>
  <c r="F2608" i="19"/>
  <c r="F2609" i="19"/>
  <c r="F2610" i="19"/>
  <c r="F2611" i="19"/>
  <c r="F2612" i="19"/>
  <c r="F2613" i="19"/>
  <c r="F2614" i="19"/>
  <c r="F2615" i="19"/>
  <c r="F2616" i="19"/>
  <c r="F2617" i="19"/>
  <c r="F2618" i="19"/>
  <c r="F2619" i="19"/>
  <c r="F2620" i="19"/>
  <c r="F2621" i="19"/>
  <c r="F2622" i="19"/>
  <c r="F2623" i="19"/>
  <c r="F2624" i="19"/>
  <c r="F2625" i="19"/>
  <c r="F2626" i="19"/>
  <c r="F2627" i="19"/>
  <c r="F2628" i="19"/>
  <c r="F2629" i="19"/>
  <c r="F2630" i="19"/>
  <c r="F2631" i="19"/>
  <c r="F2632" i="19"/>
  <c r="F2633" i="19"/>
  <c r="F2634" i="19"/>
  <c r="F2635" i="19"/>
  <c r="F2636" i="19"/>
  <c r="F2637" i="19"/>
  <c r="F2638" i="19"/>
  <c r="F2639" i="19"/>
  <c r="F2640" i="19"/>
  <c r="F2641" i="19"/>
  <c r="F2642" i="19"/>
  <c r="F2643" i="19"/>
  <c r="F2644" i="19"/>
  <c r="F2645" i="19"/>
  <c r="F2646" i="19"/>
  <c r="F2647" i="19"/>
  <c r="F2648" i="19"/>
  <c r="F2649" i="19"/>
  <c r="F2650" i="19"/>
  <c r="F2651" i="19"/>
  <c r="F2652" i="19"/>
  <c r="F2653" i="19"/>
  <c r="F2654" i="19"/>
  <c r="F2655" i="19"/>
  <c r="F2656" i="19"/>
  <c r="F2657" i="19"/>
  <c r="F2658" i="19"/>
  <c r="F2659" i="19"/>
  <c r="F2660" i="19"/>
  <c r="F2661" i="19"/>
  <c r="F2662" i="19"/>
  <c r="F2663" i="19"/>
  <c r="F2664" i="19"/>
  <c r="F2665" i="19"/>
  <c r="F2666" i="19"/>
  <c r="F2667" i="19"/>
  <c r="F2668" i="19"/>
  <c r="F2669" i="19"/>
  <c r="F2670" i="19"/>
  <c r="F2671" i="19"/>
  <c r="F2672" i="19"/>
  <c r="F2673" i="19"/>
  <c r="F2674" i="19"/>
  <c r="F2675" i="19"/>
  <c r="F2676" i="19"/>
  <c r="F2677" i="19"/>
  <c r="F2678" i="19"/>
  <c r="F2679" i="19"/>
  <c r="F2680" i="19"/>
  <c r="F2681" i="19"/>
  <c r="F2682" i="19"/>
  <c r="F2683" i="19"/>
  <c r="F2684" i="19"/>
  <c r="F2685" i="19"/>
  <c r="F2686" i="19"/>
  <c r="F2687" i="19"/>
  <c r="F2688" i="19"/>
  <c r="F2689" i="19"/>
  <c r="F2690" i="19"/>
  <c r="F2691" i="19"/>
  <c r="F2692" i="19"/>
  <c r="F2693" i="19"/>
  <c r="F2694" i="19"/>
  <c r="F2695" i="19"/>
  <c r="F2696" i="19"/>
  <c r="F2697" i="19"/>
  <c r="F2698" i="19"/>
  <c r="F2699" i="19"/>
  <c r="F2700" i="19"/>
  <c r="F2701" i="19"/>
  <c r="F2702" i="19"/>
  <c r="F2703" i="19"/>
  <c r="F2704" i="19"/>
  <c r="F2705" i="19"/>
  <c r="F2706" i="19"/>
  <c r="F2707" i="19"/>
  <c r="F2708" i="19"/>
  <c r="F2709" i="19"/>
  <c r="F2710" i="19"/>
  <c r="F2711" i="19"/>
  <c r="F2712" i="19"/>
  <c r="F2713" i="19"/>
  <c r="F2714" i="19"/>
  <c r="F2715" i="19"/>
  <c r="F2716" i="19"/>
  <c r="F2717" i="19"/>
  <c r="F2718" i="19"/>
  <c r="F2719" i="19"/>
  <c r="F2720" i="19"/>
  <c r="F2721" i="19"/>
  <c r="F2722" i="19"/>
  <c r="F2723" i="19"/>
  <c r="F2724" i="19"/>
  <c r="F2725" i="19"/>
  <c r="F2726" i="19"/>
  <c r="F2727" i="19"/>
  <c r="F2728" i="19"/>
  <c r="F2729" i="19"/>
  <c r="F2730" i="19"/>
  <c r="F2731" i="19"/>
  <c r="F2732" i="19"/>
  <c r="F2733" i="19"/>
  <c r="F2734" i="19"/>
  <c r="F2735" i="19"/>
  <c r="F2736" i="19"/>
  <c r="F2737" i="19"/>
  <c r="F2738" i="19"/>
  <c r="F2739" i="19"/>
  <c r="F2740" i="19"/>
  <c r="F2741" i="19"/>
  <c r="F2742" i="19"/>
  <c r="F2743" i="19"/>
  <c r="F2744" i="19"/>
  <c r="F2745" i="19"/>
  <c r="F2746" i="19"/>
  <c r="F2747" i="19"/>
  <c r="F2748" i="19"/>
  <c r="F2749" i="19"/>
  <c r="F2750" i="19"/>
  <c r="F2751" i="19"/>
  <c r="F2752" i="19"/>
  <c r="F2753" i="19"/>
  <c r="F2754" i="19"/>
  <c r="F2755" i="19"/>
  <c r="F2756" i="19"/>
  <c r="F2757" i="19"/>
  <c r="F2758" i="19"/>
  <c r="F2759" i="19"/>
  <c r="F2760" i="19"/>
  <c r="F2761" i="19"/>
  <c r="F2762" i="19"/>
  <c r="F2763" i="19"/>
  <c r="F2764" i="19"/>
  <c r="F2765" i="19"/>
  <c r="F2766" i="19"/>
  <c r="F2767" i="19"/>
  <c r="F2768" i="19"/>
  <c r="F2769" i="19"/>
  <c r="F2770" i="19"/>
  <c r="F2771" i="19"/>
  <c r="F2772" i="19"/>
  <c r="F2773" i="19"/>
  <c r="F2774" i="19"/>
  <c r="F2775" i="19"/>
  <c r="F2776" i="19"/>
  <c r="F2777" i="19"/>
  <c r="F2778" i="19"/>
  <c r="F2779" i="19"/>
  <c r="F2780" i="19"/>
  <c r="F2781" i="19"/>
  <c r="F2782" i="19"/>
  <c r="F2783" i="19"/>
  <c r="F2784" i="19"/>
  <c r="F2785" i="19"/>
  <c r="F2786" i="19"/>
  <c r="F2787" i="19"/>
  <c r="F2788" i="19"/>
  <c r="F2789" i="19"/>
  <c r="F2790" i="19"/>
  <c r="F2791" i="19"/>
  <c r="F2792" i="19"/>
  <c r="F2793" i="19"/>
  <c r="F2794" i="19"/>
  <c r="F2795" i="19"/>
  <c r="F2796" i="19"/>
  <c r="F2797" i="19"/>
  <c r="F2798" i="19"/>
  <c r="F2799" i="19"/>
  <c r="F2800" i="19"/>
  <c r="F2801" i="19"/>
  <c r="F2802" i="19"/>
  <c r="F2803" i="19"/>
  <c r="F2804" i="19"/>
  <c r="F2805" i="19"/>
  <c r="F2806" i="19"/>
  <c r="F2807" i="19"/>
  <c r="F2808" i="19"/>
  <c r="F2809" i="19"/>
  <c r="F2810" i="19"/>
  <c r="F2811" i="19"/>
  <c r="F2812" i="19"/>
  <c r="F2813" i="19"/>
  <c r="F2814" i="19"/>
  <c r="F2815" i="19"/>
  <c r="F2816" i="19"/>
  <c r="F2817" i="19"/>
  <c r="F2818" i="19"/>
  <c r="F2819" i="19"/>
  <c r="F2820" i="19"/>
  <c r="F2821" i="19"/>
  <c r="F2822" i="19"/>
  <c r="F2823" i="19"/>
  <c r="F2824" i="19"/>
  <c r="F2825" i="19"/>
  <c r="F2826" i="19"/>
  <c r="F2827" i="19"/>
  <c r="F2828" i="19"/>
  <c r="F2829" i="19"/>
  <c r="F2830" i="19"/>
  <c r="F2831" i="19"/>
  <c r="F2832" i="19"/>
  <c r="F2833" i="19"/>
  <c r="F2834" i="19"/>
  <c r="F2835" i="19"/>
  <c r="F2836" i="19"/>
  <c r="F2837" i="19"/>
  <c r="F2838" i="19"/>
  <c r="F2839" i="19"/>
  <c r="F2840" i="19"/>
  <c r="F2841" i="19"/>
  <c r="F2842" i="19"/>
  <c r="F2843" i="19"/>
  <c r="F2844" i="19"/>
  <c r="F2845" i="19"/>
  <c r="F2846" i="19"/>
  <c r="F2847" i="19"/>
  <c r="F2848" i="19"/>
  <c r="F2849" i="19"/>
  <c r="F2850" i="19"/>
  <c r="F2851" i="19"/>
  <c r="F2852" i="19"/>
  <c r="F2853" i="19"/>
  <c r="F2854" i="19"/>
  <c r="F2855" i="19"/>
  <c r="F2856" i="19"/>
  <c r="F2857" i="19"/>
  <c r="F2858" i="19"/>
  <c r="F2859" i="19"/>
  <c r="F2860" i="19"/>
  <c r="F2861" i="19"/>
  <c r="F2862" i="19"/>
  <c r="F2863" i="19"/>
  <c r="F2864" i="19"/>
  <c r="F2865" i="19"/>
  <c r="F2866" i="19"/>
  <c r="F2867" i="19"/>
  <c r="F2868" i="19"/>
  <c r="F2869" i="19"/>
  <c r="F2870" i="19"/>
  <c r="F2871" i="19"/>
  <c r="F2872" i="19"/>
  <c r="F2873" i="19"/>
  <c r="F2874" i="19"/>
  <c r="F2875" i="19"/>
  <c r="F2876" i="19"/>
  <c r="F2877" i="19"/>
  <c r="F2878" i="19"/>
  <c r="F2879" i="19"/>
  <c r="F2880" i="19"/>
  <c r="F2881" i="19"/>
  <c r="F2882" i="19"/>
  <c r="F2883" i="19"/>
  <c r="F2884" i="19"/>
  <c r="F2885" i="19"/>
  <c r="F2886" i="19"/>
  <c r="F2887" i="19"/>
  <c r="F2888" i="19"/>
  <c r="F2889" i="19"/>
  <c r="F2890" i="19"/>
  <c r="F2891" i="19"/>
  <c r="F2892" i="19"/>
  <c r="F2893" i="19"/>
  <c r="F2894" i="19"/>
  <c r="F2895" i="19"/>
  <c r="F2896" i="19"/>
  <c r="F2897" i="19"/>
  <c r="F2898" i="19"/>
  <c r="F2899" i="19"/>
  <c r="F2900" i="19"/>
  <c r="F2901" i="19"/>
  <c r="F2902" i="19"/>
  <c r="F2903" i="19"/>
  <c r="F2904" i="19"/>
  <c r="F2905" i="19"/>
  <c r="F2906" i="19"/>
  <c r="F2907" i="19"/>
  <c r="F2908" i="19"/>
  <c r="F2909" i="19"/>
  <c r="F2910" i="19"/>
  <c r="F2911" i="19"/>
  <c r="F2912" i="19"/>
  <c r="F2913" i="19"/>
  <c r="F2914" i="19"/>
  <c r="F2915" i="19"/>
  <c r="F2916" i="19"/>
  <c r="F2917" i="19"/>
  <c r="F2918" i="19"/>
  <c r="F2919" i="19"/>
  <c r="F2920" i="19"/>
  <c r="F2921" i="19"/>
  <c r="F2922" i="19"/>
  <c r="F2923" i="19"/>
  <c r="F2924" i="19"/>
  <c r="F2925" i="19"/>
  <c r="F2926" i="19"/>
  <c r="F2927" i="19"/>
  <c r="F2928" i="19"/>
  <c r="F2929" i="19"/>
  <c r="F2930" i="19"/>
  <c r="F2931" i="19"/>
  <c r="F2932" i="19"/>
  <c r="F2933" i="19"/>
  <c r="F2934" i="19"/>
  <c r="F2935" i="19"/>
  <c r="F2936" i="19"/>
  <c r="F2937" i="19"/>
  <c r="F2938" i="19"/>
  <c r="F2939" i="19"/>
  <c r="F2940" i="19"/>
  <c r="F2941" i="19"/>
  <c r="F2942" i="19"/>
  <c r="F2943" i="19"/>
  <c r="F2944" i="19"/>
  <c r="F2945" i="19"/>
  <c r="F2946" i="19"/>
  <c r="F2947" i="19"/>
  <c r="F2948" i="19"/>
  <c r="F2949" i="19"/>
  <c r="F2950" i="19"/>
  <c r="F2951" i="19"/>
  <c r="F2952" i="19"/>
  <c r="F2953" i="19"/>
  <c r="F2954" i="19"/>
  <c r="F2955" i="19"/>
  <c r="F2956" i="19"/>
  <c r="F2957" i="19"/>
  <c r="F2958" i="19"/>
  <c r="F2959" i="19"/>
  <c r="F2960" i="19"/>
  <c r="F2961" i="19"/>
  <c r="F2962" i="19"/>
  <c r="F2963" i="19"/>
  <c r="F2964" i="19"/>
  <c r="F2965" i="19"/>
  <c r="F2966" i="19"/>
  <c r="F2967" i="19"/>
  <c r="F2968" i="19"/>
  <c r="F2969" i="19"/>
  <c r="F2970" i="19"/>
  <c r="F2971" i="19"/>
  <c r="F2972" i="19"/>
  <c r="F2973" i="19"/>
  <c r="F2974" i="19"/>
  <c r="F2975" i="19"/>
  <c r="F2976" i="19"/>
  <c r="F2977" i="19"/>
  <c r="F2978" i="19"/>
  <c r="F2979" i="19"/>
  <c r="F2980" i="19"/>
  <c r="F2981" i="19"/>
  <c r="F2982" i="19"/>
  <c r="F2983" i="19"/>
  <c r="F2984" i="19"/>
  <c r="F2985" i="19"/>
  <c r="F2986" i="19"/>
  <c r="F2987" i="19"/>
  <c r="F2988" i="19"/>
  <c r="F2989" i="19"/>
  <c r="F2990" i="19"/>
  <c r="F2991" i="19"/>
  <c r="F2992" i="19"/>
  <c r="F2993" i="19"/>
  <c r="F2994" i="19"/>
  <c r="F2995" i="19"/>
  <c r="F2996" i="19"/>
  <c r="F2997" i="19"/>
  <c r="F2998" i="19"/>
  <c r="F2999" i="19"/>
  <c r="F3000" i="19"/>
  <c r="F3001" i="19"/>
  <c r="F3002" i="19"/>
  <c r="F3003" i="19"/>
  <c r="F3004" i="19"/>
  <c r="F3005" i="19"/>
  <c r="F3006" i="19"/>
  <c r="F3007" i="19"/>
  <c r="F3008" i="19"/>
  <c r="F3009" i="19"/>
  <c r="F3010" i="19"/>
  <c r="F3011" i="19"/>
  <c r="F3012" i="19"/>
  <c r="F3013" i="19"/>
  <c r="F3014" i="19"/>
  <c r="F3015" i="19"/>
  <c r="F3016" i="19"/>
  <c r="F3017" i="19"/>
  <c r="F3018" i="19"/>
  <c r="F3019" i="19"/>
  <c r="F3020" i="19"/>
  <c r="F3021" i="19"/>
  <c r="F3022" i="19"/>
  <c r="F3023" i="19"/>
  <c r="F3024" i="19"/>
  <c r="F3025" i="19"/>
  <c r="F3026" i="19"/>
  <c r="F3027" i="19"/>
  <c r="F3028" i="19"/>
  <c r="F3029" i="19"/>
  <c r="F3030" i="19"/>
  <c r="F3031" i="19"/>
  <c r="F3032" i="19"/>
  <c r="F3033" i="19"/>
  <c r="F3034" i="19"/>
  <c r="F3035" i="19"/>
  <c r="F3036" i="19"/>
  <c r="F3037" i="19"/>
  <c r="F3038" i="19"/>
  <c r="F3039" i="19"/>
  <c r="F3040" i="19"/>
  <c r="F3041" i="19"/>
  <c r="F3042" i="19"/>
  <c r="F3043" i="19"/>
  <c r="F3044" i="19"/>
  <c r="F3045" i="19"/>
  <c r="F3046" i="19"/>
  <c r="F3047" i="19"/>
  <c r="F3048" i="19"/>
  <c r="F3049" i="19"/>
  <c r="F3050" i="19"/>
  <c r="F3051" i="19"/>
  <c r="F3052" i="19"/>
  <c r="F3053" i="19"/>
  <c r="F3054" i="19"/>
  <c r="F3055" i="19"/>
  <c r="F3056" i="19"/>
  <c r="F3057" i="19"/>
  <c r="F3058" i="19"/>
  <c r="F3059" i="19"/>
  <c r="F3060" i="19"/>
  <c r="F3061" i="19"/>
  <c r="F3062" i="19"/>
  <c r="F3063" i="19"/>
  <c r="F3064" i="19"/>
  <c r="F3065" i="19"/>
  <c r="F3066" i="19"/>
  <c r="F3067" i="19"/>
  <c r="F3068" i="19"/>
  <c r="F3069" i="19"/>
  <c r="F3070" i="19"/>
  <c r="F3071" i="19"/>
  <c r="F3072" i="19"/>
  <c r="F3073" i="19"/>
  <c r="F3074" i="19"/>
  <c r="F3075" i="19"/>
  <c r="F3076" i="19"/>
  <c r="F3077" i="19"/>
  <c r="F3078" i="19"/>
  <c r="F3079" i="19"/>
  <c r="F3080" i="19"/>
  <c r="F3081" i="19"/>
  <c r="F3082" i="19"/>
  <c r="F3083" i="19"/>
  <c r="F3084" i="19"/>
  <c r="F3085" i="19"/>
  <c r="F3086" i="19"/>
  <c r="F3087" i="19"/>
  <c r="F3088" i="19"/>
  <c r="F3089" i="19"/>
  <c r="F3090" i="19"/>
  <c r="F3091" i="19"/>
  <c r="F3092" i="19"/>
  <c r="F3093" i="19"/>
  <c r="F3094" i="19"/>
  <c r="F3095" i="19"/>
  <c r="F3096" i="19"/>
  <c r="F3097" i="19"/>
  <c r="F3098" i="19"/>
  <c r="F3099" i="19"/>
  <c r="F3100" i="19"/>
  <c r="F3101" i="19"/>
  <c r="F3102" i="19"/>
  <c r="F3103" i="19"/>
  <c r="F3104" i="19"/>
  <c r="F3105" i="19"/>
  <c r="F3106" i="19"/>
  <c r="F3107" i="19"/>
  <c r="F3108" i="19"/>
  <c r="F3109" i="19"/>
  <c r="F3110" i="19"/>
  <c r="F3111" i="19"/>
  <c r="F3112" i="19"/>
  <c r="F3113" i="19"/>
  <c r="F3114" i="19"/>
  <c r="F3115" i="19"/>
  <c r="F3116" i="19"/>
  <c r="F3117" i="19"/>
  <c r="F3118" i="19"/>
  <c r="F3119" i="19"/>
  <c r="F3120" i="19"/>
  <c r="F3121" i="19"/>
  <c r="F3122" i="19"/>
  <c r="F3123" i="19"/>
  <c r="F3124" i="19"/>
  <c r="F3125" i="19"/>
  <c r="F3126" i="19"/>
  <c r="F3127" i="19"/>
  <c r="F3128" i="19"/>
  <c r="F3129" i="19"/>
  <c r="F3130" i="19"/>
  <c r="F3131" i="19"/>
  <c r="F3132" i="19"/>
  <c r="F3133" i="19"/>
  <c r="F3134" i="19"/>
  <c r="F3135" i="19"/>
  <c r="F3136" i="19"/>
  <c r="F3137" i="19"/>
  <c r="F3138" i="19"/>
  <c r="F3139" i="19"/>
  <c r="F3140" i="19"/>
  <c r="F3141" i="19"/>
  <c r="F3142" i="19"/>
  <c r="F3143" i="19"/>
  <c r="F3144" i="19"/>
  <c r="F3145" i="19"/>
  <c r="F3146" i="19"/>
  <c r="F3147" i="19"/>
  <c r="F3148" i="19"/>
  <c r="F3149" i="19"/>
  <c r="F3150" i="19"/>
  <c r="F3151" i="19"/>
  <c r="F3152" i="19"/>
  <c r="F3153" i="19"/>
  <c r="F3154" i="19"/>
  <c r="F3155" i="19"/>
  <c r="F3156" i="19"/>
  <c r="F3157" i="19"/>
  <c r="F3158" i="19"/>
  <c r="F3159" i="19"/>
  <c r="F3160" i="19"/>
  <c r="F3161" i="19"/>
  <c r="F3162" i="19"/>
  <c r="F3163" i="19"/>
  <c r="F3164" i="19"/>
  <c r="F3165" i="19"/>
  <c r="F3166" i="19"/>
  <c r="F3167" i="19"/>
  <c r="F3168" i="19"/>
  <c r="F3169" i="19"/>
  <c r="F3170" i="19"/>
  <c r="F3171" i="19"/>
  <c r="F3172" i="19"/>
  <c r="F3173" i="19"/>
  <c r="F3174" i="19"/>
  <c r="F3175" i="19"/>
  <c r="F3176" i="19"/>
  <c r="F3177" i="19"/>
  <c r="F3178" i="19"/>
  <c r="F3179" i="19"/>
  <c r="F3180" i="19"/>
  <c r="F3181" i="19"/>
  <c r="F3182" i="19"/>
  <c r="F3183" i="19"/>
  <c r="F3184" i="19"/>
  <c r="F3185" i="19"/>
  <c r="F3186" i="19"/>
  <c r="F3187" i="19"/>
  <c r="F3188" i="19"/>
  <c r="F3189" i="19"/>
  <c r="F3190" i="19"/>
  <c r="F3191" i="19"/>
  <c r="F3192" i="19"/>
  <c r="F3193" i="19"/>
  <c r="F3194" i="19"/>
  <c r="F3195" i="19"/>
  <c r="F3196" i="19"/>
  <c r="F3197" i="19"/>
  <c r="F3198" i="19"/>
  <c r="F3199" i="19"/>
  <c r="F3200" i="19"/>
  <c r="F3201" i="19"/>
  <c r="F3202" i="19"/>
  <c r="F3203" i="19"/>
  <c r="F3204" i="19"/>
  <c r="F3205" i="19"/>
  <c r="F3206" i="19"/>
  <c r="F3207" i="19"/>
  <c r="F3208" i="19"/>
  <c r="F3209" i="19"/>
  <c r="F3210" i="19"/>
  <c r="F3211" i="19"/>
  <c r="F3212" i="19"/>
  <c r="F3213" i="19"/>
  <c r="F3214" i="19"/>
  <c r="F3215" i="19"/>
  <c r="F3216" i="19"/>
  <c r="F3217" i="19"/>
  <c r="F3218" i="19"/>
  <c r="F3219" i="19"/>
  <c r="F3220" i="19"/>
  <c r="F3221" i="19"/>
  <c r="F3222" i="19"/>
  <c r="F3223" i="19"/>
  <c r="F3224" i="19"/>
  <c r="F3225" i="19"/>
  <c r="F3226" i="19"/>
  <c r="F3227" i="19"/>
  <c r="F3228" i="19"/>
  <c r="F3229" i="19"/>
  <c r="F3230" i="19"/>
  <c r="F3231" i="19"/>
  <c r="F3232" i="19"/>
  <c r="F3233" i="19"/>
  <c r="F3234" i="19"/>
  <c r="F3235" i="19"/>
  <c r="F3236" i="19"/>
  <c r="F3237" i="19"/>
  <c r="F3238" i="19"/>
  <c r="F3239" i="19"/>
  <c r="F3240" i="19"/>
  <c r="F3241" i="19"/>
  <c r="F3242" i="19"/>
  <c r="F3243" i="19"/>
  <c r="F3244" i="19"/>
  <c r="F3245" i="19"/>
  <c r="F3246" i="19"/>
  <c r="F3247" i="19"/>
  <c r="F3248" i="19"/>
  <c r="F3249" i="19"/>
  <c r="F3250" i="19"/>
  <c r="F3251" i="19"/>
  <c r="F3252" i="19"/>
  <c r="F3253" i="19"/>
  <c r="F3254" i="19"/>
  <c r="F3255" i="19"/>
  <c r="F3256" i="19"/>
  <c r="F3257" i="19"/>
  <c r="F3258" i="19"/>
  <c r="F3259" i="19"/>
  <c r="F3260" i="19"/>
  <c r="F3261" i="19"/>
  <c r="F3262" i="19"/>
  <c r="F3263" i="19"/>
  <c r="F3264" i="19"/>
  <c r="F3265" i="19"/>
  <c r="F3266" i="19"/>
  <c r="F3267" i="19"/>
  <c r="F3268" i="19"/>
  <c r="F3269" i="19"/>
  <c r="F3270" i="19"/>
  <c r="F3271" i="19"/>
  <c r="F3272" i="19"/>
  <c r="F3273" i="19"/>
  <c r="F3274" i="19"/>
  <c r="F3275" i="19"/>
  <c r="F3276" i="19"/>
  <c r="F3277" i="19"/>
  <c r="F3278" i="19"/>
  <c r="F3279" i="19"/>
  <c r="F3280" i="19"/>
  <c r="F3281" i="19"/>
  <c r="F3282" i="19"/>
  <c r="F3283" i="19"/>
  <c r="F3284" i="19"/>
  <c r="F3285" i="19"/>
  <c r="F3286" i="19"/>
  <c r="F3287" i="19"/>
  <c r="F3288" i="19"/>
  <c r="F3289" i="19"/>
  <c r="F3290" i="19"/>
  <c r="F3291" i="19"/>
  <c r="F3292" i="19"/>
  <c r="F3293" i="19"/>
  <c r="F3294" i="19"/>
  <c r="F3295" i="19"/>
  <c r="F3296" i="19"/>
  <c r="F3297" i="19"/>
  <c r="F3298" i="19"/>
  <c r="F3299" i="19"/>
  <c r="F3300" i="19"/>
  <c r="F3301" i="19"/>
  <c r="F3302" i="19"/>
  <c r="F3303" i="19"/>
  <c r="F3304" i="19"/>
  <c r="F3305" i="19"/>
  <c r="F3306" i="19"/>
  <c r="F3307" i="19"/>
  <c r="F3308" i="19"/>
  <c r="F3309" i="19"/>
  <c r="F3310" i="19"/>
  <c r="F3311" i="19"/>
  <c r="F3312" i="19"/>
  <c r="F3313" i="19"/>
  <c r="F3314" i="19"/>
  <c r="F3315" i="19"/>
  <c r="F3316" i="19"/>
  <c r="F3317" i="19"/>
  <c r="F3318" i="19"/>
  <c r="F3319" i="19"/>
  <c r="F3320" i="19"/>
  <c r="F3321" i="19"/>
  <c r="F3322" i="19"/>
  <c r="F3323" i="19"/>
  <c r="F3324" i="19"/>
  <c r="F3325" i="19"/>
  <c r="F3326" i="19"/>
  <c r="F3327" i="19"/>
  <c r="F3328" i="19"/>
  <c r="F3329" i="19"/>
  <c r="F3330" i="19"/>
  <c r="F3331" i="19"/>
  <c r="F3332" i="19"/>
  <c r="F3333" i="19"/>
  <c r="F3334" i="19"/>
  <c r="F3335" i="19"/>
  <c r="F3336" i="19"/>
  <c r="F3337" i="19"/>
  <c r="F3338" i="19"/>
  <c r="F3339" i="19"/>
  <c r="F3340" i="19"/>
  <c r="F3341" i="19"/>
  <c r="F3342" i="19"/>
  <c r="F3343" i="19"/>
  <c r="F3344" i="19"/>
  <c r="F3345" i="19"/>
  <c r="F3346" i="19"/>
  <c r="F3347" i="19"/>
  <c r="F3348" i="19"/>
  <c r="F3349" i="19"/>
  <c r="F3350" i="19"/>
  <c r="F3351" i="19"/>
  <c r="F3352" i="19"/>
  <c r="F3353" i="19"/>
  <c r="F3354" i="19"/>
  <c r="F3355" i="19"/>
  <c r="F3356" i="19"/>
  <c r="F3357" i="19"/>
  <c r="F3358" i="19"/>
  <c r="F3359" i="19"/>
  <c r="F3360" i="19"/>
  <c r="F3361" i="19"/>
  <c r="F3362" i="19"/>
  <c r="F3363" i="19"/>
  <c r="F3364" i="19"/>
  <c r="F3365" i="19"/>
  <c r="F3366" i="19"/>
  <c r="F3367" i="19"/>
  <c r="F3368" i="19"/>
  <c r="F3369" i="19"/>
  <c r="F3370" i="19"/>
  <c r="F3371" i="19"/>
  <c r="F3372" i="19"/>
  <c r="F3373" i="19"/>
  <c r="F3374" i="19"/>
  <c r="F3375" i="19"/>
  <c r="F3376" i="19"/>
  <c r="F3377" i="19"/>
  <c r="F3378" i="19"/>
  <c r="F3379" i="19"/>
  <c r="F3380" i="19"/>
  <c r="F3381" i="19"/>
  <c r="F3382" i="19"/>
  <c r="F3383" i="19"/>
  <c r="F3384" i="19"/>
  <c r="F3385" i="19"/>
  <c r="F3386" i="19"/>
  <c r="F3387" i="19"/>
  <c r="F3388" i="19"/>
  <c r="F3389" i="19"/>
  <c r="F3390" i="19"/>
  <c r="F3391" i="19"/>
  <c r="F3392" i="19"/>
  <c r="F3393" i="19"/>
  <c r="F3394" i="19"/>
  <c r="F3395" i="19"/>
  <c r="F3396" i="19"/>
  <c r="F3397" i="19"/>
  <c r="F3398" i="19"/>
  <c r="F3399" i="19"/>
  <c r="F3400" i="19"/>
  <c r="F3401" i="19"/>
  <c r="F3402" i="19"/>
  <c r="F3403" i="19"/>
  <c r="F3404" i="19"/>
  <c r="F3405" i="19"/>
  <c r="F3406" i="19"/>
  <c r="F3407" i="19"/>
  <c r="F3408" i="19"/>
  <c r="F3409" i="19"/>
  <c r="F3410" i="19"/>
  <c r="F3411" i="19"/>
  <c r="F3412" i="19"/>
  <c r="F3413" i="19"/>
  <c r="F3414" i="19"/>
  <c r="F3415" i="19"/>
  <c r="F3416" i="19"/>
  <c r="F3417" i="19"/>
  <c r="F3418" i="19"/>
  <c r="F3419" i="19"/>
  <c r="F3420" i="19"/>
  <c r="F3421" i="19"/>
  <c r="F3422" i="19"/>
  <c r="F3423" i="19"/>
  <c r="F3424" i="19"/>
  <c r="F3425" i="19"/>
  <c r="F3426" i="19"/>
  <c r="F3427" i="19"/>
  <c r="F3428" i="19"/>
  <c r="F3429" i="19"/>
  <c r="F3430" i="19"/>
  <c r="F3431" i="19"/>
  <c r="F3432" i="19"/>
  <c r="F3433" i="19"/>
  <c r="F3434" i="19"/>
  <c r="F3435" i="19"/>
  <c r="F3436" i="19"/>
  <c r="F3437" i="19"/>
  <c r="F3438" i="19"/>
  <c r="F3439" i="19"/>
  <c r="F3440" i="19"/>
  <c r="F3441" i="19"/>
  <c r="F3442" i="19"/>
  <c r="F3443" i="19"/>
  <c r="F3444" i="19"/>
  <c r="F3445" i="19"/>
  <c r="F3446" i="19"/>
  <c r="F3447" i="19"/>
  <c r="F3448" i="19"/>
  <c r="F3449" i="19"/>
  <c r="F3450" i="19"/>
  <c r="F3451" i="19"/>
  <c r="F3452" i="19"/>
  <c r="F3453" i="19"/>
  <c r="F3454" i="19"/>
  <c r="F3455" i="19"/>
  <c r="F3456" i="19"/>
  <c r="F3457" i="19"/>
  <c r="F3458" i="19"/>
  <c r="F3459" i="19"/>
  <c r="F3460" i="19"/>
  <c r="F3461" i="19"/>
  <c r="F3462" i="19"/>
  <c r="F3463" i="19"/>
  <c r="F3464" i="19"/>
  <c r="F3465" i="19"/>
  <c r="F3466" i="19"/>
  <c r="F3467" i="19"/>
  <c r="F3468" i="19"/>
  <c r="F3469" i="19"/>
  <c r="F3470" i="19"/>
  <c r="F3471" i="19"/>
  <c r="F3472" i="19"/>
  <c r="F3473" i="19"/>
  <c r="F3474" i="19"/>
  <c r="F3475" i="19"/>
  <c r="F3476" i="19"/>
  <c r="F3477" i="19"/>
  <c r="F3478" i="19"/>
  <c r="F3479" i="19"/>
  <c r="F3480" i="19"/>
  <c r="F3481" i="19"/>
  <c r="F3482" i="19"/>
  <c r="F3483" i="19"/>
  <c r="F3484" i="19"/>
  <c r="F3485" i="19"/>
  <c r="F3486" i="19"/>
  <c r="F3487" i="19"/>
  <c r="F3488" i="19"/>
  <c r="F3489" i="19"/>
  <c r="F3490" i="19"/>
  <c r="F3491" i="19"/>
  <c r="F3492" i="19"/>
  <c r="F3493" i="19"/>
  <c r="F3494" i="19"/>
  <c r="F3495" i="19"/>
  <c r="F3496" i="19"/>
  <c r="F3497" i="19"/>
  <c r="F3498" i="19"/>
  <c r="F3499" i="19"/>
  <c r="F3500" i="19"/>
  <c r="F3501" i="19"/>
  <c r="F3502" i="19"/>
  <c r="F3503" i="19"/>
  <c r="F3504" i="19"/>
  <c r="F3505" i="19"/>
  <c r="F3506" i="19"/>
  <c r="F3507" i="19"/>
  <c r="F3508" i="19"/>
  <c r="F3509" i="19"/>
  <c r="F3510" i="19"/>
  <c r="F3511" i="19"/>
  <c r="F3512" i="19"/>
  <c r="F3513" i="19"/>
  <c r="F3514" i="19"/>
  <c r="F3515" i="19"/>
  <c r="F3516" i="19"/>
  <c r="F3517" i="19"/>
  <c r="F3518" i="19"/>
  <c r="F3519" i="19"/>
  <c r="F3520" i="19"/>
  <c r="F3521" i="19"/>
  <c r="F3522" i="19"/>
  <c r="F3523" i="19"/>
  <c r="F3524" i="19"/>
  <c r="F3525" i="19"/>
  <c r="F3526" i="19"/>
  <c r="F3527" i="19"/>
  <c r="F3528" i="19"/>
  <c r="F3529" i="19"/>
  <c r="F3530" i="19"/>
  <c r="F3531" i="19"/>
  <c r="F3532" i="19"/>
  <c r="F3533" i="19"/>
  <c r="F3534" i="19"/>
  <c r="F3535" i="19"/>
  <c r="F3536" i="19"/>
  <c r="F3537" i="19"/>
  <c r="F3538" i="19"/>
  <c r="F3539" i="19"/>
  <c r="F3540" i="19"/>
  <c r="F3541" i="19"/>
  <c r="F3542" i="19"/>
  <c r="F3543" i="19"/>
  <c r="F3544" i="19"/>
  <c r="F3545" i="19"/>
  <c r="F3546" i="19"/>
  <c r="F3547" i="19"/>
  <c r="F3548" i="19"/>
  <c r="F3549" i="19"/>
  <c r="F3550" i="19"/>
  <c r="F3551" i="19"/>
  <c r="F3552" i="19"/>
  <c r="F3553" i="19"/>
  <c r="F3554" i="19"/>
  <c r="F3555" i="19"/>
  <c r="F3556" i="19"/>
  <c r="F3557" i="19"/>
  <c r="F3558" i="19"/>
  <c r="F3559" i="19"/>
  <c r="F3560" i="19"/>
  <c r="F3561" i="19"/>
  <c r="F3562" i="19"/>
  <c r="F3563" i="19"/>
  <c r="F3564" i="19"/>
  <c r="F3565" i="19"/>
  <c r="F3566" i="19"/>
  <c r="F3567" i="19"/>
  <c r="F3568" i="19"/>
  <c r="F3569" i="19"/>
  <c r="F3570" i="19"/>
  <c r="F3571" i="19"/>
  <c r="F3572" i="19"/>
  <c r="F3573" i="19"/>
  <c r="F3574" i="19"/>
  <c r="F3575" i="19"/>
  <c r="F3576" i="19"/>
  <c r="F3577" i="19"/>
  <c r="F3578" i="19"/>
  <c r="F3579" i="19"/>
  <c r="F3580" i="19"/>
  <c r="F3581" i="19"/>
  <c r="F3582" i="19"/>
  <c r="F3583" i="19"/>
  <c r="F3584" i="19"/>
  <c r="F3585" i="19"/>
  <c r="F3586" i="19"/>
  <c r="F3587" i="19"/>
  <c r="F3588" i="19"/>
  <c r="F3589" i="19"/>
  <c r="F3590" i="19"/>
  <c r="F3591" i="19"/>
  <c r="F3592" i="19"/>
  <c r="F3593" i="19"/>
  <c r="F3594" i="19"/>
  <c r="F3595" i="19"/>
  <c r="F3596" i="19"/>
  <c r="F3597" i="19"/>
  <c r="F3598" i="19"/>
  <c r="F3599" i="19"/>
  <c r="F3600" i="19"/>
  <c r="F3601" i="19"/>
  <c r="F3602" i="19"/>
  <c r="F3603" i="19"/>
  <c r="F3604" i="19"/>
  <c r="F3605" i="19"/>
  <c r="F3606" i="19"/>
  <c r="F3607" i="19"/>
  <c r="F3608" i="19"/>
  <c r="F3609" i="19"/>
  <c r="F3610" i="19"/>
  <c r="F3611" i="19"/>
  <c r="F3612" i="19"/>
  <c r="F3613" i="19"/>
  <c r="F3614" i="19"/>
  <c r="F3615" i="19"/>
  <c r="F3616" i="19"/>
  <c r="F3617" i="19"/>
  <c r="F3618" i="19"/>
  <c r="F3619" i="19"/>
  <c r="F3620" i="19"/>
  <c r="F3621" i="19"/>
  <c r="F3622" i="19"/>
  <c r="F3623" i="19"/>
  <c r="F3624" i="19"/>
  <c r="F3625" i="19"/>
  <c r="F3626" i="19"/>
  <c r="F3627" i="19"/>
  <c r="F3628" i="19"/>
  <c r="F3629" i="19"/>
  <c r="F3630" i="19"/>
  <c r="F3631" i="19"/>
  <c r="F3632" i="19"/>
  <c r="F3633" i="19"/>
  <c r="F3634" i="19"/>
  <c r="F3635" i="19"/>
  <c r="F3636" i="19"/>
  <c r="F3637" i="19"/>
  <c r="F3638" i="19"/>
  <c r="F3639" i="19"/>
  <c r="F3640" i="19"/>
  <c r="F3641" i="19"/>
  <c r="F3642" i="19"/>
  <c r="F3643" i="19"/>
  <c r="F3644" i="19"/>
  <c r="F3645" i="19"/>
  <c r="F3646" i="19"/>
  <c r="F3647" i="19"/>
  <c r="F3648" i="19"/>
  <c r="F3649" i="19"/>
  <c r="F3650" i="19"/>
  <c r="F3651" i="19"/>
  <c r="F3652" i="19"/>
  <c r="F3653" i="19"/>
  <c r="F3654" i="19"/>
  <c r="F3655" i="19"/>
  <c r="F3656" i="19"/>
  <c r="F3657" i="19"/>
  <c r="F3658" i="19"/>
  <c r="F3659" i="19"/>
  <c r="F3660" i="19"/>
  <c r="F3661" i="19"/>
  <c r="F3662" i="19"/>
  <c r="F3663" i="19"/>
  <c r="F3664" i="19"/>
  <c r="F3665" i="19"/>
  <c r="F3666" i="19"/>
  <c r="F3667" i="19"/>
  <c r="F3668" i="19"/>
  <c r="F3669" i="19"/>
  <c r="F3670" i="19"/>
  <c r="F3671" i="19"/>
  <c r="F3672" i="19"/>
  <c r="F3673" i="19"/>
  <c r="F3674" i="19"/>
  <c r="F3675" i="19"/>
  <c r="F3676" i="19"/>
  <c r="F3677" i="19"/>
  <c r="F3678" i="19"/>
  <c r="F3679" i="19"/>
  <c r="F3680" i="19"/>
  <c r="F3681" i="19"/>
  <c r="F3682" i="19"/>
  <c r="F3683" i="19"/>
  <c r="F3684" i="19"/>
  <c r="F3685" i="19"/>
  <c r="F3686" i="19"/>
  <c r="F3687" i="19"/>
  <c r="F3688" i="19"/>
  <c r="F3689" i="19"/>
  <c r="F3690" i="19"/>
  <c r="F3691" i="19"/>
  <c r="F3692" i="19"/>
  <c r="F3693" i="19"/>
  <c r="F3694" i="19"/>
  <c r="F3695" i="19"/>
  <c r="F3696" i="19"/>
  <c r="F3697" i="19"/>
  <c r="F3698" i="19"/>
  <c r="F3699" i="19"/>
  <c r="F3700" i="19"/>
  <c r="F3701" i="19"/>
  <c r="F3702" i="19"/>
  <c r="F3703" i="19"/>
  <c r="F3704" i="19"/>
  <c r="F3705" i="19"/>
  <c r="F3706" i="19"/>
  <c r="F3707" i="19"/>
  <c r="F3708" i="19"/>
  <c r="F3709" i="19"/>
  <c r="F3710" i="19"/>
  <c r="F3711" i="19"/>
  <c r="F3712" i="19"/>
  <c r="F3713" i="19"/>
  <c r="F3714" i="19"/>
  <c r="F3715" i="19"/>
  <c r="F3716" i="19"/>
  <c r="F3717" i="19"/>
  <c r="F3718" i="19"/>
  <c r="F3719" i="19"/>
  <c r="F3720" i="19"/>
  <c r="F3721" i="19"/>
  <c r="F3722" i="19"/>
  <c r="F3723" i="19"/>
  <c r="F3724" i="19"/>
  <c r="F3725" i="19"/>
  <c r="F3726" i="19"/>
  <c r="F3727" i="19"/>
  <c r="F3728" i="19"/>
  <c r="F3729" i="19"/>
  <c r="F3730" i="19"/>
  <c r="F3731" i="19"/>
  <c r="F3732" i="19"/>
  <c r="F3733" i="19"/>
  <c r="F3734" i="19"/>
  <c r="F3735" i="19"/>
  <c r="F3736" i="19"/>
  <c r="F3737" i="19"/>
  <c r="F3738" i="19"/>
  <c r="F3739" i="19"/>
  <c r="F3740" i="19"/>
  <c r="F3741" i="19"/>
  <c r="F3742" i="19"/>
  <c r="F3743" i="19"/>
  <c r="F3744" i="19"/>
  <c r="F3745" i="19"/>
  <c r="F3746" i="19"/>
  <c r="F3747" i="19"/>
  <c r="F3748" i="19"/>
  <c r="F3749" i="19"/>
  <c r="F3750" i="19"/>
  <c r="F3751" i="19"/>
  <c r="F3752" i="19"/>
  <c r="F3753" i="19"/>
  <c r="F3754" i="19"/>
  <c r="F3755" i="19"/>
  <c r="F3756" i="19"/>
  <c r="F3757" i="19"/>
  <c r="F3758" i="19"/>
  <c r="F3759" i="19"/>
  <c r="F3760" i="19"/>
  <c r="F3761" i="19"/>
  <c r="F3762" i="19"/>
  <c r="F3763" i="19"/>
  <c r="F3764" i="19"/>
  <c r="F3765" i="19"/>
  <c r="F3766" i="19"/>
  <c r="F3767" i="19"/>
  <c r="F3768" i="19"/>
  <c r="F3769" i="19"/>
  <c r="F3770" i="19"/>
  <c r="F3771" i="19"/>
  <c r="F3772" i="19"/>
  <c r="F3773" i="19"/>
  <c r="F3774" i="19"/>
  <c r="F3775" i="19"/>
  <c r="F3776" i="19"/>
  <c r="F3777" i="19"/>
  <c r="F3778" i="19"/>
  <c r="F3779" i="19"/>
  <c r="F3780" i="19"/>
  <c r="F3781" i="19"/>
  <c r="F3782" i="19"/>
  <c r="F3783" i="19"/>
  <c r="F3784" i="19"/>
  <c r="F3785" i="19"/>
  <c r="F3786" i="19"/>
  <c r="F3787" i="19"/>
  <c r="F3788" i="19"/>
  <c r="F3789" i="19"/>
  <c r="F3790" i="19"/>
  <c r="F3791" i="19"/>
  <c r="F3792" i="19"/>
  <c r="F3793" i="19"/>
  <c r="F3794" i="19"/>
  <c r="F3795" i="19"/>
  <c r="F3796" i="19"/>
  <c r="F3797" i="19"/>
  <c r="F3798" i="19"/>
  <c r="F3799" i="19"/>
  <c r="F3800" i="19"/>
  <c r="F3801" i="19"/>
  <c r="F3802" i="19"/>
  <c r="F3803" i="19"/>
  <c r="F3804" i="19"/>
  <c r="F3805" i="19"/>
  <c r="F3806" i="19"/>
  <c r="F3807" i="19"/>
  <c r="F3808" i="19"/>
  <c r="F3809" i="19"/>
  <c r="F3810" i="19"/>
  <c r="F3811" i="19"/>
  <c r="F3812" i="19"/>
  <c r="F3813" i="19"/>
  <c r="F3814" i="19"/>
  <c r="F3815" i="19"/>
  <c r="F3816" i="19"/>
  <c r="F3817" i="19"/>
  <c r="F3818" i="19"/>
  <c r="F3819" i="19"/>
  <c r="F3820" i="19"/>
  <c r="F3821" i="19"/>
  <c r="F3822" i="19"/>
  <c r="F3823" i="19"/>
  <c r="F3824" i="19"/>
  <c r="F3825" i="19"/>
  <c r="F3826" i="19"/>
  <c r="F3827" i="19"/>
  <c r="F3828" i="19"/>
  <c r="F3829" i="19"/>
  <c r="F3830" i="19"/>
  <c r="F3831" i="19"/>
  <c r="F3832" i="19"/>
  <c r="F3833" i="19"/>
  <c r="F3834" i="19"/>
  <c r="F3835" i="19"/>
  <c r="F3836" i="19"/>
  <c r="F3837" i="19"/>
  <c r="F3838" i="19"/>
  <c r="F3839" i="19"/>
  <c r="F3840" i="19"/>
  <c r="F3841" i="19"/>
  <c r="F3842" i="19"/>
  <c r="F3843" i="19"/>
  <c r="F3844" i="19"/>
  <c r="F3845" i="19"/>
  <c r="F3846" i="19"/>
  <c r="F3847" i="19"/>
  <c r="F3848" i="19"/>
  <c r="F3849" i="19"/>
  <c r="F3850" i="19"/>
  <c r="F3851" i="19"/>
  <c r="F3852" i="19"/>
  <c r="F3853" i="19"/>
  <c r="F3854" i="19"/>
  <c r="F3855" i="19"/>
  <c r="F3856" i="19"/>
  <c r="F3857" i="19"/>
  <c r="F3858" i="19"/>
  <c r="F3859" i="19"/>
  <c r="F3860" i="19"/>
  <c r="F3861" i="19"/>
  <c r="F3862" i="19"/>
  <c r="F3863" i="19"/>
  <c r="F3864" i="19"/>
  <c r="F3865" i="19"/>
  <c r="F3866" i="19"/>
  <c r="F3867" i="19"/>
  <c r="F3868" i="19"/>
  <c r="F3869" i="19"/>
  <c r="F3870" i="19"/>
  <c r="F3871" i="19"/>
  <c r="F3872" i="19"/>
  <c r="F3873" i="19"/>
  <c r="F3874" i="19"/>
  <c r="F3875" i="19"/>
  <c r="F3876" i="19"/>
  <c r="F3877" i="19"/>
  <c r="F3878" i="19"/>
  <c r="F3879" i="19"/>
  <c r="F3880" i="19"/>
  <c r="F3881" i="19"/>
  <c r="F3882" i="19"/>
  <c r="F3883" i="19"/>
  <c r="F3884" i="19"/>
  <c r="F3885" i="19"/>
  <c r="F3886" i="19"/>
  <c r="F3887" i="19"/>
  <c r="F3888" i="19"/>
  <c r="F3889" i="19"/>
  <c r="F3890" i="19"/>
  <c r="F3891" i="19"/>
  <c r="F3892" i="19"/>
  <c r="F3893" i="19"/>
  <c r="F3894" i="19"/>
  <c r="F3895" i="19"/>
  <c r="F3896" i="19"/>
  <c r="F3897" i="19"/>
  <c r="F3898" i="19"/>
  <c r="F3899" i="19"/>
  <c r="F3900" i="19"/>
  <c r="F3901" i="19"/>
  <c r="F3902" i="19"/>
  <c r="F3903" i="19"/>
  <c r="F3904" i="19"/>
  <c r="F3905" i="19"/>
  <c r="F3906" i="19"/>
  <c r="F3907" i="19"/>
  <c r="F3908" i="19"/>
  <c r="F3909" i="19"/>
  <c r="F3910" i="19"/>
  <c r="F3911" i="19"/>
  <c r="F3912" i="19"/>
  <c r="F3913" i="19"/>
  <c r="F3914" i="19"/>
  <c r="F3915" i="19"/>
  <c r="F3916" i="19"/>
  <c r="F3917" i="19"/>
  <c r="F3918" i="19"/>
  <c r="F3919" i="19"/>
  <c r="F3920" i="19"/>
  <c r="F3921" i="19"/>
  <c r="F3922" i="19"/>
  <c r="F3923" i="19"/>
  <c r="F3924" i="19"/>
  <c r="F3925" i="19"/>
  <c r="F3926" i="19"/>
  <c r="F3927" i="19"/>
  <c r="F3928" i="19"/>
  <c r="F3929" i="19"/>
  <c r="F3930" i="19"/>
  <c r="F3931" i="19"/>
  <c r="F3932" i="19"/>
  <c r="F3933" i="19"/>
  <c r="F3934" i="19"/>
  <c r="F3935" i="19"/>
  <c r="F3936" i="19"/>
  <c r="F3937" i="19"/>
  <c r="F3938" i="19"/>
  <c r="F3939" i="19"/>
  <c r="F3940" i="19"/>
  <c r="F3941" i="19"/>
  <c r="F3942" i="19"/>
  <c r="F3943" i="19"/>
  <c r="F3944" i="19"/>
  <c r="F3945" i="19"/>
  <c r="F3946" i="19"/>
  <c r="F3947" i="19"/>
  <c r="F3948" i="19"/>
  <c r="F3949" i="19"/>
  <c r="F3950" i="19"/>
  <c r="F3951" i="19"/>
  <c r="F3952" i="19"/>
  <c r="F3953" i="19"/>
  <c r="F3954" i="19"/>
  <c r="F3955" i="19"/>
  <c r="F3956" i="19"/>
  <c r="F3957" i="19"/>
  <c r="F3958" i="19"/>
  <c r="F3959" i="19"/>
  <c r="F3960" i="19"/>
  <c r="F3961" i="19"/>
  <c r="F3962" i="19"/>
  <c r="F3963" i="19"/>
  <c r="F3964" i="19"/>
  <c r="F3965" i="19"/>
  <c r="F3966" i="19"/>
  <c r="F3967" i="19"/>
  <c r="F3968" i="19"/>
  <c r="F3969" i="19"/>
  <c r="F3970" i="19"/>
  <c r="F3971" i="19"/>
  <c r="F3972" i="19"/>
  <c r="F3973" i="19"/>
  <c r="F3974" i="19"/>
  <c r="F3975" i="19"/>
  <c r="F3976" i="19"/>
  <c r="F3977" i="19"/>
  <c r="F3978" i="19"/>
  <c r="F3979" i="19"/>
  <c r="F3980" i="19"/>
  <c r="F3981" i="19"/>
  <c r="F3982" i="19"/>
  <c r="F3983" i="19"/>
  <c r="F3984" i="19"/>
  <c r="F3985" i="19"/>
  <c r="F3986" i="19"/>
  <c r="F3987" i="19"/>
  <c r="F3988" i="19"/>
  <c r="F3989" i="19"/>
  <c r="F3990" i="19"/>
  <c r="F3991" i="19"/>
  <c r="F3992" i="19"/>
  <c r="F3993" i="19"/>
  <c r="F3994" i="19"/>
  <c r="F3995" i="19"/>
  <c r="F3996" i="19"/>
  <c r="F3997" i="19"/>
  <c r="F3998" i="19"/>
  <c r="F3999" i="19"/>
  <c r="F4000" i="19"/>
  <c r="F4001" i="19"/>
  <c r="F4002" i="19"/>
  <c r="F4003" i="19"/>
  <c r="F4004" i="19"/>
  <c r="F4005" i="19"/>
  <c r="F4006" i="19"/>
  <c r="F4007" i="19"/>
  <c r="F4008" i="19"/>
  <c r="F4009" i="19"/>
  <c r="F4010" i="19"/>
  <c r="F4011" i="19"/>
  <c r="F4012" i="19"/>
  <c r="F4013" i="19"/>
  <c r="F4014" i="19"/>
  <c r="F4015" i="19"/>
  <c r="F4016" i="19"/>
  <c r="F4017" i="19"/>
  <c r="F4018" i="19"/>
  <c r="F4019" i="19"/>
  <c r="F4020" i="19"/>
  <c r="F4021" i="19"/>
  <c r="F4022" i="19"/>
  <c r="F4023" i="19"/>
  <c r="F4024" i="19"/>
  <c r="F4025" i="19"/>
  <c r="F4026" i="19"/>
  <c r="F4027" i="19"/>
  <c r="F4028" i="19"/>
  <c r="F4029" i="19"/>
  <c r="F4030" i="19"/>
  <c r="F4031" i="19"/>
  <c r="F4032" i="19"/>
  <c r="F4033" i="19"/>
  <c r="F4034" i="19"/>
  <c r="F4035" i="19"/>
  <c r="F4036" i="19"/>
  <c r="F4037" i="19"/>
  <c r="F4038" i="19"/>
  <c r="F4039" i="19"/>
  <c r="F4040" i="19"/>
  <c r="F4041" i="19"/>
  <c r="F4042" i="19"/>
  <c r="F4043" i="19"/>
  <c r="F4044" i="19"/>
  <c r="F4045" i="19"/>
  <c r="F4046" i="19"/>
  <c r="F4047" i="19"/>
  <c r="F4048" i="19"/>
  <c r="F4049" i="19"/>
  <c r="F4050" i="19"/>
  <c r="F4051" i="19"/>
  <c r="F4052" i="19"/>
  <c r="F4053" i="19"/>
  <c r="F4054" i="19"/>
  <c r="F4055" i="19"/>
  <c r="F4056" i="19"/>
  <c r="F4057" i="19"/>
  <c r="F4058" i="19"/>
  <c r="F4059" i="19"/>
  <c r="F4060" i="19"/>
  <c r="F4061" i="19"/>
  <c r="F4062" i="19"/>
  <c r="F4063" i="19"/>
  <c r="F4064" i="19"/>
  <c r="F4065" i="19"/>
  <c r="F4066" i="19"/>
  <c r="F4067" i="19"/>
  <c r="F4068" i="19"/>
  <c r="F4069" i="19"/>
  <c r="F4070" i="19"/>
  <c r="F4071" i="19"/>
  <c r="F4072" i="19"/>
  <c r="F4073" i="19"/>
  <c r="F4074" i="19"/>
  <c r="F4075" i="19"/>
  <c r="F4076" i="19"/>
  <c r="F4077" i="19"/>
  <c r="F4078" i="19"/>
  <c r="F4079" i="19"/>
  <c r="F4080" i="19"/>
  <c r="F4081" i="19"/>
  <c r="F4082" i="19"/>
  <c r="F4083" i="19"/>
  <c r="F4084" i="19"/>
  <c r="F4085" i="19"/>
  <c r="F4086" i="19"/>
  <c r="F4087" i="19"/>
  <c r="F4088" i="19"/>
  <c r="F4089" i="19"/>
  <c r="F4090" i="19"/>
  <c r="F4091" i="19"/>
  <c r="F4092" i="19"/>
  <c r="F4093" i="19"/>
  <c r="F4094" i="19"/>
  <c r="F4095" i="19"/>
  <c r="F4096" i="19"/>
  <c r="F4097" i="19"/>
  <c r="F4098" i="19"/>
  <c r="F4099" i="19"/>
  <c r="F4100" i="19"/>
  <c r="F4101" i="19"/>
  <c r="F4102" i="19"/>
  <c r="F4103" i="19"/>
  <c r="F4104" i="19"/>
  <c r="F4105" i="19"/>
  <c r="F4106" i="19"/>
  <c r="F4107" i="19"/>
  <c r="F4108" i="19"/>
  <c r="F4109" i="19"/>
  <c r="F4110" i="19"/>
  <c r="F4111" i="19"/>
  <c r="F4112" i="19"/>
  <c r="F4113" i="19"/>
  <c r="F4114" i="19"/>
  <c r="F4115" i="19"/>
  <c r="F2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648" i="19"/>
  <c r="E649" i="19"/>
  <c r="E650" i="19"/>
  <c r="E651" i="19"/>
  <c r="E652" i="19"/>
  <c r="E653" i="19"/>
  <c r="E654" i="19"/>
  <c r="E655" i="19"/>
  <c r="E656" i="19"/>
  <c r="E657" i="19"/>
  <c r="E658" i="19"/>
  <c r="E659" i="19"/>
  <c r="E660" i="19"/>
  <c r="E661" i="19"/>
  <c r="E662" i="19"/>
  <c r="E663" i="19"/>
  <c r="E664" i="19"/>
  <c r="E665" i="19"/>
  <c r="E666" i="19"/>
  <c r="E667" i="19"/>
  <c r="E668" i="19"/>
  <c r="E669" i="19"/>
  <c r="E670" i="19"/>
  <c r="E671" i="19"/>
  <c r="E672" i="19"/>
  <c r="E673" i="19"/>
  <c r="E674" i="19"/>
  <c r="E675" i="19"/>
  <c r="E676" i="19"/>
  <c r="E677" i="19"/>
  <c r="E678" i="19"/>
  <c r="E679" i="19"/>
  <c r="E680" i="19"/>
  <c r="E681" i="19"/>
  <c r="E682" i="19"/>
  <c r="E683" i="19"/>
  <c r="E684" i="19"/>
  <c r="E685" i="19"/>
  <c r="E686" i="19"/>
  <c r="E687" i="19"/>
  <c r="E688" i="19"/>
  <c r="E689" i="19"/>
  <c r="E690" i="19"/>
  <c r="E691" i="19"/>
  <c r="E692" i="19"/>
  <c r="E693" i="19"/>
  <c r="E694" i="19"/>
  <c r="E695" i="19"/>
  <c r="E696" i="19"/>
  <c r="E697" i="19"/>
  <c r="E698" i="19"/>
  <c r="E699" i="19"/>
  <c r="E700" i="19"/>
  <c r="E701" i="19"/>
  <c r="E702" i="19"/>
  <c r="E703" i="19"/>
  <c r="E704" i="19"/>
  <c r="E705" i="19"/>
  <c r="E706" i="19"/>
  <c r="E707" i="19"/>
  <c r="E708" i="19"/>
  <c r="E709" i="19"/>
  <c r="E710" i="19"/>
  <c r="E711" i="19"/>
  <c r="E712" i="19"/>
  <c r="E713" i="19"/>
  <c r="E714" i="19"/>
  <c r="E715" i="19"/>
  <c r="E716" i="19"/>
  <c r="E717" i="19"/>
  <c r="E718" i="19"/>
  <c r="E719" i="19"/>
  <c r="E720" i="19"/>
  <c r="E721" i="19"/>
  <c r="E722" i="19"/>
  <c r="E723" i="19"/>
  <c r="E724" i="19"/>
  <c r="E725" i="19"/>
  <c r="E726" i="19"/>
  <c r="E727" i="19"/>
  <c r="E728" i="19"/>
  <c r="E729" i="19"/>
  <c r="E730" i="19"/>
  <c r="E731" i="19"/>
  <c r="E732" i="19"/>
  <c r="E733" i="19"/>
  <c r="E734" i="19"/>
  <c r="E735" i="19"/>
  <c r="E736" i="19"/>
  <c r="E737" i="19"/>
  <c r="E738" i="19"/>
  <c r="E739" i="19"/>
  <c r="E740" i="19"/>
  <c r="E741" i="19"/>
  <c r="E742" i="19"/>
  <c r="E743" i="19"/>
  <c r="E744" i="19"/>
  <c r="E745" i="19"/>
  <c r="E746" i="19"/>
  <c r="E747" i="19"/>
  <c r="E748" i="19"/>
  <c r="E749" i="19"/>
  <c r="E750" i="19"/>
  <c r="E751" i="19"/>
  <c r="E752" i="19"/>
  <c r="E753" i="19"/>
  <c r="E754" i="19"/>
  <c r="E755" i="19"/>
  <c r="E756" i="19"/>
  <c r="E757" i="19"/>
  <c r="E758" i="19"/>
  <c r="E759" i="19"/>
  <c r="E760" i="19"/>
  <c r="E761" i="19"/>
  <c r="E762" i="19"/>
  <c r="E763" i="19"/>
  <c r="E764" i="19"/>
  <c r="E765" i="19"/>
  <c r="E766" i="19"/>
  <c r="E767" i="19"/>
  <c r="E768" i="19"/>
  <c r="E769" i="19"/>
  <c r="E770" i="19"/>
  <c r="E771" i="19"/>
  <c r="E772" i="19"/>
  <c r="E773" i="19"/>
  <c r="E774" i="19"/>
  <c r="E775" i="19"/>
  <c r="E776" i="19"/>
  <c r="E777" i="19"/>
  <c r="E778" i="19"/>
  <c r="E779" i="19"/>
  <c r="E780" i="19"/>
  <c r="E781" i="19"/>
  <c r="E782" i="19"/>
  <c r="E783" i="19"/>
  <c r="E784" i="19"/>
  <c r="E785" i="19"/>
  <c r="E786" i="19"/>
  <c r="E787" i="19"/>
  <c r="E788" i="19"/>
  <c r="E789" i="19"/>
  <c r="E790" i="19"/>
  <c r="E791" i="19"/>
  <c r="E792" i="19"/>
  <c r="E793" i="19"/>
  <c r="E794" i="19"/>
  <c r="E795" i="19"/>
  <c r="E796" i="19"/>
  <c r="E797" i="19"/>
  <c r="E798" i="19"/>
  <c r="E799" i="19"/>
  <c r="E800" i="19"/>
  <c r="E801" i="19"/>
  <c r="E802" i="19"/>
  <c r="E803" i="19"/>
  <c r="E804" i="19"/>
  <c r="E805" i="19"/>
  <c r="E806" i="19"/>
  <c r="E807" i="19"/>
  <c r="E808" i="19"/>
  <c r="E809" i="19"/>
  <c r="E810" i="19"/>
  <c r="E811" i="19"/>
  <c r="E812" i="19"/>
  <c r="E813" i="19"/>
  <c r="E814" i="19"/>
  <c r="E815" i="19"/>
  <c r="E816" i="19"/>
  <c r="E817" i="19"/>
  <c r="E818" i="19"/>
  <c r="E819" i="19"/>
  <c r="E820" i="19"/>
  <c r="E821" i="19"/>
  <c r="E822" i="19"/>
  <c r="E823" i="19"/>
  <c r="E824" i="19"/>
  <c r="E825" i="19"/>
  <c r="E826" i="19"/>
  <c r="E827" i="19"/>
  <c r="E828" i="19"/>
  <c r="E829" i="19"/>
  <c r="E830" i="19"/>
  <c r="E831" i="19"/>
  <c r="E832" i="19"/>
  <c r="E833" i="19"/>
  <c r="E834" i="19"/>
  <c r="E835" i="19"/>
  <c r="E836" i="19"/>
  <c r="E837" i="19"/>
  <c r="E838" i="19"/>
  <c r="E839" i="19"/>
  <c r="E840" i="19"/>
  <c r="E841" i="19"/>
  <c r="E842" i="19"/>
  <c r="E843" i="19"/>
  <c r="E844" i="19"/>
  <c r="E845" i="19"/>
  <c r="E846" i="19"/>
  <c r="E847" i="19"/>
  <c r="E848" i="19"/>
  <c r="E849" i="19"/>
  <c r="E850" i="19"/>
  <c r="E851" i="19"/>
  <c r="E852" i="19"/>
  <c r="E853" i="19"/>
  <c r="E854" i="19"/>
  <c r="E855" i="19"/>
  <c r="E856" i="19"/>
  <c r="E857" i="19"/>
  <c r="E858" i="19"/>
  <c r="E859" i="19"/>
  <c r="E860" i="19"/>
  <c r="E861" i="19"/>
  <c r="E862" i="19"/>
  <c r="E863" i="19"/>
  <c r="E864" i="19"/>
  <c r="E865" i="19"/>
  <c r="E866" i="19"/>
  <c r="E867" i="19"/>
  <c r="E868" i="19"/>
  <c r="E869" i="19"/>
  <c r="E870" i="19"/>
  <c r="E871" i="19"/>
  <c r="E872" i="19"/>
  <c r="E873" i="19"/>
  <c r="E874" i="19"/>
  <c r="E875" i="19"/>
  <c r="E876" i="19"/>
  <c r="E877" i="19"/>
  <c r="E878" i="19"/>
  <c r="E879" i="19"/>
  <c r="E880" i="19"/>
  <c r="E881" i="19"/>
  <c r="E882" i="19"/>
  <c r="E883" i="19"/>
  <c r="E884" i="19"/>
  <c r="E885" i="19"/>
  <c r="E886" i="19"/>
  <c r="E887" i="19"/>
  <c r="E888" i="19"/>
  <c r="E889" i="19"/>
  <c r="E890" i="19"/>
  <c r="E891" i="19"/>
  <c r="E892" i="19"/>
  <c r="E893" i="19"/>
  <c r="E894" i="19"/>
  <c r="E895" i="19"/>
  <c r="E896" i="19"/>
  <c r="E897" i="19"/>
  <c r="E898" i="19"/>
  <c r="E899" i="19"/>
  <c r="E900" i="19"/>
  <c r="E901" i="19"/>
  <c r="E902" i="19"/>
  <c r="E903" i="19"/>
  <c r="E904" i="19"/>
  <c r="E905" i="19"/>
  <c r="E906" i="19"/>
  <c r="E907" i="19"/>
  <c r="E908" i="19"/>
  <c r="E909" i="19"/>
  <c r="E910" i="19"/>
  <c r="E911" i="19"/>
  <c r="E912" i="19"/>
  <c r="E913" i="19"/>
  <c r="E914" i="19"/>
  <c r="E915" i="19"/>
  <c r="E916" i="19"/>
  <c r="E917" i="19"/>
  <c r="E918" i="19"/>
  <c r="E919" i="19"/>
  <c r="E920" i="19"/>
  <c r="E921" i="19"/>
  <c r="E922" i="19"/>
  <c r="E923" i="19"/>
  <c r="E924" i="19"/>
  <c r="E925" i="19"/>
  <c r="E926" i="19"/>
  <c r="E927" i="19"/>
  <c r="E928" i="19"/>
  <c r="E929" i="19"/>
  <c r="E930" i="19"/>
  <c r="E931" i="19"/>
  <c r="E932" i="19"/>
  <c r="E933" i="19"/>
  <c r="E934" i="19"/>
  <c r="E935" i="19"/>
  <c r="E936" i="19"/>
  <c r="E937" i="19"/>
  <c r="E938" i="19"/>
  <c r="E939" i="19"/>
  <c r="E940" i="19"/>
  <c r="E941" i="19"/>
  <c r="E942" i="19"/>
  <c r="E943" i="19"/>
  <c r="E944" i="19"/>
  <c r="E945" i="19"/>
  <c r="E946" i="19"/>
  <c r="E947" i="19"/>
  <c r="E948" i="19"/>
  <c r="E949" i="19"/>
  <c r="E950" i="19"/>
  <c r="E951" i="19"/>
  <c r="E952" i="19"/>
  <c r="E953" i="19"/>
  <c r="E954" i="19"/>
  <c r="E955" i="19"/>
  <c r="E956" i="19"/>
  <c r="E957" i="19"/>
  <c r="E958" i="19"/>
  <c r="E959" i="19"/>
  <c r="E960" i="19"/>
  <c r="E961" i="19"/>
  <c r="E962" i="19"/>
  <c r="E963" i="19"/>
  <c r="E964" i="19"/>
  <c r="E965" i="19"/>
  <c r="E966" i="19"/>
  <c r="E967" i="19"/>
  <c r="E968" i="19"/>
  <c r="E969" i="19"/>
  <c r="E970" i="19"/>
  <c r="E971" i="19"/>
  <c r="E972" i="19"/>
  <c r="E973" i="19"/>
  <c r="E974" i="19"/>
  <c r="E975" i="19"/>
  <c r="E976" i="19"/>
  <c r="E977" i="19"/>
  <c r="E978" i="19"/>
  <c r="E979" i="19"/>
  <c r="E980" i="19"/>
  <c r="E981" i="19"/>
  <c r="E982" i="19"/>
  <c r="E983" i="19"/>
  <c r="E984" i="19"/>
  <c r="E985" i="19"/>
  <c r="E986" i="19"/>
  <c r="E987" i="19"/>
  <c r="E988" i="19"/>
  <c r="E989" i="19"/>
  <c r="E990" i="19"/>
  <c r="E991" i="19"/>
  <c r="E992" i="19"/>
  <c r="E993" i="19"/>
  <c r="E994" i="19"/>
  <c r="E995" i="19"/>
  <c r="E996" i="19"/>
  <c r="E997" i="19"/>
  <c r="E998" i="19"/>
  <c r="E999" i="19"/>
  <c r="E1000" i="19"/>
  <c r="E1001" i="19"/>
  <c r="E1002" i="19"/>
  <c r="E1003" i="19"/>
  <c r="E1004" i="19"/>
  <c r="E1005" i="19"/>
  <c r="E1006" i="19"/>
  <c r="E1007" i="19"/>
  <c r="E1008" i="19"/>
  <c r="E1009" i="19"/>
  <c r="E1010" i="19"/>
  <c r="E1011" i="19"/>
  <c r="E1012" i="19"/>
  <c r="E1013" i="19"/>
  <c r="E1014" i="19"/>
  <c r="E1015" i="19"/>
  <c r="E1016" i="19"/>
  <c r="E1017" i="19"/>
  <c r="E1018" i="19"/>
  <c r="E1019" i="19"/>
  <c r="E1020" i="19"/>
  <c r="E1021" i="19"/>
  <c r="E1022" i="19"/>
  <c r="E1023" i="19"/>
  <c r="E1024" i="19"/>
  <c r="E1025" i="19"/>
  <c r="E1026" i="19"/>
  <c r="E1027" i="19"/>
  <c r="E1028" i="19"/>
  <c r="E1029" i="19"/>
  <c r="E1030" i="19"/>
  <c r="E1031" i="19"/>
  <c r="E1032" i="19"/>
  <c r="E1033" i="19"/>
  <c r="E1034" i="19"/>
  <c r="E1035" i="19"/>
  <c r="E1036" i="19"/>
  <c r="E1037" i="19"/>
  <c r="E1038" i="19"/>
  <c r="E1039" i="19"/>
  <c r="E1040" i="19"/>
  <c r="E1041" i="19"/>
  <c r="E1042" i="19"/>
  <c r="E1043" i="19"/>
  <c r="E1044" i="19"/>
  <c r="E1045" i="19"/>
  <c r="E1046" i="19"/>
  <c r="E1047" i="19"/>
  <c r="E1048" i="19"/>
  <c r="E1049" i="19"/>
  <c r="E1050" i="19"/>
  <c r="E1051" i="19"/>
  <c r="E1052" i="19"/>
  <c r="E1053" i="19"/>
  <c r="E1054" i="19"/>
  <c r="E1055" i="19"/>
  <c r="E1056" i="19"/>
  <c r="E1057" i="19"/>
  <c r="E1058" i="19"/>
  <c r="E1059" i="19"/>
  <c r="E1060" i="19"/>
  <c r="E1061" i="19"/>
  <c r="E1062" i="19"/>
  <c r="E1063" i="19"/>
  <c r="E1064" i="19"/>
  <c r="E1065" i="19"/>
  <c r="E1066" i="19"/>
  <c r="E1067" i="19"/>
  <c r="E1068" i="19"/>
  <c r="E1069" i="19"/>
  <c r="E1070" i="19"/>
  <c r="E1071" i="19"/>
  <c r="E1072" i="19"/>
  <c r="E1073" i="19"/>
  <c r="E1074" i="19"/>
  <c r="E1075" i="19"/>
  <c r="E1076" i="19"/>
  <c r="E1077" i="19"/>
  <c r="E1078" i="19"/>
  <c r="E1079" i="19"/>
  <c r="E1080" i="19"/>
  <c r="E1081" i="19"/>
  <c r="E1082" i="19"/>
  <c r="E1083" i="19"/>
  <c r="E1084" i="19"/>
  <c r="E1085" i="19"/>
  <c r="E1086" i="19"/>
  <c r="E1087" i="19"/>
  <c r="E1088" i="19"/>
  <c r="E1089" i="19"/>
  <c r="E1090" i="19"/>
  <c r="E1091" i="19"/>
  <c r="E1092" i="19"/>
  <c r="E1093" i="19"/>
  <c r="E1094" i="19"/>
  <c r="E1095" i="19"/>
  <c r="E1096" i="19"/>
  <c r="E1097" i="19"/>
  <c r="E1098" i="19"/>
  <c r="E1099" i="19"/>
  <c r="E1100" i="19"/>
  <c r="E1101" i="19"/>
  <c r="E1102" i="19"/>
  <c r="E1103" i="19"/>
  <c r="E1104" i="19"/>
  <c r="E1105" i="19"/>
  <c r="E1106" i="19"/>
  <c r="E1107" i="19"/>
  <c r="E1108" i="19"/>
  <c r="E1109" i="19"/>
  <c r="E1110" i="19"/>
  <c r="E1111" i="19"/>
  <c r="E1112" i="19"/>
  <c r="E1113" i="19"/>
  <c r="E1114" i="19"/>
  <c r="E1115" i="19"/>
  <c r="E1116" i="19"/>
  <c r="E1117" i="19"/>
  <c r="E1118" i="19"/>
  <c r="E1119" i="19"/>
  <c r="E1120" i="19"/>
  <c r="E1121" i="19"/>
  <c r="E1122" i="19"/>
  <c r="E1123" i="19"/>
  <c r="E1124" i="19"/>
  <c r="E1125" i="19"/>
  <c r="E1126" i="19"/>
  <c r="E1127" i="19"/>
  <c r="E1128" i="19"/>
  <c r="E1129" i="19"/>
  <c r="E1130" i="19"/>
  <c r="E1131" i="19"/>
  <c r="E1132" i="19"/>
  <c r="E1133" i="19"/>
  <c r="E1134" i="19"/>
  <c r="E1135" i="19"/>
  <c r="E1136" i="19"/>
  <c r="E1137" i="19"/>
  <c r="E1138" i="19"/>
  <c r="E1139" i="19"/>
  <c r="E1140" i="19"/>
  <c r="E1141" i="19"/>
  <c r="E1142" i="19"/>
  <c r="E1143" i="19"/>
  <c r="E1144" i="19"/>
  <c r="E1145" i="19"/>
  <c r="E1146" i="19"/>
  <c r="E1147" i="19"/>
  <c r="E1148" i="19"/>
  <c r="E1149" i="19"/>
  <c r="E1150" i="19"/>
  <c r="E1151" i="19"/>
  <c r="E1152" i="19"/>
  <c r="E1153" i="19"/>
  <c r="E1154" i="19"/>
  <c r="E1155" i="19"/>
  <c r="E1156" i="19"/>
  <c r="E1157" i="19"/>
  <c r="E1158" i="19"/>
  <c r="E1159" i="19"/>
  <c r="E1160" i="19"/>
  <c r="E1161" i="19"/>
  <c r="E1162" i="19"/>
  <c r="E1163" i="19"/>
  <c r="E1164" i="19"/>
  <c r="E1165" i="19"/>
  <c r="E1166" i="19"/>
  <c r="E1167" i="19"/>
  <c r="E1168" i="19"/>
  <c r="E1169" i="19"/>
  <c r="E1170" i="19"/>
  <c r="E1171" i="19"/>
  <c r="E1172" i="19"/>
  <c r="E1173" i="19"/>
  <c r="E1174" i="19"/>
  <c r="E1175" i="19"/>
  <c r="E1176" i="19"/>
  <c r="E1177" i="19"/>
  <c r="E1178" i="19"/>
  <c r="E1179" i="19"/>
  <c r="E1180" i="19"/>
  <c r="E1181" i="19"/>
  <c r="E1182" i="19"/>
  <c r="E1183" i="19"/>
  <c r="E1184" i="19"/>
  <c r="E1185" i="19"/>
  <c r="E1186" i="19"/>
  <c r="E1187" i="19"/>
  <c r="E1188" i="19"/>
  <c r="E1189" i="19"/>
  <c r="E1190" i="19"/>
  <c r="E1191" i="19"/>
  <c r="E1192" i="19"/>
  <c r="E1193" i="19"/>
  <c r="E1194" i="19"/>
  <c r="E1195" i="19"/>
  <c r="E1196" i="19"/>
  <c r="E1197" i="19"/>
  <c r="E1198" i="19"/>
  <c r="E1199" i="19"/>
  <c r="E1200" i="19"/>
  <c r="E1201" i="19"/>
  <c r="E1202" i="19"/>
  <c r="E1203" i="19"/>
  <c r="E1204" i="19"/>
  <c r="E1205" i="19"/>
  <c r="E1206" i="19"/>
  <c r="E1207" i="19"/>
  <c r="E1208" i="19"/>
  <c r="E1209" i="19"/>
  <c r="E1210" i="19"/>
  <c r="E1211" i="19"/>
  <c r="E1212" i="19"/>
  <c r="E1213" i="19"/>
  <c r="E1214" i="19"/>
  <c r="E1215" i="19"/>
  <c r="E1216" i="19"/>
  <c r="E1217" i="19"/>
  <c r="E1218" i="19"/>
  <c r="E1219" i="19"/>
  <c r="E1220" i="19"/>
  <c r="E1221" i="19"/>
  <c r="E1222" i="19"/>
  <c r="E1223" i="19"/>
  <c r="E1224" i="19"/>
  <c r="E1225" i="19"/>
  <c r="E1226" i="19"/>
  <c r="E1227" i="19"/>
  <c r="E1228" i="19"/>
  <c r="E1229" i="19"/>
  <c r="E1230" i="19"/>
  <c r="E1231" i="19"/>
  <c r="E1232" i="19"/>
  <c r="E1233" i="19"/>
  <c r="E1234" i="19"/>
  <c r="E1235" i="19"/>
  <c r="E1236" i="19"/>
  <c r="E1237" i="19"/>
  <c r="E1238" i="19"/>
  <c r="E1239" i="19"/>
  <c r="E1240" i="19"/>
  <c r="E1241" i="19"/>
  <c r="E1242" i="19"/>
  <c r="E1243" i="19"/>
  <c r="E1244" i="19"/>
  <c r="E1245" i="19"/>
  <c r="E1246" i="19"/>
  <c r="E1247" i="19"/>
  <c r="E1248" i="19"/>
  <c r="E1249" i="19"/>
  <c r="E1250" i="19"/>
  <c r="E1251" i="19"/>
  <c r="E1252" i="19"/>
  <c r="E1253" i="19"/>
  <c r="E1254" i="19"/>
  <c r="E1255" i="19"/>
  <c r="E1256" i="19"/>
  <c r="E1257" i="19"/>
  <c r="E1258" i="19"/>
  <c r="E1259" i="19"/>
  <c r="E1260" i="19"/>
  <c r="E1261" i="19"/>
  <c r="E1262" i="19"/>
  <c r="E1263" i="19"/>
  <c r="E1264" i="19"/>
  <c r="E1265" i="19"/>
  <c r="E1266" i="19"/>
  <c r="E1267" i="19"/>
  <c r="E1268" i="19"/>
  <c r="E1269" i="19"/>
  <c r="E1270" i="19"/>
  <c r="E1271" i="19"/>
  <c r="E1272" i="19"/>
  <c r="E1273" i="19"/>
  <c r="E1274" i="19"/>
  <c r="E1275" i="19"/>
  <c r="E1276" i="19"/>
  <c r="E1277" i="19"/>
  <c r="E1278" i="19"/>
  <c r="E1279" i="19"/>
  <c r="E1280" i="19"/>
  <c r="E1281" i="19"/>
  <c r="E1282" i="19"/>
  <c r="E1283" i="19"/>
  <c r="E1284" i="19"/>
  <c r="E1285" i="19"/>
  <c r="E1286" i="19"/>
  <c r="E1287" i="19"/>
  <c r="E1288" i="19"/>
  <c r="E1289" i="19"/>
  <c r="E1290" i="19"/>
  <c r="E1291" i="19"/>
  <c r="E1292" i="19"/>
  <c r="E1293" i="19"/>
  <c r="E1294" i="19"/>
  <c r="E1295" i="19"/>
  <c r="E1296" i="19"/>
  <c r="E1297" i="19"/>
  <c r="E1298" i="19"/>
  <c r="E1299" i="19"/>
  <c r="E1300" i="19"/>
  <c r="E1301" i="19"/>
  <c r="E1302" i="19"/>
  <c r="E1303" i="19"/>
  <c r="E1304" i="19"/>
  <c r="E1305" i="19"/>
  <c r="E1306" i="19"/>
  <c r="E1307" i="19"/>
  <c r="E1308" i="19"/>
  <c r="E1309" i="19"/>
  <c r="E1310" i="19"/>
  <c r="E1311" i="19"/>
  <c r="E1312" i="19"/>
  <c r="E1313" i="19"/>
  <c r="E1314" i="19"/>
  <c r="E1315" i="19"/>
  <c r="E1316" i="19"/>
  <c r="E1317" i="19"/>
  <c r="E1318" i="19"/>
  <c r="E1319" i="19"/>
  <c r="E1320" i="19"/>
  <c r="E1321" i="19"/>
  <c r="E1322" i="19"/>
  <c r="E1323" i="19"/>
  <c r="E1324" i="19"/>
  <c r="E1325" i="19"/>
  <c r="E1326" i="19"/>
  <c r="E1327" i="19"/>
  <c r="E1328" i="19"/>
  <c r="E1329" i="19"/>
  <c r="E1330" i="19"/>
  <c r="E1331" i="19"/>
  <c r="E1332" i="19"/>
  <c r="E1333" i="19"/>
  <c r="E1334" i="19"/>
  <c r="E1335" i="19"/>
  <c r="E1336" i="19"/>
  <c r="E1337" i="19"/>
  <c r="E1338" i="19"/>
  <c r="E1339" i="19"/>
  <c r="E1340" i="19"/>
  <c r="E1341" i="19"/>
  <c r="E1342" i="19"/>
  <c r="E1343" i="19"/>
  <c r="E1344" i="19"/>
  <c r="E1345" i="19"/>
  <c r="E1346" i="19"/>
  <c r="E1347" i="19"/>
  <c r="E1348" i="19"/>
  <c r="E1349" i="19"/>
  <c r="E1350" i="19"/>
  <c r="E1351" i="19"/>
  <c r="E1352" i="19"/>
  <c r="E1353" i="19"/>
  <c r="E1354" i="19"/>
  <c r="E1355" i="19"/>
  <c r="E1356" i="19"/>
  <c r="E1357" i="19"/>
  <c r="E1358" i="19"/>
  <c r="E1359" i="19"/>
  <c r="E1360" i="19"/>
  <c r="E1361" i="19"/>
  <c r="E1362" i="19"/>
  <c r="E1363" i="19"/>
  <c r="E1364" i="19"/>
  <c r="E1365" i="19"/>
  <c r="E1366" i="19"/>
  <c r="E1367" i="19"/>
  <c r="E1368" i="19"/>
  <c r="E1369" i="19"/>
  <c r="E1370" i="19"/>
  <c r="E1371" i="19"/>
  <c r="E1372" i="19"/>
  <c r="E1373" i="19"/>
  <c r="E1374" i="19"/>
  <c r="E1375" i="19"/>
  <c r="E1376" i="19"/>
  <c r="E1377" i="19"/>
  <c r="E1378" i="19"/>
  <c r="E1379" i="19"/>
  <c r="E1380" i="19"/>
  <c r="E1381" i="19"/>
  <c r="E1382" i="19"/>
  <c r="E1383" i="19"/>
  <c r="E1384" i="19"/>
  <c r="E1385" i="19"/>
  <c r="E1386" i="19"/>
  <c r="E1387" i="19"/>
  <c r="E1388" i="19"/>
  <c r="E1389" i="19"/>
  <c r="E1390" i="19"/>
  <c r="E1391" i="19"/>
  <c r="E1392" i="19"/>
  <c r="E1393" i="19"/>
  <c r="E1394" i="19"/>
  <c r="E1395" i="19"/>
  <c r="E1396" i="19"/>
  <c r="E1397" i="19"/>
  <c r="E1398" i="19"/>
  <c r="E1399" i="19"/>
  <c r="E1400" i="19"/>
  <c r="E1401" i="19"/>
  <c r="E1402" i="19"/>
  <c r="E1403" i="19"/>
  <c r="E1404" i="19"/>
  <c r="E1405" i="19"/>
  <c r="E1406" i="19"/>
  <c r="E1407" i="19"/>
  <c r="E1408" i="19"/>
  <c r="E1409" i="19"/>
  <c r="E1410" i="19"/>
  <c r="E1411" i="19"/>
  <c r="E1412" i="19"/>
  <c r="E1413" i="19"/>
  <c r="E1414" i="19"/>
  <c r="E1415" i="19"/>
  <c r="E1416" i="19"/>
  <c r="E1417" i="19"/>
  <c r="E1418" i="19"/>
  <c r="E1419" i="19"/>
  <c r="E1420" i="19"/>
  <c r="E1421" i="19"/>
  <c r="E1422" i="19"/>
  <c r="E1423" i="19"/>
  <c r="E1424" i="19"/>
  <c r="E1425" i="19"/>
  <c r="E1426" i="19"/>
  <c r="E1427" i="19"/>
  <c r="E1428" i="19"/>
  <c r="E1429" i="19"/>
  <c r="E1430" i="19"/>
  <c r="E1431" i="19"/>
  <c r="E1432" i="19"/>
  <c r="E1433" i="19"/>
  <c r="E1434" i="19"/>
  <c r="E1435" i="19"/>
  <c r="E1436" i="19"/>
  <c r="E1437" i="19"/>
  <c r="E1438" i="19"/>
  <c r="E1439" i="19"/>
  <c r="E1440" i="19"/>
  <c r="E1441" i="19"/>
  <c r="E1442" i="19"/>
  <c r="E1443" i="19"/>
  <c r="E1444" i="19"/>
  <c r="E1445" i="19"/>
  <c r="E1446" i="19"/>
  <c r="E1447" i="19"/>
  <c r="E1448" i="19"/>
  <c r="E1449" i="19"/>
  <c r="E1450" i="19"/>
  <c r="E1451" i="19"/>
  <c r="E1452" i="19"/>
  <c r="E1453" i="19"/>
  <c r="E1454" i="19"/>
  <c r="E1455" i="19"/>
  <c r="E1456" i="19"/>
  <c r="E1457" i="19"/>
  <c r="E1458" i="19"/>
  <c r="E1459" i="19"/>
  <c r="E1460" i="19"/>
  <c r="E1461" i="19"/>
  <c r="E1462" i="19"/>
  <c r="E1463" i="19"/>
  <c r="E1464" i="19"/>
  <c r="E1465" i="19"/>
  <c r="E1466" i="19"/>
  <c r="E1467" i="19"/>
  <c r="E1468" i="19"/>
  <c r="E1469" i="19"/>
  <c r="E1470" i="19"/>
  <c r="E1471" i="19"/>
  <c r="E1472" i="19"/>
  <c r="E1473" i="19"/>
  <c r="E1474" i="19"/>
  <c r="E1475" i="19"/>
  <c r="E1476" i="19"/>
  <c r="E1477" i="19"/>
  <c r="E1478" i="19"/>
  <c r="E1479" i="19"/>
  <c r="E1480" i="19"/>
  <c r="E1481" i="19"/>
  <c r="E1482" i="19"/>
  <c r="E1483" i="19"/>
  <c r="E1484" i="19"/>
  <c r="E1485" i="19"/>
  <c r="E1486" i="19"/>
  <c r="E1487" i="19"/>
  <c r="E1488" i="19"/>
  <c r="E1489" i="19"/>
  <c r="E1490" i="19"/>
  <c r="E1491" i="19"/>
  <c r="E1492" i="19"/>
  <c r="E1493" i="19"/>
  <c r="E1494" i="19"/>
  <c r="E1495" i="19"/>
  <c r="E1496" i="19"/>
  <c r="E1497" i="19"/>
  <c r="E1498" i="19"/>
  <c r="E1499" i="19"/>
  <c r="E1500" i="19"/>
  <c r="E1501" i="19"/>
  <c r="E1502" i="19"/>
  <c r="E1503" i="19"/>
  <c r="E1504" i="19"/>
  <c r="E1505" i="19"/>
  <c r="E1506" i="19"/>
  <c r="E1507" i="19"/>
  <c r="E1508" i="19"/>
  <c r="E1509" i="19"/>
  <c r="E1510" i="19"/>
  <c r="E1511" i="19"/>
  <c r="E1512" i="19"/>
  <c r="E1513" i="19"/>
  <c r="E1514" i="19"/>
  <c r="E1515" i="19"/>
  <c r="E1516" i="19"/>
  <c r="E1517" i="19"/>
  <c r="E1518" i="19"/>
  <c r="E1519" i="19"/>
  <c r="E1520" i="19"/>
  <c r="E1521" i="19"/>
  <c r="E1522" i="19"/>
  <c r="E1523" i="19"/>
  <c r="E1524" i="19"/>
  <c r="E1525" i="19"/>
  <c r="E1526" i="19"/>
  <c r="E1527" i="19"/>
  <c r="E1528" i="19"/>
  <c r="E1529" i="19"/>
  <c r="E1530" i="19"/>
  <c r="E1531" i="19"/>
  <c r="E1532" i="19"/>
  <c r="E1533" i="19"/>
  <c r="E1534" i="19"/>
  <c r="E1535" i="19"/>
  <c r="E1536" i="19"/>
  <c r="E1537" i="19"/>
  <c r="E1538" i="19"/>
  <c r="E1539" i="19"/>
  <c r="E1540" i="19"/>
  <c r="E1541" i="19"/>
  <c r="E1542" i="19"/>
  <c r="E1543" i="19"/>
  <c r="E1544" i="19"/>
  <c r="E1545" i="19"/>
  <c r="E1546" i="19"/>
  <c r="E1547" i="19"/>
  <c r="E1548" i="19"/>
  <c r="E1549" i="19"/>
  <c r="E1550" i="19"/>
  <c r="E1551" i="19"/>
  <c r="E1552" i="19"/>
  <c r="E1553" i="19"/>
  <c r="E1554" i="19"/>
  <c r="E1555" i="19"/>
  <c r="E1556" i="19"/>
  <c r="E1557" i="19"/>
  <c r="E1558" i="19"/>
  <c r="E1559" i="19"/>
  <c r="E1560" i="19"/>
  <c r="E1561" i="19"/>
  <c r="E1562" i="19"/>
  <c r="E1563" i="19"/>
  <c r="E1564" i="19"/>
  <c r="E1565" i="19"/>
  <c r="E1566" i="19"/>
  <c r="E1567" i="19"/>
  <c r="E1568" i="19"/>
  <c r="E1569" i="19"/>
  <c r="E1570" i="19"/>
  <c r="E1571" i="19"/>
  <c r="E1572" i="19"/>
  <c r="E1573" i="19"/>
  <c r="E1574" i="19"/>
  <c r="E1575" i="19"/>
  <c r="E1576" i="19"/>
  <c r="E1577" i="19"/>
  <c r="E1578" i="19"/>
  <c r="E1579" i="19"/>
  <c r="E1580" i="19"/>
  <c r="E1581" i="19"/>
  <c r="E1582" i="19"/>
  <c r="E1583" i="19"/>
  <c r="E1584" i="19"/>
  <c r="E1585" i="19"/>
  <c r="E1586" i="19"/>
  <c r="E1587" i="19"/>
  <c r="E1588" i="19"/>
  <c r="E1589" i="19"/>
  <c r="E1590" i="19"/>
  <c r="E1591" i="19"/>
  <c r="E1592" i="19"/>
  <c r="E1593" i="19"/>
  <c r="E1594" i="19"/>
  <c r="E1595" i="19"/>
  <c r="E1596" i="19"/>
  <c r="E1597" i="19"/>
  <c r="E1598" i="19"/>
  <c r="E1599" i="19"/>
  <c r="E1600" i="19"/>
  <c r="E1601" i="19"/>
  <c r="E1602" i="19"/>
  <c r="E1603" i="19"/>
  <c r="E1604" i="19"/>
  <c r="E1605" i="19"/>
  <c r="E1606" i="19"/>
  <c r="E1607" i="19"/>
  <c r="E1608" i="19"/>
  <c r="E1609" i="19"/>
  <c r="E1610" i="19"/>
  <c r="E1611" i="19"/>
  <c r="E1612" i="19"/>
  <c r="E1613" i="19"/>
  <c r="E1614" i="19"/>
  <c r="E1615" i="19"/>
  <c r="E1616" i="19"/>
  <c r="E1617" i="19"/>
  <c r="E1618" i="19"/>
  <c r="E1619" i="19"/>
  <c r="E1620" i="19"/>
  <c r="E1621" i="19"/>
  <c r="E1622" i="19"/>
  <c r="E1623" i="19"/>
  <c r="E1624" i="19"/>
  <c r="E1625" i="19"/>
  <c r="E1626" i="19"/>
  <c r="E1627" i="19"/>
  <c r="E1628" i="19"/>
  <c r="E1629" i="19"/>
  <c r="E1630" i="19"/>
  <c r="E1631" i="19"/>
  <c r="E1632" i="19"/>
  <c r="E1633" i="19"/>
  <c r="E1634" i="19"/>
  <c r="E1635" i="19"/>
  <c r="E1636" i="19"/>
  <c r="E1637" i="19"/>
  <c r="E1638" i="19"/>
  <c r="E1639" i="19"/>
  <c r="E1640" i="19"/>
  <c r="E1641" i="19"/>
  <c r="E1642" i="19"/>
  <c r="E1643" i="19"/>
  <c r="E1644" i="19"/>
  <c r="E1645" i="19"/>
  <c r="E1646" i="19"/>
  <c r="E1647" i="19"/>
  <c r="E1648" i="19"/>
  <c r="E1649" i="19"/>
  <c r="E1650" i="19"/>
  <c r="E1651" i="19"/>
  <c r="E1652" i="19"/>
  <c r="E1653" i="19"/>
  <c r="E1654" i="19"/>
  <c r="E1655" i="19"/>
  <c r="E1656" i="19"/>
  <c r="E1657" i="19"/>
  <c r="E1658" i="19"/>
  <c r="E1659" i="19"/>
  <c r="E1660" i="19"/>
  <c r="E1661" i="19"/>
  <c r="E1662" i="19"/>
  <c r="E1663" i="19"/>
  <c r="E1664" i="19"/>
  <c r="E1665" i="19"/>
  <c r="E1666" i="19"/>
  <c r="E1667" i="19"/>
  <c r="E1668" i="19"/>
  <c r="E1669" i="19"/>
  <c r="E1670" i="19"/>
  <c r="E1671" i="19"/>
  <c r="E1672" i="19"/>
  <c r="E1673" i="19"/>
  <c r="E1674" i="19"/>
  <c r="E1675" i="19"/>
  <c r="E1676" i="19"/>
  <c r="E1677" i="19"/>
  <c r="E1678" i="19"/>
  <c r="E1679" i="19"/>
  <c r="E1680" i="19"/>
  <c r="E1681" i="19"/>
  <c r="E1682" i="19"/>
  <c r="E1683" i="19"/>
  <c r="E1684" i="19"/>
  <c r="E1685" i="19"/>
  <c r="E1686" i="19"/>
  <c r="E1687" i="19"/>
  <c r="E1688" i="19"/>
  <c r="E1689" i="19"/>
  <c r="E1690" i="19"/>
  <c r="E1691" i="19"/>
  <c r="E1692" i="19"/>
  <c r="E1693" i="19"/>
  <c r="E1694" i="19"/>
  <c r="E1695" i="19"/>
  <c r="E1696" i="19"/>
  <c r="E1697" i="19"/>
  <c r="E1698" i="19"/>
  <c r="E1699" i="19"/>
  <c r="E1700" i="19"/>
  <c r="E1701" i="19"/>
  <c r="E1702" i="19"/>
  <c r="E1703" i="19"/>
  <c r="E1704" i="19"/>
  <c r="E1705" i="19"/>
  <c r="E1706" i="19"/>
  <c r="E1707" i="19"/>
  <c r="E1708" i="19"/>
  <c r="E1709" i="19"/>
  <c r="E1710" i="19"/>
  <c r="E1711" i="19"/>
  <c r="E1712" i="19"/>
  <c r="E1713" i="19"/>
  <c r="E1714" i="19"/>
  <c r="E1715" i="19"/>
  <c r="E1716" i="19"/>
  <c r="E1717" i="19"/>
  <c r="E1718" i="19"/>
  <c r="E1719" i="19"/>
  <c r="E1720" i="19"/>
  <c r="E1721" i="19"/>
  <c r="E1722" i="19"/>
  <c r="E1723" i="19"/>
  <c r="E1724" i="19"/>
  <c r="E1725" i="19"/>
  <c r="E1726" i="19"/>
  <c r="E1727" i="19"/>
  <c r="E1728" i="19"/>
  <c r="E1729" i="19"/>
  <c r="E1730" i="19"/>
  <c r="E1731" i="19"/>
  <c r="E1732" i="19"/>
  <c r="E1733" i="19"/>
  <c r="E1734" i="19"/>
  <c r="E1735" i="19"/>
  <c r="E1736" i="19"/>
  <c r="E1737" i="19"/>
  <c r="E1738" i="19"/>
  <c r="E1739" i="19"/>
  <c r="E1740" i="19"/>
  <c r="E1741" i="19"/>
  <c r="E1742" i="19"/>
  <c r="E1743" i="19"/>
  <c r="E1744" i="19"/>
  <c r="E1745" i="19"/>
  <c r="E1746" i="19"/>
  <c r="E1747" i="19"/>
  <c r="E1748" i="19"/>
  <c r="E1749" i="19"/>
  <c r="E1750" i="19"/>
  <c r="E1751" i="19"/>
  <c r="E1752" i="19"/>
  <c r="E1753" i="19"/>
  <c r="E1754" i="19"/>
  <c r="E1755" i="19"/>
  <c r="E1756" i="19"/>
  <c r="E1757" i="19"/>
  <c r="E1758" i="19"/>
  <c r="E1759" i="19"/>
  <c r="E1760" i="19"/>
  <c r="E1761" i="19"/>
  <c r="E1762" i="19"/>
  <c r="E1763" i="19"/>
  <c r="E1764" i="19"/>
  <c r="E1765" i="19"/>
  <c r="E1766" i="19"/>
  <c r="E1767" i="19"/>
  <c r="E1768" i="19"/>
  <c r="E1769" i="19"/>
  <c r="E1770" i="19"/>
  <c r="E1771" i="19"/>
  <c r="E1772" i="19"/>
  <c r="E1773" i="19"/>
  <c r="E1774" i="19"/>
  <c r="E1775" i="19"/>
  <c r="E1776" i="19"/>
  <c r="E1777" i="19"/>
  <c r="E1778" i="19"/>
  <c r="E1779" i="19"/>
  <c r="E1780" i="19"/>
  <c r="E1781" i="19"/>
  <c r="E1782" i="19"/>
  <c r="E1783" i="19"/>
  <c r="E1784" i="19"/>
  <c r="E1785" i="19"/>
  <c r="E1786" i="19"/>
  <c r="E1787" i="19"/>
  <c r="E1788" i="19"/>
  <c r="E1789" i="19"/>
  <c r="E1790" i="19"/>
  <c r="E1791" i="19"/>
  <c r="E1792" i="19"/>
  <c r="E1793" i="19"/>
  <c r="E1794" i="19"/>
  <c r="E1795" i="19"/>
  <c r="E1796" i="19"/>
  <c r="E1797" i="19"/>
  <c r="E1798" i="19"/>
  <c r="E1799" i="19"/>
  <c r="E1800" i="19"/>
  <c r="E1801" i="19"/>
  <c r="E1802" i="19"/>
  <c r="E1803" i="19"/>
  <c r="E1804" i="19"/>
  <c r="E1805" i="19"/>
  <c r="E1806" i="19"/>
  <c r="E1807" i="19"/>
  <c r="E1808" i="19"/>
  <c r="E1809" i="19"/>
  <c r="E1810" i="19"/>
  <c r="E1811" i="19"/>
  <c r="E1812" i="19"/>
  <c r="E1813" i="19"/>
  <c r="E1814" i="19"/>
  <c r="E1815" i="19"/>
  <c r="E1816" i="19"/>
  <c r="E1817" i="19"/>
  <c r="E1818" i="19"/>
  <c r="E1819" i="19"/>
  <c r="E1820" i="19"/>
  <c r="E1821" i="19"/>
  <c r="E1822" i="19"/>
  <c r="E1823" i="19"/>
  <c r="E1824" i="19"/>
  <c r="E1825" i="19"/>
  <c r="E1826" i="19"/>
  <c r="E1827" i="19"/>
  <c r="E1828" i="19"/>
  <c r="E1829" i="19"/>
  <c r="E1830" i="19"/>
  <c r="E1831" i="19"/>
  <c r="E1832" i="19"/>
  <c r="E1833" i="19"/>
  <c r="E1834" i="19"/>
  <c r="E1835" i="19"/>
  <c r="E1836" i="19"/>
  <c r="E1837" i="19"/>
  <c r="E1838" i="19"/>
  <c r="E1839" i="19"/>
  <c r="E1840" i="19"/>
  <c r="E1841" i="19"/>
  <c r="E1842" i="19"/>
  <c r="E1843" i="19"/>
  <c r="E1844" i="19"/>
  <c r="E1845" i="19"/>
  <c r="E1846" i="19"/>
  <c r="E1847" i="19"/>
  <c r="E1848" i="19"/>
  <c r="E1849" i="19"/>
  <c r="E1850" i="19"/>
  <c r="E1851" i="19"/>
  <c r="E1852" i="19"/>
  <c r="E1853" i="19"/>
  <c r="E1854" i="19"/>
  <c r="E1855" i="19"/>
  <c r="E1856" i="19"/>
  <c r="E1857" i="19"/>
  <c r="E1858" i="19"/>
  <c r="E1859" i="19"/>
  <c r="E1860" i="19"/>
  <c r="E1861" i="19"/>
  <c r="E1862" i="19"/>
  <c r="E1863" i="19"/>
  <c r="E1864" i="19"/>
  <c r="E1865" i="19"/>
  <c r="E1866" i="19"/>
  <c r="E1867" i="19"/>
  <c r="E1868" i="19"/>
  <c r="E1869" i="19"/>
  <c r="E1870" i="19"/>
  <c r="E1871" i="19"/>
  <c r="E1872" i="19"/>
  <c r="E1873" i="19"/>
  <c r="E1874" i="19"/>
  <c r="E1875" i="19"/>
  <c r="E1876" i="19"/>
  <c r="E1877" i="19"/>
  <c r="E1878" i="19"/>
  <c r="E1879" i="19"/>
  <c r="E1880" i="19"/>
  <c r="E1881" i="19"/>
  <c r="E1882" i="19"/>
  <c r="E1883" i="19"/>
  <c r="E1884" i="19"/>
  <c r="E1885" i="19"/>
  <c r="E1886" i="19"/>
  <c r="E1887" i="19"/>
  <c r="E1888" i="19"/>
  <c r="E1889" i="19"/>
  <c r="E1890" i="19"/>
  <c r="E1891" i="19"/>
  <c r="E1892" i="19"/>
  <c r="E1893" i="19"/>
  <c r="E1894" i="19"/>
  <c r="E1895" i="19"/>
  <c r="E1896" i="19"/>
  <c r="E1897" i="19"/>
  <c r="E1898" i="19"/>
  <c r="E1899" i="19"/>
  <c r="E1900" i="19"/>
  <c r="E1901" i="19"/>
  <c r="E1902" i="19"/>
  <c r="E1903" i="19"/>
  <c r="E1904" i="19"/>
  <c r="E1905" i="19"/>
  <c r="E1906" i="19"/>
  <c r="E1907" i="19"/>
  <c r="E1908" i="19"/>
  <c r="E1909" i="19"/>
  <c r="E1910" i="19"/>
  <c r="E1911" i="19"/>
  <c r="E1912" i="19"/>
  <c r="E1913" i="19"/>
  <c r="E1914" i="19"/>
  <c r="E1915" i="19"/>
  <c r="E1916" i="19"/>
  <c r="E1917" i="19"/>
  <c r="E1918" i="19"/>
  <c r="E1919" i="19"/>
  <c r="E1920" i="19"/>
  <c r="E1921" i="19"/>
  <c r="E1922" i="19"/>
  <c r="E1923" i="19"/>
  <c r="E1924" i="19"/>
  <c r="E1925" i="19"/>
  <c r="E1926" i="19"/>
  <c r="E1927" i="19"/>
  <c r="E1928" i="19"/>
  <c r="E1929" i="19"/>
  <c r="E1930" i="19"/>
  <c r="E1931" i="19"/>
  <c r="E1932" i="19"/>
  <c r="E1933" i="19"/>
  <c r="E1934" i="19"/>
  <c r="E1935" i="19"/>
  <c r="E1936" i="19"/>
  <c r="E1937" i="19"/>
  <c r="E1938" i="19"/>
  <c r="E1939" i="19"/>
  <c r="E1940" i="19"/>
  <c r="E1941" i="19"/>
  <c r="E1942" i="19"/>
  <c r="E1943" i="19"/>
  <c r="E1944" i="19"/>
  <c r="E1945" i="19"/>
  <c r="E1946" i="19"/>
  <c r="E1947" i="19"/>
  <c r="E1948" i="19"/>
  <c r="E1949" i="19"/>
  <c r="E1950" i="19"/>
  <c r="E1951" i="19"/>
  <c r="E1952" i="19"/>
  <c r="E1953" i="19"/>
  <c r="E1954" i="19"/>
  <c r="E1955" i="19"/>
  <c r="E1956" i="19"/>
  <c r="E1957" i="19"/>
  <c r="E1958" i="19"/>
  <c r="E1959" i="19"/>
  <c r="E1960" i="19"/>
  <c r="E1961" i="19"/>
  <c r="E1962" i="19"/>
  <c r="E1963" i="19"/>
  <c r="E1964" i="19"/>
  <c r="E1965" i="19"/>
  <c r="E1966" i="19"/>
  <c r="E1967" i="19"/>
  <c r="E1968" i="19"/>
  <c r="E1969" i="19"/>
  <c r="E1970" i="19"/>
  <c r="E1971" i="19"/>
  <c r="E1972" i="19"/>
  <c r="E1973" i="19"/>
  <c r="E1974" i="19"/>
  <c r="E1975" i="19"/>
  <c r="E1976" i="19"/>
  <c r="E1977" i="19"/>
  <c r="E1978" i="19"/>
  <c r="E1979" i="19"/>
  <c r="E1980" i="19"/>
  <c r="E1981" i="19"/>
  <c r="E1982" i="19"/>
  <c r="E1983" i="19"/>
  <c r="E1984" i="19"/>
  <c r="E1985" i="19"/>
  <c r="E1986" i="19"/>
  <c r="E1987" i="19"/>
  <c r="E1988" i="19"/>
  <c r="E1989" i="19"/>
  <c r="E1990" i="19"/>
  <c r="E1991" i="19"/>
  <c r="E1992" i="19"/>
  <c r="E1993" i="19"/>
  <c r="E1994" i="19"/>
  <c r="E1995" i="19"/>
  <c r="E1996" i="19"/>
  <c r="E1997" i="19"/>
  <c r="E1998" i="19"/>
  <c r="E1999" i="19"/>
  <c r="E2000" i="19"/>
  <c r="E2001" i="19"/>
  <c r="E2002" i="19"/>
  <c r="E2003" i="19"/>
  <c r="E2004" i="19"/>
  <c r="E2005" i="19"/>
  <c r="E2006" i="19"/>
  <c r="E2007" i="19"/>
  <c r="E2008" i="19"/>
  <c r="E2009" i="19"/>
  <c r="E2010" i="19"/>
  <c r="E2011" i="19"/>
  <c r="E2012" i="19"/>
  <c r="E2013" i="19"/>
  <c r="E2014" i="19"/>
  <c r="E2015" i="19"/>
  <c r="E2016" i="19"/>
  <c r="E2017" i="19"/>
  <c r="E2018" i="19"/>
  <c r="E2019" i="19"/>
  <c r="E2020" i="19"/>
  <c r="E2021" i="19"/>
  <c r="E2022" i="19"/>
  <c r="E2023" i="19"/>
  <c r="E2024" i="19"/>
  <c r="E2025" i="19"/>
  <c r="E2026" i="19"/>
  <c r="E2027" i="19"/>
  <c r="E2028" i="19"/>
  <c r="E2029" i="19"/>
  <c r="E2030" i="19"/>
  <c r="E2031" i="19"/>
  <c r="E2032" i="19"/>
  <c r="E2033" i="19"/>
  <c r="E2034" i="19"/>
  <c r="E2035" i="19"/>
  <c r="E2036" i="19"/>
  <c r="E2037" i="19"/>
  <c r="E2038" i="19"/>
  <c r="E2039" i="19"/>
  <c r="E2040" i="19"/>
  <c r="E2041" i="19"/>
  <c r="E2042" i="19"/>
  <c r="E2043" i="19"/>
  <c r="E2044" i="19"/>
  <c r="E2045" i="19"/>
  <c r="E2046" i="19"/>
  <c r="E2047" i="19"/>
  <c r="E2048" i="19"/>
  <c r="E2049" i="19"/>
  <c r="E2050" i="19"/>
  <c r="E2051" i="19"/>
  <c r="E2052" i="19"/>
  <c r="E2053" i="19"/>
  <c r="E2054" i="19"/>
  <c r="E2055" i="19"/>
  <c r="E2056" i="19"/>
  <c r="E2057" i="19"/>
  <c r="E2058" i="19"/>
  <c r="E2059" i="19"/>
  <c r="E2060" i="19"/>
  <c r="E2061" i="19"/>
  <c r="E2062" i="19"/>
  <c r="E2063" i="19"/>
  <c r="E2064" i="19"/>
  <c r="E2065" i="19"/>
  <c r="E2066" i="19"/>
  <c r="E2067" i="19"/>
  <c r="E2068" i="19"/>
  <c r="E2069" i="19"/>
  <c r="E2070" i="19"/>
  <c r="E2071" i="19"/>
  <c r="E2072" i="19"/>
  <c r="E2073" i="19"/>
  <c r="E2074" i="19"/>
  <c r="E2075" i="19"/>
  <c r="E2076" i="19"/>
  <c r="E2077" i="19"/>
  <c r="E2078" i="19"/>
  <c r="E2079" i="19"/>
  <c r="E2080" i="19"/>
  <c r="E2081" i="19"/>
  <c r="E2082" i="19"/>
  <c r="E2083" i="19"/>
  <c r="E2084" i="19"/>
  <c r="E2085" i="19"/>
  <c r="E2086" i="19"/>
  <c r="E2087" i="19"/>
  <c r="E2088" i="19"/>
  <c r="E2089" i="19"/>
  <c r="E2090" i="19"/>
  <c r="E2091" i="19"/>
  <c r="E2092" i="19"/>
  <c r="E2093" i="19"/>
  <c r="E2094" i="19"/>
  <c r="E2095" i="19"/>
  <c r="E2096" i="19"/>
  <c r="E2097" i="19"/>
  <c r="E2098" i="19"/>
  <c r="E2099" i="19"/>
  <c r="E2100" i="19"/>
  <c r="E2101" i="19"/>
  <c r="E2102" i="19"/>
  <c r="E2103" i="19"/>
  <c r="E2104" i="19"/>
  <c r="E2105" i="19"/>
  <c r="E2106" i="19"/>
  <c r="E2107" i="19"/>
  <c r="E2108" i="19"/>
  <c r="E2109" i="19"/>
  <c r="E2110" i="19"/>
  <c r="E2111" i="19"/>
  <c r="E2112" i="19"/>
  <c r="E2113" i="19"/>
  <c r="E2114" i="19"/>
  <c r="E2115" i="19"/>
  <c r="E2116" i="19"/>
  <c r="E2117" i="19"/>
  <c r="E2118" i="19"/>
  <c r="E2119" i="19"/>
  <c r="E2120" i="19"/>
  <c r="E2121" i="19"/>
  <c r="E2122" i="19"/>
  <c r="E2123" i="19"/>
  <c r="E2124" i="19"/>
  <c r="E2125" i="19"/>
  <c r="E2126" i="19"/>
  <c r="E2127" i="19"/>
  <c r="E2128" i="19"/>
  <c r="E2129" i="19"/>
  <c r="E2130" i="19"/>
  <c r="E2131" i="19"/>
  <c r="E2132" i="19"/>
  <c r="E2133" i="19"/>
  <c r="E2134" i="19"/>
  <c r="E2135" i="19"/>
  <c r="E2136" i="19"/>
  <c r="E2137" i="19"/>
  <c r="E2138" i="19"/>
  <c r="E2139" i="19"/>
  <c r="E2140" i="19"/>
  <c r="E2141" i="19"/>
  <c r="E2142" i="19"/>
  <c r="E2143" i="19"/>
  <c r="E2144" i="19"/>
  <c r="E2145" i="19"/>
  <c r="E2146" i="19"/>
  <c r="E2147" i="19"/>
  <c r="E2148" i="19"/>
  <c r="E2149" i="19"/>
  <c r="E2150" i="19"/>
  <c r="E2151" i="19"/>
  <c r="E2152" i="19"/>
  <c r="E2153" i="19"/>
  <c r="E2154" i="19"/>
  <c r="E2155" i="19"/>
  <c r="E2156" i="19"/>
  <c r="E2157" i="19"/>
  <c r="E2158" i="19"/>
  <c r="E2159" i="19"/>
  <c r="E2160" i="19"/>
  <c r="E2161" i="19"/>
  <c r="E2162" i="19"/>
  <c r="E2163" i="19"/>
  <c r="E2164" i="19"/>
  <c r="E2165" i="19"/>
  <c r="E2166" i="19"/>
  <c r="E2167" i="19"/>
  <c r="E2168" i="19"/>
  <c r="E2169" i="19"/>
  <c r="E2170" i="19"/>
  <c r="E2171" i="19"/>
  <c r="E2172" i="19"/>
  <c r="E2173" i="19"/>
  <c r="E2174" i="19"/>
  <c r="E2175" i="19"/>
  <c r="E2176" i="19"/>
  <c r="E2177" i="19"/>
  <c r="E2178" i="19"/>
  <c r="E2179" i="19"/>
  <c r="E2180" i="19"/>
  <c r="E2181" i="19"/>
  <c r="E2182" i="19"/>
  <c r="E2183" i="19"/>
  <c r="E2184" i="19"/>
  <c r="E2185" i="19"/>
  <c r="E2186" i="19"/>
  <c r="E2187" i="19"/>
  <c r="E2188" i="19"/>
  <c r="E2189" i="19"/>
  <c r="E2190" i="19"/>
  <c r="E2191" i="19"/>
  <c r="E2192" i="19"/>
  <c r="E2193" i="19"/>
  <c r="E2194" i="19"/>
  <c r="E2195" i="19"/>
  <c r="E2196" i="19"/>
  <c r="E2197" i="19"/>
  <c r="E2198" i="19"/>
  <c r="E2199" i="19"/>
  <c r="E2200" i="19"/>
  <c r="E2201" i="19"/>
  <c r="E2202" i="19"/>
  <c r="E2203" i="19"/>
  <c r="E2204" i="19"/>
  <c r="E2205" i="19"/>
  <c r="E2206" i="19"/>
  <c r="E2207" i="19"/>
  <c r="E2208" i="19"/>
  <c r="E2209" i="19"/>
  <c r="E2210" i="19"/>
  <c r="E2211" i="19"/>
  <c r="E2212" i="19"/>
  <c r="E2213" i="19"/>
  <c r="E2214" i="19"/>
  <c r="E2215" i="19"/>
  <c r="E2216" i="19"/>
  <c r="E2217" i="19"/>
  <c r="E2218" i="19"/>
  <c r="E2219" i="19"/>
  <c r="E2220" i="19"/>
  <c r="E2221" i="19"/>
  <c r="E2222" i="19"/>
  <c r="E2223" i="19"/>
  <c r="E2224" i="19"/>
  <c r="E2225" i="19"/>
  <c r="E2226" i="19"/>
  <c r="E2227" i="19"/>
  <c r="E2228" i="19"/>
  <c r="E2229" i="19"/>
  <c r="E2230" i="19"/>
  <c r="E2231" i="19"/>
  <c r="E2232" i="19"/>
  <c r="E2233" i="19"/>
  <c r="E2234" i="19"/>
  <c r="E2235" i="19"/>
  <c r="E2236" i="19"/>
  <c r="E2237" i="19"/>
  <c r="E2238" i="19"/>
  <c r="E2239" i="19"/>
  <c r="E2240" i="19"/>
  <c r="E2241" i="19"/>
  <c r="E2242" i="19"/>
  <c r="E2243" i="19"/>
  <c r="E2244" i="19"/>
  <c r="E2245" i="19"/>
  <c r="E2246" i="19"/>
  <c r="E2247" i="19"/>
  <c r="E2248" i="19"/>
  <c r="E2249" i="19"/>
  <c r="E2250" i="19"/>
  <c r="E2251" i="19"/>
  <c r="E2252" i="19"/>
  <c r="E2253" i="19"/>
  <c r="E2254" i="19"/>
  <c r="E2255" i="19"/>
  <c r="E2256" i="19"/>
  <c r="E2257" i="19"/>
  <c r="E2258" i="19"/>
  <c r="E2259" i="19"/>
  <c r="E2260" i="19"/>
  <c r="E2261" i="19"/>
  <c r="E2262" i="19"/>
  <c r="E2263" i="19"/>
  <c r="E2264" i="19"/>
  <c r="E2265" i="19"/>
  <c r="E2266" i="19"/>
  <c r="E2267" i="19"/>
  <c r="E2268" i="19"/>
  <c r="E2269" i="19"/>
  <c r="E2270" i="19"/>
  <c r="E2271" i="19"/>
  <c r="E2272" i="19"/>
  <c r="E2273" i="19"/>
  <c r="E2274" i="19"/>
  <c r="E2275" i="19"/>
  <c r="E2276" i="19"/>
  <c r="E2277" i="19"/>
  <c r="E2278" i="19"/>
  <c r="E2279" i="19"/>
  <c r="E2280" i="19"/>
  <c r="E2281" i="19"/>
  <c r="E2282" i="19"/>
  <c r="E2283" i="19"/>
  <c r="E2284" i="19"/>
  <c r="E2285" i="19"/>
  <c r="E2286" i="19"/>
  <c r="E2287" i="19"/>
  <c r="E2288" i="19"/>
  <c r="E2289" i="19"/>
  <c r="E2290" i="19"/>
  <c r="E2291" i="19"/>
  <c r="E2292" i="19"/>
  <c r="E2293" i="19"/>
  <c r="E2294" i="19"/>
  <c r="E2295" i="19"/>
  <c r="E2296" i="19"/>
  <c r="E2297" i="19"/>
  <c r="E2298" i="19"/>
  <c r="E2299" i="19"/>
  <c r="E2300" i="19"/>
  <c r="E2301" i="19"/>
  <c r="E2302" i="19"/>
  <c r="E2303" i="19"/>
  <c r="E2304" i="19"/>
  <c r="E2305" i="19"/>
  <c r="E2306" i="19"/>
  <c r="E2307" i="19"/>
  <c r="E2308" i="19"/>
  <c r="E2309" i="19"/>
  <c r="E2310" i="19"/>
  <c r="E2311" i="19"/>
  <c r="E2312" i="19"/>
  <c r="E2313" i="19"/>
  <c r="E2314" i="19"/>
  <c r="E2315" i="19"/>
  <c r="E2316" i="19"/>
  <c r="E2317" i="19"/>
  <c r="E2318" i="19"/>
  <c r="E2319" i="19"/>
  <c r="E2320" i="19"/>
  <c r="E2321" i="19"/>
  <c r="E2322" i="19"/>
  <c r="E2323" i="19"/>
  <c r="E2324" i="19"/>
  <c r="E2325" i="19"/>
  <c r="E2326" i="19"/>
  <c r="E2327" i="19"/>
  <c r="E2328" i="19"/>
  <c r="E2329" i="19"/>
  <c r="E2330" i="19"/>
  <c r="E2331" i="19"/>
  <c r="E2332" i="19"/>
  <c r="E2333" i="19"/>
  <c r="E2334" i="19"/>
  <c r="E2335" i="19"/>
  <c r="E2336" i="19"/>
  <c r="E2337" i="19"/>
  <c r="E2338" i="19"/>
  <c r="E2339" i="19"/>
  <c r="E2340" i="19"/>
  <c r="E2341" i="19"/>
  <c r="E2342" i="19"/>
  <c r="E2343" i="19"/>
  <c r="E2344" i="19"/>
  <c r="E2345" i="19"/>
  <c r="E2346" i="19"/>
  <c r="E2347" i="19"/>
  <c r="E2348" i="19"/>
  <c r="E2349" i="19"/>
  <c r="E2350" i="19"/>
  <c r="E2351" i="19"/>
  <c r="E2352" i="19"/>
  <c r="E2353" i="19"/>
  <c r="E2354" i="19"/>
  <c r="E2355" i="19"/>
  <c r="E2356" i="19"/>
  <c r="E2357" i="19"/>
  <c r="E2358" i="19"/>
  <c r="E2359" i="19"/>
  <c r="E2360" i="19"/>
  <c r="E2361" i="19"/>
  <c r="E2362" i="19"/>
  <c r="E2363" i="19"/>
  <c r="E2364" i="19"/>
  <c r="E2365" i="19"/>
  <c r="E2366" i="19"/>
  <c r="E2367" i="19"/>
  <c r="E2368" i="19"/>
  <c r="E2369" i="19"/>
  <c r="E2370" i="19"/>
  <c r="E2371" i="19"/>
  <c r="E2372" i="19"/>
  <c r="E2373" i="19"/>
  <c r="E2374" i="19"/>
  <c r="E2375" i="19"/>
  <c r="E2376" i="19"/>
  <c r="E2377" i="19"/>
  <c r="E2378" i="19"/>
  <c r="E2379" i="19"/>
  <c r="E2380" i="19"/>
  <c r="E2381" i="19"/>
  <c r="E2382" i="19"/>
  <c r="E2383" i="19"/>
  <c r="E2384" i="19"/>
  <c r="E2385" i="19"/>
  <c r="E2386" i="19"/>
  <c r="E2387" i="19"/>
  <c r="E2388" i="19"/>
  <c r="E2389" i="19"/>
  <c r="E2390" i="19"/>
  <c r="E2391" i="19"/>
  <c r="E2392" i="19"/>
  <c r="E2393" i="19"/>
  <c r="E2394" i="19"/>
  <c r="E2395" i="19"/>
  <c r="E2396" i="19"/>
  <c r="E2397" i="19"/>
  <c r="E2398" i="19"/>
  <c r="E2399" i="19"/>
  <c r="E2400" i="19"/>
  <c r="E2401" i="19"/>
  <c r="E2402" i="19"/>
  <c r="E2403" i="19"/>
  <c r="E2404" i="19"/>
  <c r="E2405" i="19"/>
  <c r="E2406" i="19"/>
  <c r="E2407" i="19"/>
  <c r="E2408" i="19"/>
  <c r="E2409" i="19"/>
  <c r="E2410" i="19"/>
  <c r="E2411" i="19"/>
  <c r="E2412" i="19"/>
  <c r="E2413" i="19"/>
  <c r="E2414" i="19"/>
  <c r="E2415" i="19"/>
  <c r="E2416" i="19"/>
  <c r="E2417" i="19"/>
  <c r="E2418" i="19"/>
  <c r="E2419" i="19"/>
  <c r="E2420" i="19"/>
  <c r="E2421" i="19"/>
  <c r="E2422" i="19"/>
  <c r="E2423" i="19"/>
  <c r="E2424" i="19"/>
  <c r="E2425" i="19"/>
  <c r="E2426" i="19"/>
  <c r="E2427" i="19"/>
  <c r="E2428" i="19"/>
  <c r="E2429" i="19"/>
  <c r="E2430" i="19"/>
  <c r="E2431" i="19"/>
  <c r="E2432" i="19"/>
  <c r="E2433" i="19"/>
  <c r="E2434" i="19"/>
  <c r="E2435" i="19"/>
  <c r="E2436" i="19"/>
  <c r="E2437" i="19"/>
  <c r="E2438" i="19"/>
  <c r="E2439" i="19"/>
  <c r="E2440" i="19"/>
  <c r="E2441" i="19"/>
  <c r="E2442" i="19"/>
  <c r="E2443" i="19"/>
  <c r="E2444" i="19"/>
  <c r="E2445" i="19"/>
  <c r="E2446" i="19"/>
  <c r="E2447" i="19"/>
  <c r="E2448" i="19"/>
  <c r="E2449" i="19"/>
  <c r="E2450" i="19"/>
  <c r="E2451" i="19"/>
  <c r="E2452" i="19"/>
  <c r="E2453" i="19"/>
  <c r="E2454" i="19"/>
  <c r="E2455" i="19"/>
  <c r="E2456" i="19"/>
  <c r="E2457" i="19"/>
  <c r="E2458" i="19"/>
  <c r="E2459" i="19"/>
  <c r="E2460" i="19"/>
  <c r="E2461" i="19"/>
  <c r="E2462" i="19"/>
  <c r="E2463" i="19"/>
  <c r="E2464" i="19"/>
  <c r="E2465" i="19"/>
  <c r="E2466" i="19"/>
  <c r="E2467" i="19"/>
  <c r="E2468" i="19"/>
  <c r="E2469" i="19"/>
  <c r="E2470" i="19"/>
  <c r="E2471" i="19"/>
  <c r="E2472" i="19"/>
  <c r="E2473" i="19"/>
  <c r="E2474" i="19"/>
  <c r="E2475" i="19"/>
  <c r="E2476" i="19"/>
  <c r="E2477" i="19"/>
  <c r="E2478" i="19"/>
  <c r="E2479" i="19"/>
  <c r="E2480" i="19"/>
  <c r="E2481" i="19"/>
  <c r="E2482" i="19"/>
  <c r="E2483" i="19"/>
  <c r="E2484" i="19"/>
  <c r="E2485" i="19"/>
  <c r="E2486" i="19"/>
  <c r="E2487" i="19"/>
  <c r="E2488" i="19"/>
  <c r="E2489" i="19"/>
  <c r="E2490" i="19"/>
  <c r="E2491" i="19"/>
  <c r="E2492" i="19"/>
  <c r="E2493" i="19"/>
  <c r="E2494" i="19"/>
  <c r="E2495" i="19"/>
  <c r="E2496" i="19"/>
  <c r="E2497" i="19"/>
  <c r="E2498" i="19"/>
  <c r="E2499" i="19"/>
  <c r="E2500" i="19"/>
  <c r="E2501" i="19"/>
  <c r="E2502" i="19"/>
  <c r="E2503" i="19"/>
  <c r="E2504" i="19"/>
  <c r="E2505" i="19"/>
  <c r="E2506" i="19"/>
  <c r="E2507" i="19"/>
  <c r="E2508" i="19"/>
  <c r="E2509" i="19"/>
  <c r="E2510" i="19"/>
  <c r="E2511" i="19"/>
  <c r="E2512" i="19"/>
  <c r="E2513" i="19"/>
  <c r="E2514" i="19"/>
  <c r="E2515" i="19"/>
  <c r="E2516" i="19"/>
  <c r="E2517" i="19"/>
  <c r="E2518" i="19"/>
  <c r="E2519" i="19"/>
  <c r="E2520" i="19"/>
  <c r="E2521" i="19"/>
  <c r="E2522" i="19"/>
  <c r="E2523" i="19"/>
  <c r="E2524" i="19"/>
  <c r="E2525" i="19"/>
  <c r="E2526" i="19"/>
  <c r="E2527" i="19"/>
  <c r="E2528" i="19"/>
  <c r="E2529" i="19"/>
  <c r="E2530" i="19"/>
  <c r="E2531" i="19"/>
  <c r="E2532" i="19"/>
  <c r="E2533" i="19"/>
  <c r="E2534" i="19"/>
  <c r="E2535" i="19"/>
  <c r="E2536" i="19"/>
  <c r="E2537" i="19"/>
  <c r="E2538" i="19"/>
  <c r="E2539" i="19"/>
  <c r="E2540" i="19"/>
  <c r="E2541" i="19"/>
  <c r="E2542" i="19"/>
  <c r="E2543" i="19"/>
  <c r="E2544" i="19"/>
  <c r="E2545" i="19"/>
  <c r="E2546" i="19"/>
  <c r="E2547" i="19"/>
  <c r="E2548" i="19"/>
  <c r="E2549" i="19"/>
  <c r="E2550" i="19"/>
  <c r="E2551" i="19"/>
  <c r="E2552" i="19"/>
  <c r="E2553" i="19"/>
  <c r="E2554" i="19"/>
  <c r="E2555" i="19"/>
  <c r="E2556" i="19"/>
  <c r="E2557" i="19"/>
  <c r="E2558" i="19"/>
  <c r="E2559" i="19"/>
  <c r="E2560" i="19"/>
  <c r="E2561" i="19"/>
  <c r="E2562" i="19"/>
  <c r="E2563" i="19"/>
  <c r="E2564" i="19"/>
  <c r="E2565" i="19"/>
  <c r="E2566" i="19"/>
  <c r="E2567" i="19"/>
  <c r="E2568" i="19"/>
  <c r="E2569" i="19"/>
  <c r="E2570" i="19"/>
  <c r="E2571" i="19"/>
  <c r="E2572" i="19"/>
  <c r="E2573" i="19"/>
  <c r="E2574" i="19"/>
  <c r="E2575" i="19"/>
  <c r="E2576" i="19"/>
  <c r="E2577" i="19"/>
  <c r="E2578" i="19"/>
  <c r="E2579" i="19"/>
  <c r="E2580" i="19"/>
  <c r="E2581" i="19"/>
  <c r="E2582" i="19"/>
  <c r="E2583" i="19"/>
  <c r="E2584" i="19"/>
  <c r="E2585" i="19"/>
  <c r="E2586" i="19"/>
  <c r="E2587" i="19"/>
  <c r="E2588" i="19"/>
  <c r="E2589" i="19"/>
  <c r="E2590" i="19"/>
  <c r="E2591" i="19"/>
  <c r="E2592" i="19"/>
  <c r="E2593" i="19"/>
  <c r="E2594" i="19"/>
  <c r="E2595" i="19"/>
  <c r="E2596" i="19"/>
  <c r="E2597" i="19"/>
  <c r="E2598" i="19"/>
  <c r="E2599" i="19"/>
  <c r="E2600" i="19"/>
  <c r="E2601" i="19"/>
  <c r="E2602" i="19"/>
  <c r="E2603" i="19"/>
  <c r="E2604" i="19"/>
  <c r="E2605" i="19"/>
  <c r="E2606" i="19"/>
  <c r="E2607" i="19"/>
  <c r="E2608" i="19"/>
  <c r="E2609" i="19"/>
  <c r="E2610" i="19"/>
  <c r="E2611" i="19"/>
  <c r="E2612" i="19"/>
  <c r="E2613" i="19"/>
  <c r="E2614" i="19"/>
  <c r="E2615" i="19"/>
  <c r="E2616" i="19"/>
  <c r="E2617" i="19"/>
  <c r="E2618" i="19"/>
  <c r="E2619" i="19"/>
  <c r="E2620" i="19"/>
  <c r="E2621" i="19"/>
  <c r="E2622" i="19"/>
  <c r="E2623" i="19"/>
  <c r="E2624" i="19"/>
  <c r="E2625" i="19"/>
  <c r="E2626" i="19"/>
  <c r="E2627" i="19"/>
  <c r="E2628" i="19"/>
  <c r="E2629" i="19"/>
  <c r="E2630" i="19"/>
  <c r="E2631" i="19"/>
  <c r="E2632" i="19"/>
  <c r="E2633" i="19"/>
  <c r="E2634" i="19"/>
  <c r="E2635" i="19"/>
  <c r="E2636" i="19"/>
  <c r="E2637" i="19"/>
  <c r="E2638" i="19"/>
  <c r="E2639" i="19"/>
  <c r="E2640" i="19"/>
  <c r="E2641" i="19"/>
  <c r="E2642" i="19"/>
  <c r="E2643" i="19"/>
  <c r="E2644" i="19"/>
  <c r="E2645" i="19"/>
  <c r="E2646" i="19"/>
  <c r="E2647" i="19"/>
  <c r="E2648" i="19"/>
  <c r="E2649" i="19"/>
  <c r="E2650" i="19"/>
  <c r="E2651" i="19"/>
  <c r="E2652" i="19"/>
  <c r="E2653" i="19"/>
  <c r="E2654" i="19"/>
  <c r="E2655" i="19"/>
  <c r="E2656" i="19"/>
  <c r="E2657" i="19"/>
  <c r="E2658" i="19"/>
  <c r="E2659" i="19"/>
  <c r="E2660" i="19"/>
  <c r="E2661" i="19"/>
  <c r="E2662" i="19"/>
  <c r="E2663" i="19"/>
  <c r="E2664" i="19"/>
  <c r="E2665" i="19"/>
  <c r="E2666" i="19"/>
  <c r="E2667" i="19"/>
  <c r="E2668" i="19"/>
  <c r="E2669" i="19"/>
  <c r="E2670" i="19"/>
  <c r="E2671" i="19"/>
  <c r="E2672" i="19"/>
  <c r="E2673" i="19"/>
  <c r="E2674" i="19"/>
  <c r="E2675" i="19"/>
  <c r="E2676" i="19"/>
  <c r="E2677" i="19"/>
  <c r="E2678" i="19"/>
  <c r="E2679" i="19"/>
  <c r="E2680" i="19"/>
  <c r="E2681" i="19"/>
  <c r="E2682" i="19"/>
  <c r="E2683" i="19"/>
  <c r="E2684" i="19"/>
  <c r="E2685" i="19"/>
  <c r="E2686" i="19"/>
  <c r="E2687" i="19"/>
  <c r="E2688" i="19"/>
  <c r="E2689" i="19"/>
  <c r="E2690" i="19"/>
  <c r="E2691" i="19"/>
  <c r="E2692" i="19"/>
  <c r="E2693" i="19"/>
  <c r="E2694" i="19"/>
  <c r="E2695" i="19"/>
  <c r="E2696" i="19"/>
  <c r="E2697" i="19"/>
  <c r="E2698" i="19"/>
  <c r="E2699" i="19"/>
  <c r="E2700" i="19"/>
  <c r="E2701" i="19"/>
  <c r="E2702" i="19"/>
  <c r="E2703" i="19"/>
  <c r="E2704" i="19"/>
  <c r="E2705" i="19"/>
  <c r="E2706" i="19"/>
  <c r="E2707" i="19"/>
  <c r="E2708" i="19"/>
  <c r="E2709" i="19"/>
  <c r="E2710" i="19"/>
  <c r="E2711" i="19"/>
  <c r="E2712" i="19"/>
  <c r="E2713" i="19"/>
  <c r="E2714" i="19"/>
  <c r="E2715" i="19"/>
  <c r="E2716" i="19"/>
  <c r="E2717" i="19"/>
  <c r="E2718" i="19"/>
  <c r="E2719" i="19"/>
  <c r="E2720" i="19"/>
  <c r="E2721" i="19"/>
  <c r="E2722" i="19"/>
  <c r="E2723" i="19"/>
  <c r="E2724" i="19"/>
  <c r="E2725" i="19"/>
  <c r="E2726" i="19"/>
  <c r="E2727" i="19"/>
  <c r="E2728" i="19"/>
  <c r="E2729" i="19"/>
  <c r="E2730" i="19"/>
  <c r="E2731" i="19"/>
  <c r="E2732" i="19"/>
  <c r="E2733" i="19"/>
  <c r="E2734" i="19"/>
  <c r="E2735" i="19"/>
  <c r="E2736" i="19"/>
  <c r="E2737" i="19"/>
  <c r="E2738" i="19"/>
  <c r="E2739" i="19"/>
  <c r="E2740" i="19"/>
  <c r="E2741" i="19"/>
  <c r="E2742" i="19"/>
  <c r="E2743" i="19"/>
  <c r="E2744" i="19"/>
  <c r="E2745" i="19"/>
  <c r="E2746" i="19"/>
  <c r="E2747" i="19"/>
  <c r="E2748" i="19"/>
  <c r="E2749" i="19"/>
  <c r="E2750" i="19"/>
  <c r="E2751" i="19"/>
  <c r="E2752" i="19"/>
  <c r="E2753" i="19"/>
  <c r="E2754" i="19"/>
  <c r="E2755" i="19"/>
  <c r="E2756" i="19"/>
  <c r="E2757" i="19"/>
  <c r="E2758" i="19"/>
  <c r="E2759" i="19"/>
  <c r="E2760" i="19"/>
  <c r="E2761" i="19"/>
  <c r="E2762" i="19"/>
  <c r="E2763" i="19"/>
  <c r="E2764" i="19"/>
  <c r="E2765" i="19"/>
  <c r="E2766" i="19"/>
  <c r="E2767" i="19"/>
  <c r="E2768" i="19"/>
  <c r="E2769" i="19"/>
  <c r="E2770" i="19"/>
  <c r="E2771" i="19"/>
  <c r="E2772" i="19"/>
  <c r="E2773" i="19"/>
  <c r="E2774" i="19"/>
  <c r="E2775" i="19"/>
  <c r="E2776" i="19"/>
  <c r="E2777" i="19"/>
  <c r="E2778" i="19"/>
  <c r="E2779" i="19"/>
  <c r="E2780" i="19"/>
  <c r="E2781" i="19"/>
  <c r="E2782" i="19"/>
  <c r="E2783" i="19"/>
  <c r="E2784" i="19"/>
  <c r="E2785" i="19"/>
  <c r="E2786" i="19"/>
  <c r="E2787" i="19"/>
  <c r="E2788" i="19"/>
  <c r="E2789" i="19"/>
  <c r="E2790" i="19"/>
  <c r="E2791" i="19"/>
  <c r="E2792" i="19"/>
  <c r="E2793" i="19"/>
  <c r="E2794" i="19"/>
  <c r="E2795" i="19"/>
  <c r="E2796" i="19"/>
  <c r="E2797" i="19"/>
  <c r="E2798" i="19"/>
  <c r="E2799" i="19"/>
  <c r="E2800" i="19"/>
  <c r="E2801" i="19"/>
  <c r="E2802" i="19"/>
  <c r="E2803" i="19"/>
  <c r="E2804" i="19"/>
  <c r="E2805" i="19"/>
  <c r="E2806" i="19"/>
  <c r="E2807" i="19"/>
  <c r="E2808" i="19"/>
  <c r="E2809" i="19"/>
  <c r="E2810" i="19"/>
  <c r="E2811" i="19"/>
  <c r="E2812" i="19"/>
  <c r="E2813" i="19"/>
  <c r="E2814" i="19"/>
  <c r="E2815" i="19"/>
  <c r="E2816" i="19"/>
  <c r="E2817" i="19"/>
  <c r="E2818" i="19"/>
  <c r="E2819" i="19"/>
  <c r="E2820" i="19"/>
  <c r="E2821" i="19"/>
  <c r="E2822" i="19"/>
  <c r="E2823" i="19"/>
  <c r="E2824" i="19"/>
  <c r="E2825" i="19"/>
  <c r="E2826" i="19"/>
  <c r="E2827" i="19"/>
  <c r="E2828" i="19"/>
  <c r="E2829" i="19"/>
  <c r="E2830" i="19"/>
  <c r="E2831" i="19"/>
  <c r="E2832" i="19"/>
  <c r="E2833" i="19"/>
  <c r="E2834" i="19"/>
  <c r="E2835" i="19"/>
  <c r="E2836" i="19"/>
  <c r="E2837" i="19"/>
  <c r="E2838" i="19"/>
  <c r="E2839" i="19"/>
  <c r="E2840" i="19"/>
  <c r="E2841" i="19"/>
  <c r="E2842" i="19"/>
  <c r="E2843" i="19"/>
  <c r="E2844" i="19"/>
  <c r="E2845" i="19"/>
  <c r="E2846" i="19"/>
  <c r="E2847" i="19"/>
  <c r="E2848" i="19"/>
  <c r="E2849" i="19"/>
  <c r="E2850" i="19"/>
  <c r="E2851" i="19"/>
  <c r="E2852" i="19"/>
  <c r="E2853" i="19"/>
  <c r="E2854" i="19"/>
  <c r="E2855" i="19"/>
  <c r="E2856" i="19"/>
  <c r="E2857" i="19"/>
  <c r="E2858" i="19"/>
  <c r="E2859" i="19"/>
  <c r="E2860" i="19"/>
  <c r="E2861" i="19"/>
  <c r="E2862" i="19"/>
  <c r="E2863" i="19"/>
  <c r="E2864" i="19"/>
  <c r="E2865" i="19"/>
  <c r="E2866" i="19"/>
  <c r="E2867" i="19"/>
  <c r="E2868" i="19"/>
  <c r="E2869" i="19"/>
  <c r="E2870" i="19"/>
  <c r="E2871" i="19"/>
  <c r="E2872" i="19"/>
  <c r="E2873" i="19"/>
  <c r="E2874" i="19"/>
  <c r="E2875" i="19"/>
  <c r="E2876" i="19"/>
  <c r="E2877" i="19"/>
  <c r="E2878" i="19"/>
  <c r="E2879" i="19"/>
  <c r="E2880" i="19"/>
  <c r="E2881" i="19"/>
  <c r="E2882" i="19"/>
  <c r="E2883" i="19"/>
  <c r="E2884" i="19"/>
  <c r="E2885" i="19"/>
  <c r="E2886" i="19"/>
  <c r="E2887" i="19"/>
  <c r="E2888" i="19"/>
  <c r="E2889" i="19"/>
  <c r="E2890" i="19"/>
  <c r="E2891" i="19"/>
  <c r="E2892" i="19"/>
  <c r="E2893" i="19"/>
  <c r="E2894" i="19"/>
  <c r="E2895" i="19"/>
  <c r="E2896" i="19"/>
  <c r="E2897" i="19"/>
  <c r="E2898" i="19"/>
  <c r="E2899" i="19"/>
  <c r="E2900" i="19"/>
  <c r="E2901" i="19"/>
  <c r="E2902" i="19"/>
  <c r="E2903" i="19"/>
  <c r="E2904" i="19"/>
  <c r="E2905" i="19"/>
  <c r="E2906" i="19"/>
  <c r="E2907" i="19"/>
  <c r="E2908" i="19"/>
  <c r="E2909" i="19"/>
  <c r="E2910" i="19"/>
  <c r="E2911" i="19"/>
  <c r="E2912" i="19"/>
  <c r="E2913" i="19"/>
  <c r="E2914" i="19"/>
  <c r="E2915" i="19"/>
  <c r="E2916" i="19"/>
  <c r="E2917" i="19"/>
  <c r="E2918" i="19"/>
  <c r="E2919" i="19"/>
  <c r="E2920" i="19"/>
  <c r="E2921" i="19"/>
  <c r="E2922" i="19"/>
  <c r="E2923" i="19"/>
  <c r="E2924" i="19"/>
  <c r="E2925" i="19"/>
  <c r="E2926" i="19"/>
  <c r="E2927" i="19"/>
  <c r="E2928" i="19"/>
  <c r="E2929" i="19"/>
  <c r="E2930" i="19"/>
  <c r="E2931" i="19"/>
  <c r="E2932" i="19"/>
  <c r="E2933" i="19"/>
  <c r="E2934" i="19"/>
  <c r="E2935" i="19"/>
  <c r="E2936" i="19"/>
  <c r="E2937" i="19"/>
  <c r="E2938" i="19"/>
  <c r="E2939" i="19"/>
  <c r="E2940" i="19"/>
  <c r="E2941" i="19"/>
  <c r="E2942" i="19"/>
  <c r="E2943" i="19"/>
  <c r="E2944" i="19"/>
  <c r="E2945" i="19"/>
  <c r="E2946" i="19"/>
  <c r="E2947" i="19"/>
  <c r="E2948" i="19"/>
  <c r="E2949" i="19"/>
  <c r="E2950" i="19"/>
  <c r="E2951" i="19"/>
  <c r="E2952" i="19"/>
  <c r="E2953" i="19"/>
  <c r="E2954" i="19"/>
  <c r="E2955" i="19"/>
  <c r="E2956" i="19"/>
  <c r="E2957" i="19"/>
  <c r="E2958" i="19"/>
  <c r="E2959" i="19"/>
  <c r="E2960" i="19"/>
  <c r="E2961" i="19"/>
  <c r="E2962" i="19"/>
  <c r="E2963" i="19"/>
  <c r="E2964" i="19"/>
  <c r="E2965" i="19"/>
  <c r="E2966" i="19"/>
  <c r="E2967" i="19"/>
  <c r="E2968" i="19"/>
  <c r="E2969" i="19"/>
  <c r="E2970" i="19"/>
  <c r="E2971" i="19"/>
  <c r="E2972" i="19"/>
  <c r="E2973" i="19"/>
  <c r="E2974" i="19"/>
  <c r="E2975" i="19"/>
  <c r="E2976" i="19"/>
  <c r="E2977" i="19"/>
  <c r="E2978" i="19"/>
  <c r="E2979" i="19"/>
  <c r="E2980" i="19"/>
  <c r="E2981" i="19"/>
  <c r="E2982" i="19"/>
  <c r="E2983" i="19"/>
  <c r="E2984" i="19"/>
  <c r="E2985" i="19"/>
  <c r="E2986" i="19"/>
  <c r="E2987" i="19"/>
  <c r="E2988" i="19"/>
  <c r="E2989" i="19"/>
  <c r="E2990" i="19"/>
  <c r="E2991" i="19"/>
  <c r="E2992" i="19"/>
  <c r="E2993" i="19"/>
  <c r="E2994" i="19"/>
  <c r="E2995" i="19"/>
  <c r="E2996" i="19"/>
  <c r="E2997" i="19"/>
  <c r="E2998" i="19"/>
  <c r="E2999" i="19"/>
  <c r="E3000" i="19"/>
  <c r="E3001" i="19"/>
  <c r="E3002" i="19"/>
  <c r="E3003" i="19"/>
  <c r="E3004" i="19"/>
  <c r="E3005" i="19"/>
  <c r="E3006" i="19"/>
  <c r="E3007" i="19"/>
  <c r="E3008" i="19"/>
  <c r="E3009" i="19"/>
  <c r="E3010" i="19"/>
  <c r="E3011" i="19"/>
  <c r="E3012" i="19"/>
  <c r="E3013" i="19"/>
  <c r="E3014" i="19"/>
  <c r="E3015" i="19"/>
  <c r="E3016" i="19"/>
  <c r="E3017" i="19"/>
  <c r="E3018" i="19"/>
  <c r="E3019" i="19"/>
  <c r="E3020" i="19"/>
  <c r="E3021" i="19"/>
  <c r="E3022" i="19"/>
  <c r="E3023" i="19"/>
  <c r="E3024" i="19"/>
  <c r="E3025" i="19"/>
  <c r="E3026" i="19"/>
  <c r="E3027" i="19"/>
  <c r="E3028" i="19"/>
  <c r="E3029" i="19"/>
  <c r="E3030" i="19"/>
  <c r="E3031" i="19"/>
  <c r="E3032" i="19"/>
  <c r="E3033" i="19"/>
  <c r="E3034" i="19"/>
  <c r="E3035" i="19"/>
  <c r="E3036" i="19"/>
  <c r="E3037" i="19"/>
  <c r="E3038" i="19"/>
  <c r="E3039" i="19"/>
  <c r="E3040" i="19"/>
  <c r="E3041" i="19"/>
  <c r="E3042" i="19"/>
  <c r="E3043" i="19"/>
  <c r="E3044" i="19"/>
  <c r="E3045" i="19"/>
  <c r="E3046" i="19"/>
  <c r="E3047" i="19"/>
  <c r="E3048" i="19"/>
  <c r="E3049" i="19"/>
  <c r="E3050" i="19"/>
  <c r="E3051" i="19"/>
  <c r="E3052" i="19"/>
  <c r="E3053" i="19"/>
  <c r="E3054" i="19"/>
  <c r="E3055" i="19"/>
  <c r="E3056" i="19"/>
  <c r="E3057" i="19"/>
  <c r="E3058" i="19"/>
  <c r="E3059" i="19"/>
  <c r="E3060" i="19"/>
  <c r="E3061" i="19"/>
  <c r="E3062" i="19"/>
  <c r="E3063" i="19"/>
  <c r="E3064" i="19"/>
  <c r="E3065" i="19"/>
  <c r="E3066" i="19"/>
  <c r="E3067" i="19"/>
  <c r="E3068" i="19"/>
  <c r="E3069" i="19"/>
  <c r="E3070" i="19"/>
  <c r="E3071" i="19"/>
  <c r="E3072" i="19"/>
  <c r="E3073" i="19"/>
  <c r="E3074" i="19"/>
  <c r="E3075" i="19"/>
  <c r="E3076" i="19"/>
  <c r="E3077" i="19"/>
  <c r="E3078" i="19"/>
  <c r="E3079" i="19"/>
  <c r="E3080" i="19"/>
  <c r="E3081" i="19"/>
  <c r="E3082" i="19"/>
  <c r="E3083" i="19"/>
  <c r="E3084" i="19"/>
  <c r="E3085" i="19"/>
  <c r="E3086" i="19"/>
  <c r="E3087" i="19"/>
  <c r="E3088" i="19"/>
  <c r="E3089" i="19"/>
  <c r="E3090" i="19"/>
  <c r="E3091" i="19"/>
  <c r="E3092" i="19"/>
  <c r="E3093" i="19"/>
  <c r="E3094" i="19"/>
  <c r="E3095" i="19"/>
  <c r="E3096" i="19"/>
  <c r="E3097" i="19"/>
  <c r="E3098" i="19"/>
  <c r="E3099" i="19"/>
  <c r="E3100" i="19"/>
  <c r="E3101" i="19"/>
  <c r="E3102" i="19"/>
  <c r="E3103" i="19"/>
  <c r="E3104" i="19"/>
  <c r="E3105" i="19"/>
  <c r="E3106" i="19"/>
  <c r="E3107" i="19"/>
  <c r="E3108" i="19"/>
  <c r="E3109" i="19"/>
  <c r="E3110" i="19"/>
  <c r="E3111" i="19"/>
  <c r="E3112" i="19"/>
  <c r="E3113" i="19"/>
  <c r="E3114" i="19"/>
  <c r="E3115" i="19"/>
  <c r="E3116" i="19"/>
  <c r="E3117" i="19"/>
  <c r="E3118" i="19"/>
  <c r="E3119" i="19"/>
  <c r="E3120" i="19"/>
  <c r="E3121" i="19"/>
  <c r="E3122" i="19"/>
  <c r="E3123" i="19"/>
  <c r="E3124" i="19"/>
  <c r="E3125" i="19"/>
  <c r="E3126" i="19"/>
  <c r="E3127" i="19"/>
  <c r="E3128" i="19"/>
  <c r="E3129" i="19"/>
  <c r="E3130" i="19"/>
  <c r="E3131" i="19"/>
  <c r="E3132" i="19"/>
  <c r="E3133" i="19"/>
  <c r="E3134" i="19"/>
  <c r="E3135" i="19"/>
  <c r="E3136" i="19"/>
  <c r="E3137" i="19"/>
  <c r="E3138" i="19"/>
  <c r="E3139" i="19"/>
  <c r="E3140" i="19"/>
  <c r="E3141" i="19"/>
  <c r="E3142" i="19"/>
  <c r="E3143" i="19"/>
  <c r="E3144" i="19"/>
  <c r="E3145" i="19"/>
  <c r="E3146" i="19"/>
  <c r="E3147" i="19"/>
  <c r="E3148" i="19"/>
  <c r="E3149" i="19"/>
  <c r="E3150" i="19"/>
  <c r="E3151" i="19"/>
  <c r="E3152" i="19"/>
  <c r="E3153" i="19"/>
  <c r="E3154" i="19"/>
  <c r="E3155" i="19"/>
  <c r="E3156" i="19"/>
  <c r="E3157" i="19"/>
  <c r="E3158" i="19"/>
  <c r="E3159" i="19"/>
  <c r="E3160" i="19"/>
  <c r="E3161" i="19"/>
  <c r="E3162" i="19"/>
  <c r="E3163" i="19"/>
  <c r="E3164" i="19"/>
  <c r="E3165" i="19"/>
  <c r="E3166" i="19"/>
  <c r="E3167" i="19"/>
  <c r="E3168" i="19"/>
  <c r="E3169" i="19"/>
  <c r="E3170" i="19"/>
  <c r="E3171" i="19"/>
  <c r="E3172" i="19"/>
  <c r="E3173" i="19"/>
  <c r="E3174" i="19"/>
  <c r="E3175" i="19"/>
  <c r="E3176" i="19"/>
  <c r="E3177" i="19"/>
  <c r="E3178" i="19"/>
  <c r="E3179" i="19"/>
  <c r="E3180" i="19"/>
  <c r="E3181" i="19"/>
  <c r="E3182" i="19"/>
  <c r="E3183" i="19"/>
  <c r="E3184" i="19"/>
  <c r="E3185" i="19"/>
  <c r="E3186" i="19"/>
  <c r="E3187" i="19"/>
  <c r="E3188" i="19"/>
  <c r="E3189" i="19"/>
  <c r="E3190" i="19"/>
  <c r="E3191" i="19"/>
  <c r="E3192" i="19"/>
  <c r="E3193" i="19"/>
  <c r="E3194" i="19"/>
  <c r="E3195" i="19"/>
  <c r="E3196" i="19"/>
  <c r="E3197" i="19"/>
  <c r="E3198" i="19"/>
  <c r="E3199" i="19"/>
  <c r="E3200" i="19"/>
  <c r="E3201" i="19"/>
  <c r="E3202" i="19"/>
  <c r="E3203" i="19"/>
  <c r="E3204" i="19"/>
  <c r="E3205" i="19"/>
  <c r="E3206" i="19"/>
  <c r="E3207" i="19"/>
  <c r="E3208" i="19"/>
  <c r="E3209" i="19"/>
  <c r="E3210" i="19"/>
  <c r="E3211" i="19"/>
  <c r="E3212" i="19"/>
  <c r="E3213" i="19"/>
  <c r="E3214" i="19"/>
  <c r="E3215" i="19"/>
  <c r="E3216" i="19"/>
  <c r="E3217" i="19"/>
  <c r="E3218" i="19"/>
  <c r="E3219" i="19"/>
  <c r="E3220" i="19"/>
  <c r="E3221" i="19"/>
  <c r="E3222" i="19"/>
  <c r="E3223" i="19"/>
  <c r="E3224" i="19"/>
  <c r="E3225" i="19"/>
  <c r="E3226" i="19"/>
  <c r="E3227" i="19"/>
  <c r="E3228" i="19"/>
  <c r="E3229" i="19"/>
  <c r="E3230" i="19"/>
  <c r="E3231" i="19"/>
  <c r="E3232" i="19"/>
  <c r="E3233" i="19"/>
  <c r="E3234" i="19"/>
  <c r="E3235" i="19"/>
  <c r="E3236" i="19"/>
  <c r="E3237" i="19"/>
  <c r="E3238" i="19"/>
  <c r="E3239" i="19"/>
  <c r="E3240" i="19"/>
  <c r="E3241" i="19"/>
  <c r="E3242" i="19"/>
  <c r="E3243" i="19"/>
  <c r="E3244" i="19"/>
  <c r="E3245" i="19"/>
  <c r="E3246" i="19"/>
  <c r="E3247" i="19"/>
  <c r="E3248" i="19"/>
  <c r="E3249" i="19"/>
  <c r="E3250" i="19"/>
  <c r="E3251" i="19"/>
  <c r="E3252" i="19"/>
  <c r="E3253" i="19"/>
  <c r="E3254" i="19"/>
  <c r="E3255" i="19"/>
  <c r="E3256" i="19"/>
  <c r="E3257" i="19"/>
  <c r="E3258" i="19"/>
  <c r="E3259" i="19"/>
  <c r="E3260" i="19"/>
  <c r="E3261" i="19"/>
  <c r="E3262" i="19"/>
  <c r="E3263" i="19"/>
  <c r="E3264" i="19"/>
  <c r="E3265" i="19"/>
  <c r="E3266" i="19"/>
  <c r="E3267" i="19"/>
  <c r="E3268" i="19"/>
  <c r="E3269" i="19"/>
  <c r="E3270" i="19"/>
  <c r="E3271" i="19"/>
  <c r="E3272" i="19"/>
  <c r="E3273" i="19"/>
  <c r="E3274" i="19"/>
  <c r="E3275" i="19"/>
  <c r="E3276" i="19"/>
  <c r="E3277" i="19"/>
  <c r="E3278" i="19"/>
  <c r="E3279" i="19"/>
  <c r="E3280" i="19"/>
  <c r="E3281" i="19"/>
  <c r="E3282" i="19"/>
  <c r="E3283" i="19"/>
  <c r="E3284" i="19"/>
  <c r="E3285" i="19"/>
  <c r="E3286" i="19"/>
  <c r="E3287" i="19"/>
  <c r="E3288" i="19"/>
  <c r="E3289" i="19"/>
  <c r="E3290" i="19"/>
  <c r="E3291" i="19"/>
  <c r="E3292" i="19"/>
  <c r="E3293" i="19"/>
  <c r="E3294" i="19"/>
  <c r="E3295" i="19"/>
  <c r="E3296" i="19"/>
  <c r="E3297" i="19"/>
  <c r="E3298" i="19"/>
  <c r="E3299" i="19"/>
  <c r="E3300" i="19"/>
  <c r="E3301" i="19"/>
  <c r="E3302" i="19"/>
  <c r="E3303" i="19"/>
  <c r="E3304" i="19"/>
  <c r="E3305" i="19"/>
  <c r="E3306" i="19"/>
  <c r="E3307" i="19"/>
  <c r="E3308" i="19"/>
  <c r="E3309" i="19"/>
  <c r="E3310" i="19"/>
  <c r="E3311" i="19"/>
  <c r="E3312" i="19"/>
  <c r="E3313" i="19"/>
  <c r="E3314" i="19"/>
  <c r="E3315" i="19"/>
  <c r="E3316" i="19"/>
  <c r="E3317" i="19"/>
  <c r="E3318" i="19"/>
  <c r="E3319" i="19"/>
  <c r="E3320" i="19"/>
  <c r="E3321" i="19"/>
  <c r="E3322" i="19"/>
  <c r="E3323" i="19"/>
  <c r="E3324" i="19"/>
  <c r="E3325" i="19"/>
  <c r="E3326" i="19"/>
  <c r="E3327" i="19"/>
  <c r="E3328" i="19"/>
  <c r="E3329" i="19"/>
  <c r="E3330" i="19"/>
  <c r="E3331" i="19"/>
  <c r="E3332" i="19"/>
  <c r="E3333" i="19"/>
  <c r="E3334" i="19"/>
  <c r="E3335" i="19"/>
  <c r="E3336" i="19"/>
  <c r="E3337" i="19"/>
  <c r="E3338" i="19"/>
  <c r="E3339" i="19"/>
  <c r="E3340" i="19"/>
  <c r="E3341" i="19"/>
  <c r="E3342" i="19"/>
  <c r="E3343" i="19"/>
  <c r="E3344" i="19"/>
  <c r="E3345" i="19"/>
  <c r="E3346" i="19"/>
  <c r="E3347" i="19"/>
  <c r="E3348" i="19"/>
  <c r="E3349" i="19"/>
  <c r="E3350" i="19"/>
  <c r="E3351" i="19"/>
  <c r="E3352" i="19"/>
  <c r="E3353" i="19"/>
  <c r="E3354" i="19"/>
  <c r="E3355" i="19"/>
  <c r="E3356" i="19"/>
  <c r="E3357" i="19"/>
  <c r="E3358" i="19"/>
  <c r="E3359" i="19"/>
  <c r="E3360" i="19"/>
  <c r="E3361" i="19"/>
  <c r="E3362" i="19"/>
  <c r="E3363" i="19"/>
  <c r="E3364" i="19"/>
  <c r="E3365" i="19"/>
  <c r="E3366" i="19"/>
  <c r="E3367" i="19"/>
  <c r="E3368" i="19"/>
  <c r="E3369" i="19"/>
  <c r="E3370" i="19"/>
  <c r="E3371" i="19"/>
  <c r="E3372" i="19"/>
  <c r="E3373" i="19"/>
  <c r="E3374" i="19"/>
  <c r="E3375" i="19"/>
  <c r="E3376" i="19"/>
  <c r="E3377" i="19"/>
  <c r="E3378" i="19"/>
  <c r="E3379" i="19"/>
  <c r="E3380" i="19"/>
  <c r="E3381" i="19"/>
  <c r="E3382" i="19"/>
  <c r="E3383" i="19"/>
  <c r="E3384" i="19"/>
  <c r="E3385" i="19"/>
  <c r="E3386" i="19"/>
  <c r="E3387" i="19"/>
  <c r="E3388" i="19"/>
  <c r="E3389" i="19"/>
  <c r="E3390" i="19"/>
  <c r="E3391" i="19"/>
  <c r="E3392" i="19"/>
  <c r="E3393" i="19"/>
  <c r="E3394" i="19"/>
  <c r="E3395" i="19"/>
  <c r="E3396" i="19"/>
  <c r="E3397" i="19"/>
  <c r="E3398" i="19"/>
  <c r="E3399" i="19"/>
  <c r="E3400" i="19"/>
  <c r="E3401" i="19"/>
  <c r="E3402" i="19"/>
  <c r="E3403" i="19"/>
  <c r="E3404" i="19"/>
  <c r="E3405" i="19"/>
  <c r="E3406" i="19"/>
  <c r="E3407" i="19"/>
  <c r="E3408" i="19"/>
  <c r="E3409" i="19"/>
  <c r="E3410" i="19"/>
  <c r="E3411" i="19"/>
  <c r="E3412" i="19"/>
  <c r="E3413" i="19"/>
  <c r="E3414" i="19"/>
  <c r="E3415" i="19"/>
  <c r="E3416" i="19"/>
  <c r="E3417" i="19"/>
  <c r="E3418" i="19"/>
  <c r="E3419" i="19"/>
  <c r="E3420" i="19"/>
  <c r="E3421" i="19"/>
  <c r="E3422" i="19"/>
  <c r="E3423" i="19"/>
  <c r="E3424" i="19"/>
  <c r="E3425" i="19"/>
  <c r="E3426" i="19"/>
  <c r="E3427" i="19"/>
  <c r="E3428" i="19"/>
  <c r="E3429" i="19"/>
  <c r="E3430" i="19"/>
  <c r="E3431" i="19"/>
  <c r="E3432" i="19"/>
  <c r="E3433" i="19"/>
  <c r="E3434" i="19"/>
  <c r="E3435" i="19"/>
  <c r="E3436" i="19"/>
  <c r="E3437" i="19"/>
  <c r="E3438" i="19"/>
  <c r="E3439" i="19"/>
  <c r="E3440" i="19"/>
  <c r="E3441" i="19"/>
  <c r="E3442" i="19"/>
  <c r="E3443" i="19"/>
  <c r="E3444" i="19"/>
  <c r="E3445" i="19"/>
  <c r="E3446" i="19"/>
  <c r="E3447" i="19"/>
  <c r="E3448" i="19"/>
  <c r="E3449" i="19"/>
  <c r="E3450" i="19"/>
  <c r="E3451" i="19"/>
  <c r="E3452" i="19"/>
  <c r="E3453" i="19"/>
  <c r="E3454" i="19"/>
  <c r="E3455" i="19"/>
  <c r="E3456" i="19"/>
  <c r="E3457" i="19"/>
  <c r="E3458" i="19"/>
  <c r="E3459" i="19"/>
  <c r="E3460" i="19"/>
  <c r="E3461" i="19"/>
  <c r="E3462" i="19"/>
  <c r="E3463" i="19"/>
  <c r="E3464" i="19"/>
  <c r="E3465" i="19"/>
  <c r="E3466" i="19"/>
  <c r="E3467" i="19"/>
  <c r="E3468" i="19"/>
  <c r="E3469" i="19"/>
  <c r="E3470" i="19"/>
  <c r="E3471" i="19"/>
  <c r="E3472" i="19"/>
  <c r="E3473" i="19"/>
  <c r="E3474" i="19"/>
  <c r="E3475" i="19"/>
  <c r="E3476" i="19"/>
  <c r="E3477" i="19"/>
  <c r="E3478" i="19"/>
  <c r="E3479" i="19"/>
  <c r="E3480" i="19"/>
  <c r="E3481" i="19"/>
  <c r="E3482" i="19"/>
  <c r="E3483" i="19"/>
  <c r="E3484" i="19"/>
  <c r="E3485" i="19"/>
  <c r="E3486" i="19"/>
  <c r="E3487" i="19"/>
  <c r="E3488" i="19"/>
  <c r="E3489" i="19"/>
  <c r="E3490" i="19"/>
  <c r="E3491" i="19"/>
  <c r="E3492" i="19"/>
  <c r="E3493" i="19"/>
  <c r="E3494" i="19"/>
  <c r="E3495" i="19"/>
  <c r="E3496" i="19"/>
  <c r="E3497" i="19"/>
  <c r="E3498" i="19"/>
  <c r="E3499" i="19"/>
  <c r="E3500" i="19"/>
  <c r="E3501" i="19"/>
  <c r="E3502" i="19"/>
  <c r="E3503" i="19"/>
  <c r="E3504" i="19"/>
  <c r="E3505" i="19"/>
  <c r="E3506" i="19"/>
  <c r="E3507" i="19"/>
  <c r="E3508" i="19"/>
  <c r="E3509" i="19"/>
  <c r="E3510" i="19"/>
  <c r="E3511" i="19"/>
  <c r="E3512" i="19"/>
  <c r="E3513" i="19"/>
  <c r="E3514" i="19"/>
  <c r="E3515" i="19"/>
  <c r="E3516" i="19"/>
  <c r="E3517" i="19"/>
  <c r="E3518" i="19"/>
  <c r="E3519" i="19"/>
  <c r="E3520" i="19"/>
  <c r="E3521" i="19"/>
  <c r="E3522" i="19"/>
  <c r="E3523" i="19"/>
  <c r="E3524" i="19"/>
  <c r="E3525" i="19"/>
  <c r="E3526" i="19"/>
  <c r="E3527" i="19"/>
  <c r="E3528" i="19"/>
  <c r="E3529" i="19"/>
  <c r="E3530" i="19"/>
  <c r="E3531" i="19"/>
  <c r="E3532" i="19"/>
  <c r="E3533" i="19"/>
  <c r="E3534" i="19"/>
  <c r="E3535" i="19"/>
  <c r="E3536" i="19"/>
  <c r="E3537" i="19"/>
  <c r="E3538" i="19"/>
  <c r="E3539" i="19"/>
  <c r="E3540" i="19"/>
  <c r="E3541" i="19"/>
  <c r="E3542" i="19"/>
  <c r="E3543" i="19"/>
  <c r="E3544" i="19"/>
  <c r="E3545" i="19"/>
  <c r="E3546" i="19"/>
  <c r="E3547" i="19"/>
  <c r="E3548" i="19"/>
  <c r="E3549" i="19"/>
  <c r="E3550" i="19"/>
  <c r="E3551" i="19"/>
  <c r="E3552" i="19"/>
  <c r="E3553" i="19"/>
  <c r="E3554" i="19"/>
  <c r="E3555" i="19"/>
  <c r="E3556" i="19"/>
  <c r="E3557" i="19"/>
  <c r="E3558" i="19"/>
  <c r="E3559" i="19"/>
  <c r="E3560" i="19"/>
  <c r="E3561" i="19"/>
  <c r="E3562" i="19"/>
  <c r="E3563" i="19"/>
  <c r="E3564" i="19"/>
  <c r="E3565" i="19"/>
  <c r="E3566" i="19"/>
  <c r="E3567" i="19"/>
  <c r="E3568" i="19"/>
  <c r="E3569" i="19"/>
  <c r="E3570" i="19"/>
  <c r="E3571" i="19"/>
  <c r="E3572" i="19"/>
  <c r="E3573" i="19"/>
  <c r="E3574" i="19"/>
  <c r="E3575" i="19"/>
  <c r="E3576" i="19"/>
  <c r="E3577" i="19"/>
  <c r="E3578" i="19"/>
  <c r="E3579" i="19"/>
  <c r="E3580" i="19"/>
  <c r="E3581" i="19"/>
  <c r="E3582" i="19"/>
  <c r="E3583" i="19"/>
  <c r="E3584" i="19"/>
  <c r="E3585" i="19"/>
  <c r="E3586" i="19"/>
  <c r="E3587" i="19"/>
  <c r="E3588" i="19"/>
  <c r="E3589" i="19"/>
  <c r="E3590" i="19"/>
  <c r="E3591" i="19"/>
  <c r="E3592" i="19"/>
  <c r="E3593" i="19"/>
  <c r="E3594" i="19"/>
  <c r="E3595" i="19"/>
  <c r="E3596" i="19"/>
  <c r="E3597" i="19"/>
  <c r="E3598" i="19"/>
  <c r="E3599" i="19"/>
  <c r="E3600" i="19"/>
  <c r="E3601" i="19"/>
  <c r="E3602" i="19"/>
  <c r="E3603" i="19"/>
  <c r="E3604" i="19"/>
  <c r="E3605" i="19"/>
  <c r="E3606" i="19"/>
  <c r="E3607" i="19"/>
  <c r="E3608" i="19"/>
  <c r="E3609" i="19"/>
  <c r="E3610" i="19"/>
  <c r="E3611" i="19"/>
  <c r="E3612" i="19"/>
  <c r="E3613" i="19"/>
  <c r="E3614" i="19"/>
  <c r="E3615" i="19"/>
  <c r="E3616" i="19"/>
  <c r="E3617" i="19"/>
  <c r="E3618" i="19"/>
  <c r="E3619" i="19"/>
  <c r="E3620" i="19"/>
  <c r="E3621" i="19"/>
  <c r="E3622" i="19"/>
  <c r="E3623" i="19"/>
  <c r="E3624" i="19"/>
  <c r="E3625" i="19"/>
  <c r="E3626" i="19"/>
  <c r="E3627" i="19"/>
  <c r="E3628" i="19"/>
  <c r="E3629" i="19"/>
  <c r="E3630" i="19"/>
  <c r="E3631" i="19"/>
  <c r="E3632" i="19"/>
  <c r="E3633" i="19"/>
  <c r="E3634" i="19"/>
  <c r="E3635" i="19"/>
  <c r="E3636" i="19"/>
  <c r="E3637" i="19"/>
  <c r="E3638" i="19"/>
  <c r="E3639" i="19"/>
  <c r="E3640" i="19"/>
  <c r="E3641" i="19"/>
  <c r="E3642" i="19"/>
  <c r="E3643" i="19"/>
  <c r="E3644" i="19"/>
  <c r="E3645" i="19"/>
  <c r="E3646" i="19"/>
  <c r="E3647" i="19"/>
  <c r="E3648" i="19"/>
  <c r="E3649" i="19"/>
  <c r="E3650" i="19"/>
  <c r="E3651" i="19"/>
  <c r="E3652" i="19"/>
  <c r="E3653" i="19"/>
  <c r="E3654" i="19"/>
  <c r="E3655" i="19"/>
  <c r="E3656" i="19"/>
  <c r="E3657" i="19"/>
  <c r="E3658" i="19"/>
  <c r="E3659" i="19"/>
  <c r="E3660" i="19"/>
  <c r="E3661" i="19"/>
  <c r="E3662" i="19"/>
  <c r="E3663" i="19"/>
  <c r="E3664" i="19"/>
  <c r="E3665" i="19"/>
  <c r="E3666" i="19"/>
  <c r="E3667" i="19"/>
  <c r="E3668" i="19"/>
  <c r="E3669" i="19"/>
  <c r="E3670" i="19"/>
  <c r="E3671" i="19"/>
  <c r="E3672" i="19"/>
  <c r="E3673" i="19"/>
  <c r="E3674" i="19"/>
  <c r="E3675" i="19"/>
  <c r="E3676" i="19"/>
  <c r="E3677" i="19"/>
  <c r="E3678" i="19"/>
  <c r="E3679" i="19"/>
  <c r="E3680" i="19"/>
  <c r="E3681" i="19"/>
  <c r="E3682" i="19"/>
  <c r="E3683" i="19"/>
  <c r="E3684" i="19"/>
  <c r="E3685" i="19"/>
  <c r="E3686" i="19"/>
  <c r="E3687" i="19"/>
  <c r="E3688" i="19"/>
  <c r="E3689" i="19"/>
  <c r="E3690" i="19"/>
  <c r="E3691" i="19"/>
  <c r="E3692" i="19"/>
  <c r="E3693" i="19"/>
  <c r="E3694" i="19"/>
  <c r="E3695" i="19"/>
  <c r="E3696" i="19"/>
  <c r="E3697" i="19"/>
  <c r="E3698" i="19"/>
  <c r="E3699" i="19"/>
  <c r="E3700" i="19"/>
  <c r="E3701" i="19"/>
  <c r="E3702" i="19"/>
  <c r="E3703" i="19"/>
  <c r="E3704" i="19"/>
  <c r="E3705" i="19"/>
  <c r="E3706" i="19"/>
  <c r="E3707" i="19"/>
  <c r="E3708" i="19"/>
  <c r="E3709" i="19"/>
  <c r="E3710" i="19"/>
  <c r="E3711" i="19"/>
  <c r="E3712" i="19"/>
  <c r="E3713" i="19"/>
  <c r="E3714" i="19"/>
  <c r="E3715" i="19"/>
  <c r="E3716" i="19"/>
  <c r="E3717" i="19"/>
  <c r="E3718" i="19"/>
  <c r="E3719" i="19"/>
  <c r="E3720" i="19"/>
  <c r="E3721" i="19"/>
  <c r="E3722" i="19"/>
  <c r="E3723" i="19"/>
  <c r="E3724" i="19"/>
  <c r="E3725" i="19"/>
  <c r="E3726" i="19"/>
  <c r="E3727" i="19"/>
  <c r="E3728" i="19"/>
  <c r="E3729" i="19"/>
  <c r="E3730" i="19"/>
  <c r="E3731" i="19"/>
  <c r="E3732" i="19"/>
  <c r="E3733" i="19"/>
  <c r="E3734" i="19"/>
  <c r="E3735" i="19"/>
  <c r="E3736" i="19"/>
  <c r="E3737" i="19"/>
  <c r="E3738" i="19"/>
  <c r="E3739" i="19"/>
  <c r="E3740" i="19"/>
  <c r="E3741" i="19"/>
  <c r="E3742" i="19"/>
  <c r="E3743" i="19"/>
  <c r="E3744" i="19"/>
  <c r="E3745" i="19"/>
  <c r="E3746" i="19"/>
  <c r="E3747" i="19"/>
  <c r="E3748" i="19"/>
  <c r="E3749" i="19"/>
  <c r="E3750" i="19"/>
  <c r="E3751" i="19"/>
  <c r="E3752" i="19"/>
  <c r="E3753" i="19"/>
  <c r="E3754" i="19"/>
  <c r="E3755" i="19"/>
  <c r="E3756" i="19"/>
  <c r="E3757" i="19"/>
  <c r="E3758" i="19"/>
  <c r="E3759" i="19"/>
  <c r="E3760" i="19"/>
  <c r="E3761" i="19"/>
  <c r="E3762" i="19"/>
  <c r="E3763" i="19"/>
  <c r="E3764" i="19"/>
  <c r="E3765" i="19"/>
  <c r="E3766" i="19"/>
  <c r="E3767" i="19"/>
  <c r="E3768" i="19"/>
  <c r="E3769" i="19"/>
  <c r="E3770" i="19"/>
  <c r="E3771" i="19"/>
  <c r="E3772" i="19"/>
  <c r="E3773" i="19"/>
  <c r="E3774" i="19"/>
  <c r="E3775" i="19"/>
  <c r="E3776" i="19"/>
  <c r="E3777" i="19"/>
  <c r="E3778" i="19"/>
  <c r="E3779" i="19"/>
  <c r="E3780" i="19"/>
  <c r="E3781" i="19"/>
  <c r="E3782" i="19"/>
  <c r="E3783" i="19"/>
  <c r="E3784" i="19"/>
  <c r="E3785" i="19"/>
  <c r="E3786" i="19"/>
  <c r="E3787" i="19"/>
  <c r="E3788" i="19"/>
  <c r="E3789" i="19"/>
  <c r="E3790" i="19"/>
  <c r="E3791" i="19"/>
  <c r="E3792" i="19"/>
  <c r="E3793" i="19"/>
  <c r="E3794" i="19"/>
  <c r="E3795" i="19"/>
  <c r="E3796" i="19"/>
  <c r="E3797" i="19"/>
  <c r="E3798" i="19"/>
  <c r="E3799" i="19"/>
  <c r="E3800" i="19"/>
  <c r="E3801" i="19"/>
  <c r="E3802" i="19"/>
  <c r="E3803" i="19"/>
  <c r="E3804" i="19"/>
  <c r="E3805" i="19"/>
  <c r="E3806" i="19"/>
  <c r="E3807" i="19"/>
  <c r="E3808" i="19"/>
  <c r="E3809" i="19"/>
  <c r="E3810" i="19"/>
  <c r="E3811" i="19"/>
  <c r="E3812" i="19"/>
  <c r="E3813" i="19"/>
  <c r="E3814" i="19"/>
  <c r="E3815" i="19"/>
  <c r="E3816" i="19"/>
  <c r="E3817" i="19"/>
  <c r="E3818" i="19"/>
  <c r="E3819" i="19"/>
  <c r="E3820" i="19"/>
  <c r="E3821" i="19"/>
  <c r="E3822" i="19"/>
  <c r="E3823" i="19"/>
  <c r="E3824" i="19"/>
  <c r="E3825" i="19"/>
  <c r="E3826" i="19"/>
  <c r="E3827" i="19"/>
  <c r="E3828" i="19"/>
  <c r="E3829" i="19"/>
  <c r="E3830" i="19"/>
  <c r="E3831" i="19"/>
  <c r="E3832" i="19"/>
  <c r="E3833" i="19"/>
  <c r="E3834" i="19"/>
  <c r="E3835" i="19"/>
  <c r="E3836" i="19"/>
  <c r="E3837" i="19"/>
  <c r="E3838" i="19"/>
  <c r="E3839" i="19"/>
  <c r="E3840" i="19"/>
  <c r="E3841" i="19"/>
  <c r="E3842" i="19"/>
  <c r="E3843" i="19"/>
  <c r="E3844" i="19"/>
  <c r="E3845" i="19"/>
  <c r="E3846" i="19"/>
  <c r="E3847" i="19"/>
  <c r="E3848" i="19"/>
  <c r="E3849" i="19"/>
  <c r="E3850" i="19"/>
  <c r="E3851" i="19"/>
  <c r="E3852" i="19"/>
  <c r="E3853" i="19"/>
  <c r="E3854" i="19"/>
  <c r="E3855" i="19"/>
  <c r="E3856" i="19"/>
  <c r="E3857" i="19"/>
  <c r="E3858" i="19"/>
  <c r="E3859" i="19"/>
  <c r="E3860" i="19"/>
  <c r="E3861" i="19"/>
  <c r="E3862" i="19"/>
  <c r="E3863" i="19"/>
  <c r="E3864" i="19"/>
  <c r="E3865" i="19"/>
  <c r="E3866" i="19"/>
  <c r="E3867" i="19"/>
  <c r="E3868" i="19"/>
  <c r="E3869" i="19"/>
  <c r="E3870" i="19"/>
  <c r="E3871" i="19"/>
  <c r="E3872" i="19"/>
  <c r="E3873" i="19"/>
  <c r="E3874" i="19"/>
  <c r="E3875" i="19"/>
  <c r="E3876" i="19"/>
  <c r="E3877" i="19"/>
  <c r="E3878" i="19"/>
  <c r="E3879" i="19"/>
  <c r="E3880" i="19"/>
  <c r="E3881" i="19"/>
  <c r="E3882" i="19"/>
  <c r="E3883" i="19"/>
  <c r="E3884" i="19"/>
  <c r="E3885" i="19"/>
  <c r="E3886" i="19"/>
  <c r="E3887" i="19"/>
  <c r="E3888" i="19"/>
  <c r="E3889" i="19"/>
  <c r="E3890" i="19"/>
  <c r="E3891" i="19"/>
  <c r="E3892" i="19"/>
  <c r="E3893" i="19"/>
  <c r="E3894" i="19"/>
  <c r="E3895" i="19"/>
  <c r="E3896" i="19"/>
  <c r="E3897" i="19"/>
  <c r="E3898" i="19"/>
  <c r="E3899" i="19"/>
  <c r="E3900" i="19"/>
  <c r="E3901" i="19"/>
  <c r="E3902" i="19"/>
  <c r="E3903" i="19"/>
  <c r="E3904" i="19"/>
  <c r="E3905" i="19"/>
  <c r="E3906" i="19"/>
  <c r="E3907" i="19"/>
  <c r="E3908" i="19"/>
  <c r="E3909" i="19"/>
  <c r="E3910" i="19"/>
  <c r="E3911" i="19"/>
  <c r="E3912" i="19"/>
  <c r="E3913" i="19"/>
  <c r="E3914" i="19"/>
  <c r="E3915" i="19"/>
  <c r="E3916" i="19"/>
  <c r="E3917" i="19"/>
  <c r="E3918" i="19"/>
  <c r="E3919" i="19"/>
  <c r="E3920" i="19"/>
  <c r="E3921" i="19"/>
  <c r="E3922" i="19"/>
  <c r="E3923" i="19"/>
  <c r="E3924" i="19"/>
  <c r="E3925" i="19"/>
  <c r="E3926" i="19"/>
  <c r="E3927" i="19"/>
  <c r="E3928" i="19"/>
  <c r="E3929" i="19"/>
  <c r="E3930" i="19"/>
  <c r="E3931" i="19"/>
  <c r="E3932" i="19"/>
  <c r="E3933" i="19"/>
  <c r="E3934" i="19"/>
  <c r="E3935" i="19"/>
  <c r="E3936" i="19"/>
  <c r="E3937" i="19"/>
  <c r="E3938" i="19"/>
  <c r="E3939" i="19"/>
  <c r="E3940" i="19"/>
  <c r="E3941" i="19"/>
  <c r="E3942" i="19"/>
  <c r="E3943" i="19"/>
  <c r="E3944" i="19"/>
  <c r="E3945" i="19"/>
  <c r="E3946" i="19"/>
  <c r="E3947" i="19"/>
  <c r="E3948" i="19"/>
  <c r="E3949" i="19"/>
  <c r="E3950" i="19"/>
  <c r="E3951" i="19"/>
  <c r="E3952" i="19"/>
  <c r="E3953" i="19"/>
  <c r="E3954" i="19"/>
  <c r="E3955" i="19"/>
  <c r="E3956" i="19"/>
  <c r="E3957" i="19"/>
  <c r="E3958" i="19"/>
  <c r="E3959" i="19"/>
  <c r="E3960" i="19"/>
  <c r="E3961" i="19"/>
  <c r="E3962" i="19"/>
  <c r="E3963" i="19"/>
  <c r="E3964" i="19"/>
  <c r="E3965" i="19"/>
  <c r="E3966" i="19"/>
  <c r="E3967" i="19"/>
  <c r="E3968" i="19"/>
  <c r="E3969" i="19"/>
  <c r="E3970" i="19"/>
  <c r="E3971" i="19"/>
  <c r="E3972" i="19"/>
  <c r="E3973" i="19"/>
  <c r="E3974" i="19"/>
  <c r="E3975" i="19"/>
  <c r="E3976" i="19"/>
  <c r="E3977" i="19"/>
  <c r="E3978" i="19"/>
  <c r="E3979" i="19"/>
  <c r="E3980" i="19"/>
  <c r="E3981" i="19"/>
  <c r="E3982" i="19"/>
  <c r="E3983" i="19"/>
  <c r="E3984" i="19"/>
  <c r="E3985" i="19"/>
  <c r="E3986" i="19"/>
  <c r="E3987" i="19"/>
  <c r="E3988" i="19"/>
  <c r="E3989" i="19"/>
  <c r="E3990" i="19"/>
  <c r="E3991" i="19"/>
  <c r="E3992" i="19"/>
  <c r="E3993" i="19"/>
  <c r="E3994" i="19"/>
  <c r="E3995" i="19"/>
  <c r="E3996" i="19"/>
  <c r="E3997" i="19"/>
  <c r="E3998" i="19"/>
  <c r="E3999" i="19"/>
  <c r="E4000" i="19"/>
  <c r="E4001" i="19"/>
  <c r="E4002" i="19"/>
  <c r="E4003" i="19"/>
  <c r="E4004" i="19"/>
  <c r="E4005" i="19"/>
  <c r="E4006" i="19"/>
  <c r="E4007" i="19"/>
  <c r="E4008" i="19"/>
  <c r="E4009" i="19"/>
  <c r="E4010" i="19"/>
  <c r="E4011" i="19"/>
  <c r="E4012" i="19"/>
  <c r="E4013" i="19"/>
  <c r="E4014" i="19"/>
  <c r="E4015" i="19"/>
  <c r="E4016" i="19"/>
  <c r="E4017" i="19"/>
  <c r="E4018" i="19"/>
  <c r="E4019" i="19"/>
  <c r="E4020" i="19"/>
  <c r="E4021" i="19"/>
  <c r="E4022" i="19"/>
  <c r="E4023" i="19"/>
  <c r="E4024" i="19"/>
  <c r="E4025" i="19"/>
  <c r="E4026" i="19"/>
  <c r="E4027" i="19"/>
  <c r="E4028" i="19"/>
  <c r="E4029" i="19"/>
  <c r="E4030" i="19"/>
  <c r="E4031" i="19"/>
  <c r="E4032" i="19"/>
  <c r="E4033" i="19"/>
  <c r="E4034" i="19"/>
  <c r="E4035" i="19"/>
  <c r="E4036" i="19"/>
  <c r="E4037" i="19"/>
  <c r="E4038" i="19"/>
  <c r="E4039" i="19"/>
  <c r="E4040" i="19"/>
  <c r="E4041" i="19"/>
  <c r="E4042" i="19"/>
  <c r="E4043" i="19"/>
  <c r="E4044" i="19"/>
  <c r="E4045" i="19"/>
  <c r="E4046" i="19"/>
  <c r="E4047" i="19"/>
  <c r="E4048" i="19"/>
  <c r="E4049" i="19"/>
  <c r="E4050" i="19"/>
  <c r="E4051" i="19"/>
  <c r="E4052" i="19"/>
  <c r="E4053" i="19"/>
  <c r="E4054" i="19"/>
  <c r="E4055" i="19"/>
  <c r="E4056" i="19"/>
  <c r="E4057" i="19"/>
  <c r="E4058" i="19"/>
  <c r="E4059" i="19"/>
  <c r="E4060" i="19"/>
  <c r="E4061" i="19"/>
  <c r="E4062" i="19"/>
  <c r="E4063" i="19"/>
  <c r="E4064" i="19"/>
  <c r="E4065" i="19"/>
  <c r="E4066" i="19"/>
  <c r="E4067" i="19"/>
  <c r="E4068" i="19"/>
  <c r="E4069" i="19"/>
  <c r="E4070" i="19"/>
  <c r="E4071" i="19"/>
  <c r="E4072" i="19"/>
  <c r="E4073" i="19"/>
  <c r="E4074" i="19"/>
  <c r="E4075" i="19"/>
  <c r="E4076" i="19"/>
  <c r="E4077" i="19"/>
  <c r="E4078" i="19"/>
  <c r="E4079" i="19"/>
  <c r="E4080" i="19"/>
  <c r="E4081" i="19"/>
  <c r="E4082" i="19"/>
  <c r="E4083" i="19"/>
  <c r="E4084" i="19"/>
  <c r="E4085" i="19"/>
  <c r="E4086" i="19"/>
  <c r="E4087" i="19"/>
  <c r="E4088" i="19"/>
  <c r="E4089" i="19"/>
  <c r="E4090" i="19"/>
  <c r="E4091" i="19"/>
  <c r="E4092" i="19"/>
  <c r="E4093" i="19"/>
  <c r="E4094" i="19"/>
  <c r="E4095" i="19"/>
  <c r="E4096" i="19"/>
  <c r="E4097" i="19"/>
  <c r="E4098" i="19"/>
  <c r="E4099" i="19"/>
  <c r="E4100" i="19"/>
  <c r="E4101" i="19"/>
  <c r="E4102" i="19"/>
  <c r="E4103" i="19"/>
  <c r="E4104" i="19"/>
  <c r="E4105" i="19"/>
  <c r="E4106" i="19"/>
  <c r="E4107" i="19"/>
  <c r="E4108" i="19"/>
  <c r="E4109" i="19"/>
  <c r="E4110" i="19"/>
  <c r="E4111" i="19"/>
  <c r="E4112" i="19"/>
  <c r="E4113" i="19"/>
  <c r="E4114" i="19"/>
  <c r="E4115" i="19"/>
  <c r="B4115" i="19"/>
  <c r="B4114" i="19"/>
  <c r="B4113" i="19"/>
  <c r="B4112" i="19"/>
  <c r="B4111" i="19"/>
  <c r="B4110" i="19"/>
  <c r="B4109" i="19"/>
  <c r="B4108" i="19"/>
  <c r="B4107" i="19"/>
  <c r="B4106" i="19"/>
  <c r="B4105" i="19"/>
  <c r="B4104" i="19"/>
  <c r="B4103" i="19"/>
  <c r="B4102" i="19"/>
  <c r="B4101" i="19"/>
  <c r="B4100" i="19"/>
  <c r="B4099" i="19"/>
  <c r="B4098" i="19"/>
  <c r="B4097" i="19"/>
  <c r="B4096" i="19"/>
  <c r="B4095" i="19"/>
  <c r="B4094" i="19"/>
  <c r="B4093" i="19"/>
  <c r="B4092" i="19"/>
  <c r="B4091" i="19"/>
  <c r="B4090" i="19"/>
  <c r="B4089" i="19"/>
  <c r="B4088" i="19"/>
  <c r="B4087" i="19"/>
  <c r="B4086" i="19"/>
  <c r="B4085" i="19"/>
  <c r="B4084" i="19"/>
  <c r="B4083" i="19"/>
  <c r="B4082" i="19"/>
  <c r="B4081" i="19"/>
  <c r="B4080" i="19"/>
  <c r="B4079" i="19"/>
  <c r="B4078" i="19"/>
  <c r="B4077" i="19"/>
  <c r="B4076" i="19"/>
  <c r="B4075" i="19"/>
  <c r="B4074" i="19"/>
  <c r="B4073" i="19"/>
  <c r="B4072" i="19"/>
  <c r="B4071" i="19"/>
  <c r="B4070" i="19"/>
  <c r="B4069" i="19"/>
  <c r="B4068" i="19"/>
  <c r="B4067" i="19"/>
  <c r="B4066" i="19"/>
  <c r="B4065" i="19"/>
  <c r="B4064" i="19"/>
  <c r="B4063" i="19"/>
  <c r="B4062" i="19"/>
  <c r="B4061" i="19"/>
  <c r="B4060" i="19"/>
  <c r="B4059" i="19"/>
  <c r="B4058" i="19"/>
  <c r="B4057" i="19"/>
  <c r="B4056" i="19"/>
  <c r="B4055" i="19"/>
  <c r="B4054" i="19"/>
  <c r="B4053" i="19"/>
  <c r="B4052" i="19"/>
  <c r="B4051" i="19"/>
  <c r="B4050" i="19"/>
  <c r="B4049" i="19"/>
  <c r="B4048" i="19"/>
  <c r="B4047" i="19"/>
  <c r="B4046" i="19"/>
  <c r="B4045" i="19"/>
  <c r="B4044" i="19"/>
  <c r="B4043" i="19"/>
  <c r="B4042" i="19"/>
  <c r="B4041" i="19"/>
  <c r="B4040" i="19"/>
  <c r="B4039" i="19"/>
  <c r="B4038" i="19"/>
  <c r="B4037" i="19"/>
  <c r="B4036" i="19"/>
  <c r="B4035" i="19"/>
  <c r="B4034" i="19"/>
  <c r="B4033" i="19"/>
  <c r="B4032" i="19"/>
  <c r="B4031" i="19"/>
  <c r="B4030" i="19"/>
  <c r="B4029" i="19"/>
  <c r="B4028" i="19"/>
  <c r="B4027" i="19"/>
  <c r="B4026" i="19"/>
  <c r="B4025" i="19"/>
  <c r="B4024" i="19"/>
  <c r="B4023" i="19"/>
  <c r="B4022" i="19"/>
  <c r="B4021" i="19"/>
  <c r="B4020" i="19"/>
  <c r="B4019" i="19"/>
  <c r="B4018" i="19"/>
  <c r="B4017" i="19"/>
  <c r="B4016" i="19"/>
  <c r="B4015" i="19"/>
  <c r="B4014" i="19"/>
  <c r="B4013" i="19"/>
  <c r="B4012" i="19"/>
  <c r="B4011" i="19"/>
  <c r="B4010" i="19"/>
  <c r="B4009" i="19"/>
  <c r="B4008" i="19"/>
  <c r="B4007" i="19"/>
  <c r="B4006" i="19"/>
  <c r="B4005" i="19"/>
  <c r="B4004" i="19"/>
  <c r="B4003" i="19"/>
  <c r="B4002" i="19"/>
  <c r="B4001" i="19"/>
  <c r="B4000" i="19"/>
  <c r="B3999" i="19"/>
  <c r="B3998" i="19"/>
  <c r="B3997" i="19"/>
  <c r="B3996" i="19"/>
  <c r="B3995" i="19"/>
  <c r="B3994" i="19"/>
  <c r="B3993" i="19"/>
  <c r="B3992" i="19"/>
  <c r="B3991" i="19"/>
  <c r="B3990" i="19"/>
  <c r="B3989" i="19"/>
  <c r="B3988" i="19"/>
  <c r="B3987" i="19"/>
  <c r="B3986" i="19"/>
  <c r="B3985" i="19"/>
  <c r="B3984" i="19"/>
  <c r="B3983" i="19"/>
  <c r="B3982" i="19"/>
  <c r="B3981" i="19"/>
  <c r="B3980" i="19"/>
  <c r="B3979" i="19"/>
  <c r="B3978" i="19"/>
  <c r="B3977" i="19"/>
  <c r="B3976" i="19"/>
  <c r="B3975" i="19"/>
  <c r="B3974" i="19"/>
  <c r="B3973" i="19"/>
  <c r="B3972" i="19"/>
  <c r="B3971" i="19"/>
  <c r="B3970" i="19"/>
  <c r="B3969" i="19"/>
  <c r="B3968" i="19"/>
  <c r="B3967" i="19"/>
  <c r="B3966" i="19"/>
  <c r="B3965" i="19"/>
  <c r="B3964" i="19"/>
  <c r="B3963" i="19"/>
  <c r="B3962" i="19"/>
  <c r="B3961" i="19"/>
  <c r="B3960" i="19"/>
  <c r="B3959" i="19"/>
  <c r="B3958" i="19"/>
  <c r="B3957" i="19"/>
  <c r="B3956" i="19"/>
  <c r="B3955" i="19"/>
  <c r="B3954" i="19"/>
  <c r="B3953" i="19"/>
  <c r="B3952" i="19"/>
  <c r="B3951" i="19"/>
  <c r="B3950" i="19"/>
  <c r="B3949" i="19"/>
  <c r="B3948" i="19"/>
  <c r="B3947" i="19"/>
  <c r="B3946" i="19"/>
  <c r="B3945" i="19"/>
  <c r="B3944" i="19"/>
  <c r="B3943" i="19"/>
  <c r="B3942" i="19"/>
  <c r="B3941" i="19"/>
  <c r="B3940" i="19"/>
  <c r="B3939" i="19"/>
  <c r="B3938" i="19"/>
  <c r="B3937" i="19"/>
  <c r="B3936" i="19"/>
  <c r="B3935" i="19"/>
  <c r="B3934" i="19"/>
  <c r="B3933" i="19"/>
  <c r="B3932" i="19"/>
  <c r="B3931" i="19"/>
  <c r="B3930" i="19"/>
  <c r="B3929" i="19"/>
  <c r="B3928" i="19"/>
  <c r="B3927" i="19"/>
  <c r="B3926" i="19"/>
  <c r="B3925" i="19"/>
  <c r="B3924" i="19"/>
  <c r="B3923" i="19"/>
  <c r="B3922" i="19"/>
  <c r="B3921" i="19"/>
  <c r="B3920" i="19"/>
  <c r="B3919" i="19"/>
  <c r="B3918" i="19"/>
  <c r="B3917" i="19"/>
  <c r="B3916" i="19"/>
  <c r="B3915" i="19"/>
  <c r="B3914" i="19"/>
  <c r="B3913" i="19"/>
  <c r="B3912" i="19"/>
  <c r="B3911" i="19"/>
  <c r="B3910" i="19"/>
  <c r="B3909" i="19"/>
  <c r="B3908" i="19"/>
  <c r="B3907" i="19"/>
  <c r="B3906" i="19"/>
  <c r="B3905" i="19"/>
  <c r="B3904" i="19"/>
  <c r="B3903" i="19"/>
  <c r="B3902" i="19"/>
  <c r="B3901" i="19"/>
  <c r="B3900" i="19"/>
  <c r="B3899" i="19"/>
  <c r="B3898" i="19"/>
  <c r="B3897" i="19"/>
  <c r="B3896" i="19"/>
  <c r="B3895" i="19"/>
  <c r="B3894" i="19"/>
  <c r="B3893" i="19"/>
  <c r="B3892" i="19"/>
  <c r="B3891" i="19"/>
  <c r="B3890" i="19"/>
  <c r="B3889" i="19"/>
  <c r="B3888" i="19"/>
  <c r="B3887" i="19"/>
  <c r="B3886" i="19"/>
  <c r="B3885" i="19"/>
  <c r="B3884" i="19"/>
  <c r="B3883" i="19"/>
  <c r="B3882" i="19"/>
  <c r="B3881" i="19"/>
  <c r="B3880" i="19"/>
  <c r="B3879" i="19"/>
  <c r="B3878" i="19"/>
  <c r="B3877" i="19"/>
  <c r="B3876" i="19"/>
  <c r="B3875" i="19"/>
  <c r="B3874" i="19"/>
  <c r="B3873" i="19"/>
  <c r="B3872" i="19"/>
  <c r="B3871" i="19"/>
  <c r="B3870" i="19"/>
  <c r="B3869" i="19"/>
  <c r="B3868" i="19"/>
  <c r="B3867" i="19"/>
  <c r="B3866" i="19"/>
  <c r="B3865" i="19"/>
  <c r="B3864" i="19"/>
  <c r="B3863" i="19"/>
  <c r="B3862" i="19"/>
  <c r="B3861" i="19"/>
  <c r="B3860" i="19"/>
  <c r="B3859" i="19"/>
  <c r="B3858" i="19"/>
  <c r="B3857" i="19"/>
  <c r="B3856" i="19"/>
  <c r="B3855" i="19"/>
  <c r="B3854" i="19"/>
  <c r="B3853" i="19"/>
  <c r="B3852" i="19"/>
  <c r="B3851" i="19"/>
  <c r="B3850" i="19"/>
  <c r="B3849" i="19"/>
  <c r="B3848" i="19"/>
  <c r="B3847" i="19"/>
  <c r="B3846" i="19"/>
  <c r="B3845" i="19"/>
  <c r="B3844" i="19"/>
  <c r="B3843" i="19"/>
  <c r="B3842" i="19"/>
  <c r="B3841" i="19"/>
  <c r="B3840" i="19"/>
  <c r="B3839" i="19"/>
  <c r="B3838" i="19"/>
  <c r="B3837" i="19"/>
  <c r="B3836" i="19"/>
  <c r="B3835" i="19"/>
  <c r="B3834" i="19"/>
  <c r="B3833" i="19"/>
  <c r="B3832" i="19"/>
  <c r="B3831" i="19"/>
  <c r="B3830" i="19"/>
  <c r="B3829" i="19"/>
  <c r="B3828" i="19"/>
  <c r="B3827" i="19"/>
  <c r="B3826" i="19"/>
  <c r="B3825" i="19"/>
  <c r="B3824" i="19"/>
  <c r="B3823" i="19"/>
  <c r="B3822" i="19"/>
  <c r="B3821" i="19"/>
  <c r="B3820" i="19"/>
  <c r="B3819" i="19"/>
  <c r="B3818" i="19"/>
  <c r="B3817" i="19"/>
  <c r="B3816" i="19"/>
  <c r="B3815" i="19"/>
  <c r="B3814" i="19"/>
  <c r="B3813" i="19"/>
  <c r="B3812" i="19"/>
  <c r="B3811" i="19"/>
  <c r="B3810" i="19"/>
  <c r="B3809" i="19"/>
  <c r="B3808" i="19"/>
  <c r="B3807" i="19"/>
  <c r="B3806" i="19"/>
  <c r="B3805" i="19"/>
  <c r="B3804" i="19"/>
  <c r="B3803" i="19"/>
  <c r="B3802" i="19"/>
  <c r="B3801" i="19"/>
  <c r="B3800" i="19"/>
  <c r="B3799" i="19"/>
  <c r="B3798" i="19"/>
  <c r="B3797" i="19"/>
  <c r="B3796" i="19"/>
  <c r="B3795" i="19"/>
  <c r="B3794" i="19"/>
  <c r="B3793" i="19"/>
  <c r="B3792" i="19"/>
  <c r="B3791" i="19"/>
  <c r="B3790" i="19"/>
  <c r="B3789" i="19"/>
  <c r="B3788" i="19"/>
  <c r="B3787" i="19"/>
  <c r="B3786" i="19"/>
  <c r="B3785" i="19"/>
  <c r="B3784" i="19"/>
  <c r="B3783" i="19"/>
  <c r="B3782" i="19"/>
  <c r="B3781" i="19"/>
  <c r="B3780" i="19"/>
  <c r="B3779" i="19"/>
  <c r="B3778" i="19"/>
  <c r="B3777" i="19"/>
  <c r="B3776" i="19"/>
  <c r="B3775" i="19"/>
  <c r="B3774" i="19"/>
  <c r="B3773" i="19"/>
  <c r="B3772" i="19"/>
  <c r="B3771" i="19"/>
  <c r="B3770" i="19"/>
  <c r="B3769" i="19"/>
  <c r="B3768" i="19"/>
  <c r="B3767" i="19"/>
  <c r="B3766" i="19"/>
  <c r="B3765" i="19"/>
  <c r="B3764" i="19"/>
  <c r="B3763" i="19"/>
  <c r="B3762" i="19"/>
  <c r="B3761" i="19"/>
  <c r="B3760" i="19"/>
  <c r="B3759" i="19"/>
  <c r="B3758" i="19"/>
  <c r="B3757" i="19"/>
  <c r="B3756" i="19"/>
  <c r="B3755" i="19"/>
  <c r="B3754" i="19"/>
  <c r="B3753" i="19"/>
  <c r="B3752" i="19"/>
  <c r="B3751" i="19"/>
  <c r="B3750" i="19"/>
  <c r="B3749" i="19"/>
  <c r="B3748" i="19"/>
  <c r="B3747" i="19"/>
  <c r="B3746" i="19"/>
  <c r="B3745" i="19"/>
  <c r="B3744" i="19"/>
  <c r="B3743" i="19"/>
  <c r="B3742" i="19"/>
  <c r="B3741" i="19"/>
  <c r="B3740" i="19"/>
  <c r="B3739" i="19"/>
  <c r="B3738" i="19"/>
  <c r="B3737" i="19"/>
  <c r="B3736" i="19"/>
  <c r="B3735" i="19"/>
  <c r="B3734" i="19"/>
  <c r="B3733" i="19"/>
  <c r="B3732" i="19"/>
  <c r="B3731" i="19"/>
  <c r="B3730" i="19"/>
  <c r="B3729" i="19"/>
  <c r="B3728" i="19"/>
  <c r="B3727" i="19"/>
  <c r="B3726" i="19"/>
  <c r="B3725" i="19"/>
  <c r="B3724" i="19"/>
  <c r="B3723" i="19"/>
  <c r="B3722" i="19"/>
  <c r="B3721" i="19"/>
  <c r="B3720" i="19"/>
  <c r="B3719" i="19"/>
  <c r="B3718" i="19"/>
  <c r="B3717" i="19"/>
  <c r="B3716" i="19"/>
  <c r="B3715" i="19"/>
  <c r="B3714" i="19"/>
  <c r="B3713" i="19"/>
  <c r="B3712" i="19"/>
  <c r="B3711" i="19"/>
  <c r="B3710" i="19"/>
  <c r="B3709" i="19"/>
  <c r="B3708" i="19"/>
  <c r="B3707" i="19"/>
  <c r="B3706" i="19"/>
  <c r="B3705" i="19"/>
  <c r="B3704" i="19"/>
  <c r="B3703" i="19"/>
  <c r="B3702" i="19"/>
  <c r="B3701" i="19"/>
  <c r="B3700" i="19"/>
  <c r="B3699" i="19"/>
  <c r="B3698" i="19"/>
  <c r="B3697" i="19"/>
  <c r="B3696" i="19"/>
  <c r="B3695" i="19"/>
  <c r="B3694" i="19"/>
  <c r="B3693" i="19"/>
  <c r="B3692" i="19"/>
  <c r="B3691" i="19"/>
  <c r="B3690" i="19"/>
  <c r="B3689" i="19"/>
  <c r="B3688" i="19"/>
  <c r="B3687" i="19"/>
  <c r="B3686" i="19"/>
  <c r="B3685" i="19"/>
  <c r="B3684" i="19"/>
  <c r="B3683" i="19"/>
  <c r="B3682" i="19"/>
  <c r="B3681" i="19"/>
  <c r="B3680" i="19"/>
  <c r="B3679" i="19"/>
  <c r="B3678" i="19"/>
  <c r="B3677" i="19"/>
  <c r="B3676" i="19"/>
  <c r="B3675" i="19"/>
  <c r="B3674" i="19"/>
  <c r="B3673" i="19"/>
  <c r="B3672" i="19"/>
  <c r="B3671" i="19"/>
  <c r="B3670" i="19"/>
  <c r="B3669" i="19"/>
  <c r="B3668" i="19"/>
  <c r="B3667" i="19"/>
  <c r="B3666" i="19"/>
  <c r="B3665" i="19"/>
  <c r="B3664" i="19"/>
  <c r="B3663" i="19"/>
  <c r="B3662" i="19"/>
  <c r="B3661" i="19"/>
  <c r="B3660" i="19"/>
  <c r="B3659" i="19"/>
  <c r="B3658" i="19"/>
  <c r="B3657" i="19"/>
  <c r="B3656" i="19"/>
  <c r="B3655" i="19"/>
  <c r="B3654" i="19"/>
  <c r="B3653" i="19"/>
  <c r="B3652" i="19"/>
  <c r="B3651" i="19"/>
  <c r="B3650" i="19"/>
  <c r="B3649" i="19"/>
  <c r="B3648" i="19"/>
  <c r="B3647" i="19"/>
  <c r="B3646" i="19"/>
  <c r="B3645" i="19"/>
  <c r="B3644" i="19"/>
  <c r="B3643" i="19"/>
  <c r="B3642" i="19"/>
  <c r="B3641" i="19"/>
  <c r="B3640" i="19"/>
  <c r="B3639" i="19"/>
  <c r="B3638" i="19"/>
  <c r="B3637" i="19"/>
  <c r="B3636" i="19"/>
  <c r="B3635" i="19"/>
  <c r="B3634" i="19"/>
  <c r="B3633" i="19"/>
  <c r="B3632" i="19"/>
  <c r="B3631" i="19"/>
  <c r="B3630" i="19"/>
  <c r="B3629" i="19"/>
  <c r="B3628" i="19"/>
  <c r="B3627" i="19"/>
  <c r="B3626" i="19"/>
  <c r="B3625" i="19"/>
  <c r="B3624" i="19"/>
  <c r="B3623" i="19"/>
  <c r="B3622" i="19"/>
  <c r="B3621" i="19"/>
  <c r="B3620" i="19"/>
  <c r="B3619" i="19"/>
  <c r="B3618" i="19"/>
  <c r="B3617" i="19"/>
  <c r="B3616" i="19"/>
  <c r="B3615" i="19"/>
  <c r="B3614" i="19"/>
  <c r="B3613" i="19"/>
  <c r="B3612" i="19"/>
  <c r="B3611" i="19"/>
  <c r="B3610" i="19"/>
  <c r="B3609" i="19"/>
  <c r="B3608" i="19"/>
  <c r="B3607" i="19"/>
  <c r="B3606" i="19"/>
  <c r="B3605" i="19"/>
  <c r="B3604" i="19"/>
  <c r="B3603" i="19"/>
  <c r="B3602" i="19"/>
  <c r="B3601" i="19"/>
  <c r="B3600" i="19"/>
  <c r="B3599" i="19"/>
  <c r="B3598" i="19"/>
  <c r="B3597" i="19"/>
  <c r="B3596" i="19"/>
  <c r="B3595" i="19"/>
  <c r="B3594" i="19"/>
  <c r="B3593" i="19"/>
  <c r="B3592" i="19"/>
  <c r="B3591" i="19"/>
  <c r="B3590" i="19"/>
  <c r="B3589" i="19"/>
  <c r="B3588" i="19"/>
  <c r="B3587" i="19"/>
  <c r="B3586" i="19"/>
  <c r="B3585" i="19"/>
  <c r="B3584" i="19"/>
  <c r="B3583" i="19"/>
  <c r="B3582" i="19"/>
  <c r="B3581" i="19"/>
  <c r="B3580" i="19"/>
  <c r="B3579" i="19"/>
  <c r="B3578" i="19"/>
  <c r="B3577" i="19"/>
  <c r="B3576" i="19"/>
  <c r="B3575" i="19"/>
  <c r="B3574" i="19"/>
  <c r="B3573" i="19"/>
  <c r="B3572" i="19"/>
  <c r="B3571" i="19"/>
  <c r="B3570" i="19"/>
  <c r="B3569" i="19"/>
  <c r="B3568" i="19"/>
  <c r="B3567" i="19"/>
  <c r="B3566" i="19"/>
  <c r="B3565" i="19"/>
  <c r="B3564" i="19"/>
  <c r="B3563" i="19"/>
  <c r="B3562" i="19"/>
  <c r="B3561" i="19"/>
  <c r="B3560" i="19"/>
  <c r="B3559" i="19"/>
  <c r="B3558" i="19"/>
  <c r="B3557" i="19"/>
  <c r="B3556" i="19"/>
  <c r="B3555" i="19"/>
  <c r="B3554" i="19"/>
  <c r="B3553" i="19"/>
  <c r="B3552" i="19"/>
  <c r="B3551" i="19"/>
  <c r="B3550" i="19"/>
  <c r="B3549" i="19"/>
  <c r="B3548" i="19"/>
  <c r="B3547" i="19"/>
  <c r="B3546" i="19"/>
  <c r="B3545" i="19"/>
  <c r="B3544" i="19"/>
  <c r="B3543" i="19"/>
  <c r="B3542" i="19"/>
  <c r="B3541" i="19"/>
  <c r="B3540" i="19"/>
  <c r="B3539" i="19"/>
  <c r="B3538" i="19"/>
  <c r="B3537" i="19"/>
  <c r="B3536" i="19"/>
  <c r="B3535" i="19"/>
  <c r="B3534" i="19"/>
  <c r="B3533" i="19"/>
  <c r="B3532" i="19"/>
  <c r="B3531" i="19"/>
  <c r="B3530" i="19"/>
  <c r="B3529" i="19"/>
  <c r="B3528" i="19"/>
  <c r="B3527" i="19"/>
  <c r="B3526" i="19"/>
  <c r="B3525" i="19"/>
  <c r="B3524" i="19"/>
  <c r="B3523" i="19"/>
  <c r="B3522" i="19"/>
  <c r="B3521" i="19"/>
  <c r="B3520" i="19"/>
  <c r="B3519" i="19"/>
  <c r="B3518" i="19"/>
  <c r="B3517" i="19"/>
  <c r="B3516" i="19"/>
  <c r="B3515" i="19"/>
  <c r="B3514" i="19"/>
  <c r="B3513" i="19"/>
  <c r="B3512" i="19"/>
  <c r="B3511" i="19"/>
  <c r="B3510" i="19"/>
  <c r="B3509" i="19"/>
  <c r="B3508" i="19"/>
  <c r="B3507" i="19"/>
  <c r="B3506" i="19"/>
  <c r="B3505" i="19"/>
  <c r="B3504" i="19"/>
  <c r="B3503" i="19"/>
  <c r="B3502" i="19"/>
  <c r="B3501" i="19"/>
  <c r="B3500" i="19"/>
  <c r="B3499" i="19"/>
  <c r="B3498" i="19"/>
  <c r="B3497" i="19"/>
  <c r="B3496" i="19"/>
  <c r="B3495" i="19"/>
  <c r="B3494" i="19"/>
  <c r="B3493" i="19"/>
  <c r="B3492" i="19"/>
  <c r="B3491" i="19"/>
  <c r="B3490" i="19"/>
  <c r="B3489" i="19"/>
  <c r="B3488" i="19"/>
  <c r="B3487" i="19"/>
  <c r="B3486" i="19"/>
  <c r="B3485" i="19"/>
  <c r="B3484" i="19"/>
  <c r="B3483" i="19"/>
  <c r="B3482" i="19"/>
  <c r="B3481" i="19"/>
  <c r="B3480" i="19"/>
  <c r="B3479" i="19"/>
  <c r="B3478" i="19"/>
  <c r="B3477" i="19"/>
  <c r="B3476" i="19"/>
  <c r="B3475" i="19"/>
  <c r="B3474" i="19"/>
  <c r="B3473" i="19"/>
  <c r="B3472" i="19"/>
  <c r="B3471" i="19"/>
  <c r="B3470" i="19"/>
  <c r="B3469" i="19"/>
  <c r="B3468" i="19"/>
  <c r="B3467" i="19"/>
  <c r="B3466" i="19"/>
  <c r="B3465" i="19"/>
  <c r="B3464" i="19"/>
  <c r="B3463" i="19"/>
  <c r="B3462" i="19"/>
  <c r="B3461" i="19"/>
  <c r="B3460" i="19"/>
  <c r="B3459" i="19"/>
  <c r="B3458" i="19"/>
  <c r="B3457" i="19"/>
  <c r="B3456" i="19"/>
  <c r="B3455" i="19"/>
  <c r="B3454" i="19"/>
  <c r="B3453" i="19"/>
  <c r="B3452" i="19"/>
  <c r="B3451" i="19"/>
  <c r="B3450" i="19"/>
  <c r="B3449" i="19"/>
  <c r="B3448" i="19"/>
  <c r="B3447" i="19"/>
  <c r="B3446" i="19"/>
  <c r="B3445" i="19"/>
  <c r="B3444" i="19"/>
  <c r="B3443" i="19"/>
  <c r="B3442" i="19"/>
  <c r="B3441" i="19"/>
  <c r="B3440" i="19"/>
  <c r="B3439" i="19"/>
  <c r="B3438" i="19"/>
  <c r="B3437" i="19"/>
  <c r="B3436" i="19"/>
  <c r="B3435" i="19"/>
  <c r="B3434" i="19"/>
  <c r="B3433" i="19"/>
  <c r="B3432" i="19"/>
  <c r="B3431" i="19"/>
  <c r="B3430" i="19"/>
  <c r="B3429" i="19"/>
  <c r="B3428" i="19"/>
  <c r="B3427" i="19"/>
  <c r="B3426" i="19"/>
  <c r="B3425" i="19"/>
  <c r="B3424" i="19"/>
  <c r="B3423" i="19"/>
  <c r="B3422" i="19"/>
  <c r="B3421" i="19"/>
  <c r="B3420" i="19"/>
  <c r="B3419" i="19"/>
  <c r="B3418" i="19"/>
  <c r="B3417" i="19"/>
  <c r="B3416" i="19"/>
  <c r="B3415" i="19"/>
  <c r="B3414" i="19"/>
  <c r="B3413" i="19"/>
  <c r="B3412" i="19"/>
  <c r="B3411" i="19"/>
  <c r="B3410" i="19"/>
  <c r="B3409" i="19"/>
  <c r="B3408" i="19"/>
  <c r="B3407" i="19"/>
  <c r="B3406" i="19"/>
  <c r="B3405" i="19"/>
  <c r="B3404" i="19"/>
  <c r="B3403" i="19"/>
  <c r="B3402" i="19"/>
  <c r="B3401" i="19"/>
  <c r="B3400" i="19"/>
  <c r="B3399" i="19"/>
  <c r="B3398" i="19"/>
  <c r="B3397" i="19"/>
  <c r="B3396" i="19"/>
  <c r="B3395" i="19"/>
  <c r="B3394" i="19"/>
  <c r="B3393" i="19"/>
  <c r="B3392" i="19"/>
  <c r="B3391" i="19"/>
  <c r="B3390" i="19"/>
  <c r="B3389" i="19"/>
  <c r="B3388" i="19"/>
  <c r="B3387" i="19"/>
  <c r="B3386" i="19"/>
  <c r="B3385" i="19"/>
  <c r="B3384" i="19"/>
  <c r="B3383" i="19"/>
  <c r="B3382" i="19"/>
  <c r="B3381" i="19"/>
  <c r="B3380" i="19"/>
  <c r="B3379" i="19"/>
  <c r="B3378" i="19"/>
  <c r="B3377" i="19"/>
  <c r="B3376" i="19"/>
  <c r="B3375" i="19"/>
  <c r="B3374" i="19"/>
  <c r="B3373" i="19"/>
  <c r="B3372" i="19"/>
  <c r="B3371" i="19"/>
  <c r="B3370" i="19"/>
  <c r="B3369" i="19"/>
  <c r="B3368" i="19"/>
  <c r="B3367" i="19"/>
  <c r="B3366" i="19"/>
  <c r="B3365" i="19"/>
  <c r="B3364" i="19"/>
  <c r="B3363" i="19"/>
  <c r="B3362" i="19"/>
  <c r="B3361" i="19"/>
  <c r="B3360" i="19"/>
  <c r="B3359" i="19"/>
  <c r="B3358" i="19"/>
  <c r="B3357" i="19"/>
  <c r="B3356" i="19"/>
  <c r="B3355" i="19"/>
  <c r="B3354" i="19"/>
  <c r="B3353" i="19"/>
  <c r="B3352" i="19"/>
  <c r="B3351" i="19"/>
  <c r="B3350" i="19"/>
  <c r="B3349" i="19"/>
  <c r="B3348" i="19"/>
  <c r="B3347" i="19"/>
  <c r="B3346" i="19"/>
  <c r="B3345" i="19"/>
  <c r="B3344" i="19"/>
  <c r="B3343" i="19"/>
  <c r="B3342" i="19"/>
  <c r="B3341" i="19"/>
  <c r="B3340" i="19"/>
  <c r="B3339" i="19"/>
  <c r="B3338" i="19"/>
  <c r="B3337" i="19"/>
  <c r="B3336" i="19"/>
  <c r="B3335" i="19"/>
  <c r="B3334" i="19"/>
  <c r="B3333" i="19"/>
  <c r="B3332" i="19"/>
  <c r="B3331" i="19"/>
  <c r="B3330" i="19"/>
  <c r="B3329" i="19"/>
  <c r="B3328" i="19"/>
  <c r="B3327" i="19"/>
  <c r="B3326" i="19"/>
  <c r="B3325" i="19"/>
  <c r="B3324" i="19"/>
  <c r="B3323" i="19"/>
  <c r="B3322" i="19"/>
  <c r="B3321" i="19"/>
  <c r="B3320" i="19"/>
  <c r="B3319" i="19"/>
  <c r="B3318" i="19"/>
  <c r="B3317" i="19"/>
  <c r="B3316" i="19"/>
  <c r="B3315" i="19"/>
  <c r="B3314" i="19"/>
  <c r="B3313" i="19"/>
  <c r="B3312" i="19"/>
  <c r="B3311" i="19"/>
  <c r="B3310" i="19"/>
  <c r="B3309" i="19"/>
  <c r="B3308" i="19"/>
  <c r="B3307" i="19"/>
  <c r="B3306" i="19"/>
  <c r="B3305" i="19"/>
  <c r="B3304" i="19"/>
  <c r="B3303" i="19"/>
  <c r="B3302" i="19"/>
  <c r="B3301" i="19"/>
  <c r="B3300" i="19"/>
  <c r="B3299" i="19"/>
  <c r="B3298" i="19"/>
  <c r="B3297" i="19"/>
  <c r="B3296" i="19"/>
  <c r="B3295" i="19"/>
  <c r="B3294" i="19"/>
  <c r="B3293" i="19"/>
  <c r="B3292" i="19"/>
  <c r="B3291" i="19"/>
  <c r="B3290" i="19"/>
  <c r="B3289" i="19"/>
  <c r="B3288" i="19"/>
  <c r="B3287" i="19"/>
  <c r="B3286" i="19"/>
  <c r="B3285" i="19"/>
  <c r="B3284" i="19"/>
  <c r="B3283" i="19"/>
  <c r="B3282" i="19"/>
  <c r="B3281" i="19"/>
  <c r="B3280" i="19"/>
  <c r="B3279" i="19"/>
  <c r="B3278" i="19"/>
  <c r="B3277" i="19"/>
  <c r="B3276" i="19"/>
  <c r="B3275" i="19"/>
  <c r="B3274" i="19"/>
  <c r="B3273" i="19"/>
  <c r="B3272" i="19"/>
  <c r="B3271" i="19"/>
  <c r="B3270" i="19"/>
  <c r="B3269" i="19"/>
  <c r="B3268" i="19"/>
  <c r="B3267" i="19"/>
  <c r="B3266" i="19"/>
  <c r="B3265" i="19"/>
  <c r="B3264" i="19"/>
  <c r="B3263" i="19"/>
  <c r="B3262" i="19"/>
  <c r="B3261" i="19"/>
  <c r="B3260" i="19"/>
  <c r="B3259" i="19"/>
  <c r="B3258" i="19"/>
  <c r="B3257" i="19"/>
  <c r="B3256" i="19"/>
  <c r="B3255" i="19"/>
  <c r="B3254" i="19"/>
  <c r="B3253" i="19"/>
  <c r="B3252" i="19"/>
  <c r="B3251" i="19"/>
  <c r="B3250" i="19"/>
  <c r="B3249" i="19"/>
  <c r="B3248" i="19"/>
  <c r="B3247" i="19"/>
  <c r="B3246" i="19"/>
  <c r="B3245" i="19"/>
  <c r="B3244" i="19"/>
  <c r="B3243" i="19"/>
  <c r="B3242" i="19"/>
  <c r="B3241" i="19"/>
  <c r="B3240" i="19"/>
  <c r="B3239" i="19"/>
  <c r="B3238" i="19"/>
  <c r="B3237" i="19"/>
  <c r="B3236" i="19"/>
  <c r="B3235" i="19"/>
  <c r="B3234" i="19"/>
  <c r="B3233" i="19"/>
  <c r="B3232" i="19"/>
  <c r="B3231" i="19"/>
  <c r="B3230" i="19"/>
  <c r="B3229" i="19"/>
  <c r="B3228" i="19"/>
  <c r="B3227" i="19"/>
  <c r="B3226" i="19"/>
  <c r="B3225" i="19"/>
  <c r="B3224" i="19"/>
  <c r="B3223" i="19"/>
  <c r="B3222" i="19"/>
  <c r="B3221" i="19"/>
  <c r="B3220" i="19"/>
  <c r="B3219" i="19"/>
  <c r="B3218" i="19"/>
  <c r="B3217" i="19"/>
  <c r="B3216" i="19"/>
  <c r="B3215" i="19"/>
  <c r="B3214" i="19"/>
  <c r="B3213" i="19"/>
  <c r="B3212" i="19"/>
  <c r="B3211" i="19"/>
  <c r="B3210" i="19"/>
  <c r="B3209" i="19"/>
  <c r="B3208" i="19"/>
  <c r="B3207" i="19"/>
  <c r="B3206" i="19"/>
  <c r="B3205" i="19"/>
  <c r="B3204" i="19"/>
  <c r="B3203" i="19"/>
  <c r="B3202" i="19"/>
  <c r="B3201" i="19"/>
  <c r="B3200" i="19"/>
  <c r="B3199" i="19"/>
  <c r="B3198" i="19"/>
  <c r="B3197" i="19"/>
  <c r="B3196" i="19"/>
  <c r="B3195" i="19"/>
  <c r="B3194" i="19"/>
  <c r="B3193" i="19"/>
  <c r="B3192" i="19"/>
  <c r="B3191" i="19"/>
  <c r="B3190" i="19"/>
  <c r="B3189" i="19"/>
  <c r="B3188" i="19"/>
  <c r="B3187" i="19"/>
  <c r="B3186" i="19"/>
  <c r="B3185" i="19"/>
  <c r="B3184" i="19"/>
  <c r="B3183" i="19"/>
  <c r="B3182" i="19"/>
  <c r="B3181" i="19"/>
  <c r="B3180" i="19"/>
  <c r="B3179" i="19"/>
  <c r="B3178" i="19"/>
  <c r="B3177" i="19"/>
  <c r="B3176" i="19"/>
  <c r="B3175" i="19"/>
  <c r="B3174" i="19"/>
  <c r="B3173" i="19"/>
  <c r="B3172" i="19"/>
  <c r="B3171" i="19"/>
  <c r="B3170" i="19"/>
  <c r="B3169" i="19"/>
  <c r="B3168" i="19"/>
  <c r="B3167" i="19"/>
  <c r="B3166" i="19"/>
  <c r="B3165" i="19"/>
  <c r="B3164" i="19"/>
  <c r="B3163" i="19"/>
  <c r="B3162" i="19"/>
  <c r="B3161" i="19"/>
  <c r="B3160" i="19"/>
  <c r="B3159" i="19"/>
  <c r="B3158" i="19"/>
  <c r="B3157" i="19"/>
  <c r="B3156" i="19"/>
  <c r="B3155" i="19"/>
  <c r="B3154" i="19"/>
  <c r="B3153" i="19"/>
  <c r="B3152" i="19"/>
  <c r="B3151" i="19"/>
  <c r="B3150" i="19"/>
  <c r="B3149" i="19"/>
  <c r="B3148" i="19"/>
  <c r="B3147" i="19"/>
  <c r="B3146" i="19"/>
  <c r="B3145" i="19"/>
  <c r="B3144" i="19"/>
  <c r="B3143" i="19"/>
  <c r="B3142" i="19"/>
  <c r="B3141" i="19"/>
  <c r="B3140" i="19"/>
  <c r="B3139" i="19"/>
  <c r="B3138" i="19"/>
  <c r="B3137" i="19"/>
  <c r="B3136" i="19"/>
  <c r="B3135" i="19"/>
  <c r="B3134" i="19"/>
  <c r="B3133" i="19"/>
  <c r="B3132" i="19"/>
  <c r="B3131" i="19"/>
  <c r="B3130" i="19"/>
  <c r="B3129" i="19"/>
  <c r="B3128" i="19"/>
  <c r="B3127" i="19"/>
  <c r="B3126" i="19"/>
  <c r="B3125" i="19"/>
  <c r="B3124" i="19"/>
  <c r="B3123" i="19"/>
  <c r="B3122" i="19"/>
  <c r="B3121" i="19"/>
  <c r="B3120" i="19"/>
  <c r="B3119" i="19"/>
  <c r="B3118" i="19"/>
  <c r="B3117" i="19"/>
  <c r="B3116" i="19"/>
  <c r="B3115" i="19"/>
  <c r="B3114" i="19"/>
  <c r="B3113" i="19"/>
  <c r="B3112" i="19"/>
  <c r="B3111" i="19"/>
  <c r="B3110" i="19"/>
  <c r="B3109" i="19"/>
  <c r="B3108" i="19"/>
  <c r="B3107" i="19"/>
  <c r="B3106" i="19"/>
  <c r="B3105" i="19"/>
  <c r="B3104" i="19"/>
  <c r="B3103" i="19"/>
  <c r="B3102" i="19"/>
  <c r="B3101" i="19"/>
  <c r="B3100" i="19"/>
  <c r="B3099" i="19"/>
  <c r="B3098" i="19"/>
  <c r="B3097" i="19"/>
  <c r="B3096" i="19"/>
  <c r="B3095" i="19"/>
  <c r="B3094" i="19"/>
  <c r="B3093" i="19"/>
  <c r="B3092" i="19"/>
  <c r="B3091" i="19"/>
  <c r="B3090" i="19"/>
  <c r="B3089" i="19"/>
  <c r="B3088" i="19"/>
  <c r="B3087" i="19"/>
  <c r="B3086" i="19"/>
  <c r="B3085" i="19"/>
  <c r="B3084" i="19"/>
  <c r="B3083" i="19"/>
  <c r="B3082" i="19"/>
  <c r="B3081" i="19"/>
  <c r="B3080" i="19"/>
  <c r="B3079" i="19"/>
  <c r="B3078" i="19"/>
  <c r="B3077" i="19"/>
  <c r="B3076" i="19"/>
  <c r="B3075" i="19"/>
  <c r="B3074" i="19"/>
  <c r="B3073" i="19"/>
  <c r="B3072" i="19"/>
  <c r="B3071" i="19"/>
  <c r="B3070" i="19"/>
  <c r="B3069" i="19"/>
  <c r="B3068" i="19"/>
  <c r="B3067" i="19"/>
  <c r="B3066" i="19"/>
  <c r="B3065" i="19"/>
  <c r="B3064" i="19"/>
  <c r="B3063" i="19"/>
  <c r="B3062" i="19"/>
  <c r="B3061" i="19"/>
  <c r="B3060" i="19"/>
  <c r="B3059" i="19"/>
  <c r="B3058" i="19"/>
  <c r="B3057" i="19"/>
  <c r="B3056" i="19"/>
  <c r="B3055" i="19"/>
  <c r="B3054" i="19"/>
  <c r="B3053" i="19"/>
  <c r="B3052" i="19"/>
  <c r="B3051" i="19"/>
  <c r="B3050" i="19"/>
  <c r="B3049" i="19"/>
  <c r="B3048" i="19"/>
  <c r="B3047" i="19"/>
  <c r="B3046" i="19"/>
  <c r="B3045" i="19"/>
  <c r="B3044" i="19"/>
  <c r="B3043" i="19"/>
  <c r="B3042" i="19"/>
  <c r="B3041" i="19"/>
  <c r="B3040" i="19"/>
  <c r="B3039" i="19"/>
  <c r="B3038" i="19"/>
  <c r="B3037" i="19"/>
  <c r="B3036" i="19"/>
  <c r="B3035" i="19"/>
  <c r="B3034" i="19"/>
  <c r="B3033" i="19"/>
  <c r="B3032" i="19"/>
  <c r="B3031" i="19"/>
  <c r="B3030" i="19"/>
  <c r="B3029" i="19"/>
  <c r="B3028" i="19"/>
  <c r="B3027" i="19"/>
  <c r="B3026" i="19"/>
  <c r="B3025" i="19"/>
  <c r="B3024" i="19"/>
  <c r="B3023" i="19"/>
  <c r="B3022" i="19"/>
  <c r="B3021" i="19"/>
  <c r="B3020" i="19"/>
  <c r="B3019" i="19"/>
  <c r="B3018" i="19"/>
  <c r="B3017" i="19"/>
  <c r="B3016" i="19"/>
  <c r="B3015" i="19"/>
  <c r="B3014" i="19"/>
  <c r="B3013" i="19"/>
  <c r="B3012" i="19"/>
  <c r="B3011" i="19"/>
  <c r="B3010" i="19"/>
  <c r="B3009" i="19"/>
  <c r="B3008" i="19"/>
  <c r="B3007" i="19"/>
  <c r="B3006" i="19"/>
  <c r="B3005" i="19"/>
  <c r="B3004" i="19"/>
  <c r="B3003" i="19"/>
  <c r="B3002" i="19"/>
  <c r="B3001" i="19"/>
  <c r="B3000" i="19"/>
  <c r="B2999" i="19"/>
  <c r="B2998" i="19"/>
  <c r="B2997" i="19"/>
  <c r="B2996" i="19"/>
  <c r="B2995" i="19"/>
  <c r="B2994" i="19"/>
  <c r="B2993" i="19"/>
  <c r="B2992" i="19"/>
  <c r="B2991" i="19"/>
  <c r="B2990" i="19"/>
  <c r="B2989" i="19"/>
  <c r="B2988" i="19"/>
  <c r="B2987" i="19"/>
  <c r="B2986" i="19"/>
  <c r="B2985" i="19"/>
  <c r="B2984" i="19"/>
  <c r="B2983" i="19"/>
  <c r="B2982" i="19"/>
  <c r="B2981" i="19"/>
  <c r="B2980" i="19"/>
  <c r="B2979" i="19"/>
  <c r="B2978" i="19"/>
  <c r="B2977" i="19"/>
  <c r="B2976" i="19"/>
  <c r="B2975" i="19"/>
  <c r="B2974" i="19"/>
  <c r="B2973" i="19"/>
  <c r="B2972" i="19"/>
  <c r="B2971" i="19"/>
  <c r="B2970" i="19"/>
  <c r="B2969" i="19"/>
  <c r="B2968" i="19"/>
  <c r="B2967" i="19"/>
  <c r="B2966" i="19"/>
  <c r="B2965" i="19"/>
  <c r="B2964" i="19"/>
  <c r="B2963" i="19"/>
  <c r="B2962" i="19"/>
  <c r="B2961" i="19"/>
  <c r="B2960" i="19"/>
  <c r="B2959" i="19"/>
  <c r="B2958" i="19"/>
  <c r="B2957" i="19"/>
  <c r="B2956" i="19"/>
  <c r="B2955" i="19"/>
  <c r="B2954" i="19"/>
  <c r="B2953" i="19"/>
  <c r="B2952" i="19"/>
  <c r="B2951" i="19"/>
  <c r="B2950" i="19"/>
  <c r="B2949" i="19"/>
  <c r="B2948" i="19"/>
  <c r="B2947" i="19"/>
  <c r="B2946" i="19"/>
  <c r="B2945" i="19"/>
  <c r="B2944" i="19"/>
  <c r="B2943" i="19"/>
  <c r="B2942" i="19"/>
  <c r="B2941" i="19"/>
  <c r="B2940" i="19"/>
  <c r="B2939" i="19"/>
  <c r="B2938" i="19"/>
  <c r="B2937" i="19"/>
  <c r="B2936" i="19"/>
  <c r="B2935" i="19"/>
  <c r="B2934" i="19"/>
  <c r="B2933" i="19"/>
  <c r="B2932" i="19"/>
  <c r="B2931" i="19"/>
  <c r="B2930" i="19"/>
  <c r="B2929" i="19"/>
  <c r="B2928" i="19"/>
  <c r="B2927" i="19"/>
  <c r="B2926" i="19"/>
  <c r="B2925" i="19"/>
  <c r="B2924" i="19"/>
  <c r="B2923" i="19"/>
  <c r="B2922" i="19"/>
  <c r="B2921" i="19"/>
  <c r="B2920" i="19"/>
  <c r="B2919" i="19"/>
  <c r="B2918" i="19"/>
  <c r="B2917" i="19"/>
  <c r="B2916" i="19"/>
  <c r="B2915" i="19"/>
  <c r="B2914" i="19"/>
  <c r="B2913" i="19"/>
  <c r="B2912" i="19"/>
  <c r="B2911" i="19"/>
  <c r="B2910" i="19"/>
  <c r="B2909" i="19"/>
  <c r="B2908" i="19"/>
  <c r="B2907" i="19"/>
  <c r="B2906" i="19"/>
  <c r="B2905" i="19"/>
  <c r="B2904" i="19"/>
  <c r="B2903" i="19"/>
  <c r="B2902" i="19"/>
  <c r="B2901" i="19"/>
  <c r="B2900" i="19"/>
  <c r="B2899" i="19"/>
  <c r="B2898" i="19"/>
  <c r="B2897" i="19"/>
  <c r="B2896" i="19"/>
  <c r="B2895" i="19"/>
  <c r="B2894" i="19"/>
  <c r="B2893" i="19"/>
  <c r="B2892" i="19"/>
  <c r="B2891" i="19"/>
  <c r="B2890" i="19"/>
  <c r="B2889" i="19"/>
  <c r="B2888" i="19"/>
  <c r="B2887" i="19"/>
  <c r="B2886" i="19"/>
  <c r="B2885" i="19"/>
  <c r="B2884" i="19"/>
  <c r="B2883" i="19"/>
  <c r="B2882" i="19"/>
  <c r="B2881" i="19"/>
  <c r="B2880" i="19"/>
  <c r="B2879" i="19"/>
  <c r="B2878" i="19"/>
  <c r="B2877" i="19"/>
  <c r="B2876" i="19"/>
  <c r="B2875" i="19"/>
  <c r="B2874" i="19"/>
  <c r="B2873" i="19"/>
  <c r="B2872" i="19"/>
  <c r="B2871" i="19"/>
  <c r="B2870" i="19"/>
  <c r="B2869" i="19"/>
  <c r="B2868" i="19"/>
  <c r="B2867" i="19"/>
  <c r="B2866" i="19"/>
  <c r="B2865" i="19"/>
  <c r="B2864" i="19"/>
  <c r="B2863" i="19"/>
  <c r="B2862" i="19"/>
  <c r="B2861" i="19"/>
  <c r="B2860" i="19"/>
  <c r="B2859" i="19"/>
  <c r="B2858" i="19"/>
  <c r="B2857" i="19"/>
  <c r="B2856" i="19"/>
  <c r="B2855" i="19"/>
  <c r="B2854" i="19"/>
  <c r="B2853" i="19"/>
  <c r="B2852" i="19"/>
  <c r="B2851" i="19"/>
  <c r="B2850" i="19"/>
  <c r="B2849" i="19"/>
  <c r="B2848" i="19"/>
  <c r="B2847" i="19"/>
  <c r="B2846" i="19"/>
  <c r="B2845" i="19"/>
  <c r="B2844" i="19"/>
  <c r="B2843" i="19"/>
  <c r="B2842" i="19"/>
  <c r="B2841" i="19"/>
  <c r="B2840" i="19"/>
  <c r="B2839" i="19"/>
  <c r="B2838" i="19"/>
  <c r="B2837" i="19"/>
  <c r="B2836" i="19"/>
  <c r="B2835" i="19"/>
  <c r="B2834" i="19"/>
  <c r="B2833" i="19"/>
  <c r="B2832" i="19"/>
  <c r="B2831" i="19"/>
  <c r="B2830" i="19"/>
  <c r="B2829" i="19"/>
  <c r="B2828" i="19"/>
  <c r="B2827" i="19"/>
  <c r="B2826" i="19"/>
  <c r="B2825" i="19"/>
  <c r="B2824" i="19"/>
  <c r="B2823" i="19"/>
  <c r="B2822" i="19"/>
  <c r="B2821" i="19"/>
  <c r="B2820" i="19"/>
  <c r="B2819" i="19"/>
  <c r="B2818" i="19"/>
  <c r="B2817" i="19"/>
  <c r="B2816" i="19"/>
  <c r="B2815" i="19"/>
  <c r="B2814" i="19"/>
  <c r="B2813" i="19"/>
  <c r="B2812" i="19"/>
  <c r="B2811" i="19"/>
  <c r="B2810" i="19"/>
  <c r="B2809" i="19"/>
  <c r="B2808" i="19"/>
  <c r="B2807" i="19"/>
  <c r="B2806" i="19"/>
  <c r="B2805" i="19"/>
  <c r="B2804" i="19"/>
  <c r="B2803" i="19"/>
  <c r="B2802" i="19"/>
  <c r="B2801" i="19"/>
  <c r="B2800" i="19"/>
  <c r="B2799" i="19"/>
  <c r="B2798" i="19"/>
  <c r="B2797" i="19"/>
  <c r="B2796" i="19"/>
  <c r="B2795" i="19"/>
  <c r="B2794" i="19"/>
  <c r="B2793" i="19"/>
  <c r="B2792" i="19"/>
  <c r="B2791" i="19"/>
  <c r="B2790" i="19"/>
  <c r="B2789" i="19"/>
  <c r="B2788" i="19"/>
  <c r="B2787" i="19"/>
  <c r="B2786" i="19"/>
  <c r="B2785" i="19"/>
  <c r="B2784" i="19"/>
  <c r="B2783" i="19"/>
  <c r="B2782" i="19"/>
  <c r="B2781" i="19"/>
  <c r="B2780" i="19"/>
  <c r="B2779" i="19"/>
  <c r="B2778" i="19"/>
  <c r="B2777" i="19"/>
  <c r="B2776" i="19"/>
  <c r="B2775" i="19"/>
  <c r="B2774" i="19"/>
  <c r="B2773" i="19"/>
  <c r="B2772" i="19"/>
  <c r="B2771" i="19"/>
  <c r="B2770" i="19"/>
  <c r="B2769" i="19"/>
  <c r="B2768" i="19"/>
  <c r="B2767" i="19"/>
  <c r="B2766" i="19"/>
  <c r="B2765" i="19"/>
  <c r="B2764" i="19"/>
  <c r="B2763" i="19"/>
  <c r="B2762" i="19"/>
  <c r="B2761" i="19"/>
  <c r="B2760" i="19"/>
  <c r="B2759" i="19"/>
  <c r="B2758" i="19"/>
  <c r="B2757" i="19"/>
  <c r="B2756" i="19"/>
  <c r="B2755" i="19"/>
  <c r="B2754" i="19"/>
  <c r="B2753" i="19"/>
  <c r="B2752" i="19"/>
  <c r="B2751" i="19"/>
  <c r="B2750" i="19"/>
  <c r="B2749" i="19"/>
  <c r="B2748" i="19"/>
  <c r="B2747" i="19"/>
  <c r="B2746" i="19"/>
  <c r="B2745" i="19"/>
  <c r="B2744" i="19"/>
  <c r="B2743" i="19"/>
  <c r="B2742" i="19"/>
  <c r="B2741" i="19"/>
  <c r="B2740" i="19"/>
  <c r="B2739" i="19"/>
  <c r="B2738" i="19"/>
  <c r="B2737" i="19"/>
  <c r="B2736" i="19"/>
  <c r="B2735" i="19"/>
  <c r="B2734" i="19"/>
  <c r="B2733" i="19"/>
  <c r="B2732" i="19"/>
  <c r="B2731" i="19"/>
  <c r="B2730" i="19"/>
  <c r="B2729" i="19"/>
  <c r="B2728" i="19"/>
  <c r="B2727" i="19"/>
  <c r="B2726" i="19"/>
  <c r="B2725" i="19"/>
  <c r="B2724" i="19"/>
  <c r="B2723" i="19"/>
  <c r="B2722" i="19"/>
  <c r="B2721" i="19"/>
  <c r="B2720" i="19"/>
  <c r="B2719" i="19"/>
  <c r="B2718" i="19"/>
  <c r="B2717" i="19"/>
  <c r="B2716" i="19"/>
  <c r="B2715" i="19"/>
  <c r="B2714" i="19"/>
  <c r="B2713" i="19"/>
  <c r="B2712" i="19"/>
  <c r="B2711" i="19"/>
  <c r="B2710" i="19"/>
  <c r="B2709" i="19"/>
  <c r="B2708" i="19"/>
  <c r="B2707" i="19"/>
  <c r="B2706" i="19"/>
  <c r="B2705" i="19"/>
  <c r="B2704" i="19"/>
  <c r="B2703" i="19"/>
  <c r="B2702" i="19"/>
  <c r="B2701" i="19"/>
  <c r="B2700" i="19"/>
  <c r="B2699" i="19"/>
  <c r="B2698" i="19"/>
  <c r="B2697" i="19"/>
  <c r="B2696" i="19"/>
  <c r="B2695" i="19"/>
  <c r="B2694" i="19"/>
  <c r="B2693" i="19"/>
  <c r="B2692" i="19"/>
  <c r="B2691" i="19"/>
  <c r="B2690" i="19"/>
  <c r="B2689" i="19"/>
  <c r="B2688" i="19"/>
  <c r="B2687" i="19"/>
  <c r="B2686" i="19"/>
  <c r="B2685" i="19"/>
  <c r="B2684" i="19"/>
  <c r="B2683" i="19"/>
  <c r="B2682" i="19"/>
  <c r="B2681" i="19"/>
  <c r="B2680" i="19"/>
  <c r="B2679" i="19"/>
  <c r="B2678" i="19"/>
  <c r="B2677" i="19"/>
  <c r="B2676" i="19"/>
  <c r="B2675" i="19"/>
  <c r="B2674" i="19"/>
  <c r="B2673" i="19"/>
  <c r="B2672" i="19"/>
  <c r="B2671" i="19"/>
  <c r="B2670" i="19"/>
  <c r="B2669" i="19"/>
  <c r="B2668" i="19"/>
  <c r="B2667" i="19"/>
  <c r="B2666" i="19"/>
  <c r="B2665" i="19"/>
  <c r="B2664" i="19"/>
  <c r="B2663" i="19"/>
  <c r="B2662" i="19"/>
  <c r="B2661" i="19"/>
  <c r="B2660" i="19"/>
  <c r="B2659" i="19"/>
  <c r="B2658" i="19"/>
  <c r="B2657" i="19"/>
  <c r="B2656" i="19"/>
  <c r="B2655" i="19"/>
  <c r="B2654" i="19"/>
  <c r="B2653" i="19"/>
  <c r="B2652" i="19"/>
  <c r="B2651" i="19"/>
  <c r="B2650" i="19"/>
  <c r="B2649" i="19"/>
  <c r="B2648" i="19"/>
  <c r="B2647" i="19"/>
  <c r="B2646" i="19"/>
  <c r="B2645" i="19"/>
  <c r="B2644" i="19"/>
  <c r="B2643" i="19"/>
  <c r="B2642" i="19"/>
  <c r="B2641" i="19"/>
  <c r="B2640" i="19"/>
  <c r="B2639" i="19"/>
  <c r="B2638" i="19"/>
  <c r="B2637" i="19"/>
  <c r="B2636" i="19"/>
  <c r="B2635" i="19"/>
  <c r="B2634" i="19"/>
  <c r="B2633" i="19"/>
  <c r="B2632" i="19"/>
  <c r="B2631" i="19"/>
  <c r="B2630" i="19"/>
  <c r="B2629" i="19"/>
  <c r="B2628" i="19"/>
  <c r="B2627" i="19"/>
  <c r="B2626" i="19"/>
  <c r="B2625" i="19"/>
  <c r="B2624" i="19"/>
  <c r="B2623" i="19"/>
  <c r="B2622" i="19"/>
  <c r="B2621" i="19"/>
  <c r="B2620" i="19"/>
  <c r="B2619" i="19"/>
  <c r="B2618" i="19"/>
  <c r="B2617" i="19"/>
  <c r="B2616" i="19"/>
  <c r="B2615" i="19"/>
  <c r="B2614" i="19"/>
  <c r="B2613" i="19"/>
  <c r="B2612" i="19"/>
  <c r="B2611" i="19"/>
  <c r="B2610" i="19"/>
  <c r="B2609" i="19"/>
  <c r="B2608" i="19"/>
  <c r="B2607" i="19"/>
  <c r="B2606" i="19"/>
  <c r="B2605" i="19"/>
  <c r="B2604" i="19"/>
  <c r="B2603" i="19"/>
  <c r="B2602" i="19"/>
  <c r="B2601" i="19"/>
  <c r="B2600" i="19"/>
  <c r="B2599" i="19"/>
  <c r="B2598" i="19"/>
  <c r="B2597" i="19"/>
  <c r="B2596" i="19"/>
  <c r="B2595" i="19"/>
  <c r="B2594" i="19"/>
  <c r="B2593" i="19"/>
  <c r="B2592" i="19"/>
  <c r="B2591" i="19"/>
  <c r="B2590" i="19"/>
  <c r="B2589" i="19"/>
  <c r="B2588" i="19"/>
  <c r="B2587" i="19"/>
  <c r="B2586" i="19"/>
  <c r="B2585" i="19"/>
  <c r="B2584" i="19"/>
  <c r="B2583" i="19"/>
  <c r="B2582" i="19"/>
  <c r="B2581" i="19"/>
  <c r="B2580" i="19"/>
  <c r="B2579" i="19"/>
  <c r="B2578" i="19"/>
  <c r="B2577" i="19"/>
  <c r="B2576" i="19"/>
  <c r="B2575" i="19"/>
  <c r="B2574" i="19"/>
  <c r="B2573" i="19"/>
  <c r="B2572" i="19"/>
  <c r="B2571" i="19"/>
  <c r="B2570" i="19"/>
  <c r="B2569" i="19"/>
  <c r="B2568" i="19"/>
  <c r="B2567" i="19"/>
  <c r="B2566" i="19"/>
  <c r="B2565" i="19"/>
  <c r="B2564" i="19"/>
  <c r="B2563" i="19"/>
  <c r="B2562" i="19"/>
  <c r="B2561" i="19"/>
  <c r="B2560" i="19"/>
  <c r="B2559" i="19"/>
  <c r="B2558" i="19"/>
  <c r="B2557" i="19"/>
  <c r="B2556" i="19"/>
  <c r="B2555" i="19"/>
  <c r="B2554" i="19"/>
  <c r="B2553" i="19"/>
  <c r="B2552" i="19"/>
  <c r="B2551" i="19"/>
  <c r="B2550" i="19"/>
  <c r="B2549" i="19"/>
  <c r="B2548" i="19"/>
  <c r="B2547" i="19"/>
  <c r="B2546" i="19"/>
  <c r="B2545" i="19"/>
  <c r="B2544" i="19"/>
  <c r="B2543" i="19"/>
  <c r="B2542" i="19"/>
  <c r="B2541" i="19"/>
  <c r="B2540" i="19"/>
  <c r="B2539" i="19"/>
  <c r="B2538" i="19"/>
  <c r="B2537" i="19"/>
  <c r="B2536" i="19"/>
  <c r="B2535" i="19"/>
  <c r="B2534" i="19"/>
  <c r="B2533" i="19"/>
  <c r="B2532" i="19"/>
  <c r="B2531" i="19"/>
  <c r="B2530" i="19"/>
  <c r="B2529" i="19"/>
  <c r="B2528" i="19"/>
  <c r="B2527" i="19"/>
  <c r="B2526" i="19"/>
  <c r="B2525" i="19"/>
  <c r="B2524" i="19"/>
  <c r="B2523" i="19"/>
  <c r="B2522" i="19"/>
  <c r="B2521" i="19"/>
  <c r="B2520" i="19"/>
  <c r="B2519" i="19"/>
  <c r="B2518" i="19"/>
  <c r="B2517" i="19"/>
  <c r="B2516" i="19"/>
  <c r="B2515" i="19"/>
  <c r="B2514" i="19"/>
  <c r="B2513" i="19"/>
  <c r="B2512" i="19"/>
  <c r="B2511" i="19"/>
  <c r="B2510" i="19"/>
  <c r="B2509" i="19"/>
  <c r="B2508" i="19"/>
  <c r="B2507" i="19"/>
  <c r="B2506" i="19"/>
  <c r="B2505" i="19"/>
  <c r="B2504" i="19"/>
  <c r="B2503" i="19"/>
  <c r="B2502" i="19"/>
  <c r="B2501" i="19"/>
  <c r="B2500" i="19"/>
  <c r="B2499" i="19"/>
  <c r="B2498" i="19"/>
  <c r="B2497" i="19"/>
  <c r="B2496" i="19"/>
  <c r="B2495" i="19"/>
  <c r="B2494" i="19"/>
  <c r="B2493" i="19"/>
  <c r="B2492" i="19"/>
  <c r="B2491" i="19"/>
  <c r="B2490" i="19"/>
  <c r="B2489" i="19"/>
  <c r="B2488" i="19"/>
  <c r="B2487" i="19"/>
  <c r="B2486" i="19"/>
  <c r="B2485" i="19"/>
  <c r="B2484" i="19"/>
  <c r="B2483" i="19"/>
  <c r="B2482" i="19"/>
  <c r="B2481" i="19"/>
  <c r="B2480" i="19"/>
  <c r="B2479" i="19"/>
  <c r="B2478" i="19"/>
  <c r="B2477" i="19"/>
  <c r="B2476" i="19"/>
  <c r="B2475" i="19"/>
  <c r="B2474" i="19"/>
  <c r="B2473" i="19"/>
  <c r="B2472" i="19"/>
  <c r="B2471" i="19"/>
  <c r="B2470" i="19"/>
  <c r="B2469" i="19"/>
  <c r="B2468" i="19"/>
  <c r="B2467" i="19"/>
  <c r="B2466" i="19"/>
  <c r="B2465" i="19"/>
  <c r="B2464" i="19"/>
  <c r="B2463" i="19"/>
  <c r="B2462" i="19"/>
  <c r="B2461" i="19"/>
  <c r="B2460" i="19"/>
  <c r="B2459" i="19"/>
  <c r="B2458" i="19"/>
  <c r="B2457" i="19"/>
  <c r="B2456" i="19"/>
  <c r="B2455" i="19"/>
  <c r="B2454" i="19"/>
  <c r="B2453" i="19"/>
  <c r="B2452" i="19"/>
  <c r="B2451" i="19"/>
  <c r="B2450" i="19"/>
  <c r="B2449" i="19"/>
  <c r="B2448" i="19"/>
  <c r="B2447" i="19"/>
  <c r="B2446" i="19"/>
  <c r="B2445" i="19"/>
  <c r="B2444" i="19"/>
  <c r="B2443" i="19"/>
  <c r="B2442" i="19"/>
  <c r="B2441" i="19"/>
  <c r="B2440" i="19"/>
  <c r="B2439" i="19"/>
  <c r="B2438" i="19"/>
  <c r="B2437" i="19"/>
  <c r="B2436" i="19"/>
  <c r="B2435" i="19"/>
  <c r="B2434" i="19"/>
  <c r="B2433" i="19"/>
  <c r="B2432" i="19"/>
  <c r="B2431" i="19"/>
  <c r="B2430" i="19"/>
  <c r="B2429" i="19"/>
  <c r="B2428" i="19"/>
  <c r="B2427" i="19"/>
  <c r="B2426" i="19"/>
  <c r="B2425" i="19"/>
  <c r="B2424" i="19"/>
  <c r="B2423" i="19"/>
  <c r="B2422" i="19"/>
  <c r="B2421" i="19"/>
  <c r="B2420" i="19"/>
  <c r="B2419" i="19"/>
  <c r="B2418" i="19"/>
  <c r="B2417" i="19"/>
  <c r="B2416" i="19"/>
  <c r="B2415" i="19"/>
  <c r="B2414" i="19"/>
  <c r="B2413" i="19"/>
  <c r="B2412" i="19"/>
  <c r="B2411" i="19"/>
  <c r="B2410" i="19"/>
  <c r="B2409" i="19"/>
  <c r="B2408" i="19"/>
  <c r="B2407" i="19"/>
  <c r="B2406" i="19"/>
  <c r="B2405" i="19"/>
  <c r="B2404" i="19"/>
  <c r="B2403" i="19"/>
  <c r="B2402" i="19"/>
  <c r="B2401" i="19"/>
  <c r="B2400" i="19"/>
  <c r="B2399" i="19"/>
  <c r="B2398" i="19"/>
  <c r="B2397" i="19"/>
  <c r="B2396" i="19"/>
  <c r="B2395" i="19"/>
  <c r="B2394" i="19"/>
  <c r="B2393" i="19"/>
  <c r="B2392" i="19"/>
  <c r="B2391" i="19"/>
  <c r="B2390" i="19"/>
  <c r="B2389" i="19"/>
  <c r="B2388" i="19"/>
  <c r="B2387" i="19"/>
  <c r="B2386" i="19"/>
  <c r="B2385" i="19"/>
  <c r="B2384" i="19"/>
  <c r="B2383" i="19"/>
  <c r="B2382" i="19"/>
  <c r="B2381" i="19"/>
  <c r="B2380" i="19"/>
  <c r="B2379" i="19"/>
  <c r="B2378" i="19"/>
  <c r="B2377" i="19"/>
  <c r="B2376" i="19"/>
  <c r="B2375" i="19"/>
  <c r="B2374" i="19"/>
  <c r="B2373" i="19"/>
  <c r="B2372" i="19"/>
  <c r="B2371" i="19"/>
  <c r="B2370" i="19"/>
  <c r="B2369" i="19"/>
  <c r="B2368" i="19"/>
  <c r="B2367" i="19"/>
  <c r="B2366" i="19"/>
  <c r="B2365" i="19"/>
  <c r="B2364" i="19"/>
  <c r="B2363" i="19"/>
  <c r="B2362" i="19"/>
  <c r="B2361" i="19"/>
  <c r="B2360" i="19"/>
  <c r="B2359" i="19"/>
  <c r="B2358" i="19"/>
  <c r="B2357" i="19"/>
  <c r="B2356" i="19"/>
  <c r="B2355" i="19"/>
  <c r="B2354" i="19"/>
  <c r="B2353" i="19"/>
  <c r="B2352" i="19"/>
  <c r="B2351" i="19"/>
  <c r="B2350" i="19"/>
  <c r="B2349" i="19"/>
  <c r="B2348" i="19"/>
  <c r="B2347" i="19"/>
  <c r="B2346" i="19"/>
  <c r="B2345" i="19"/>
  <c r="B2344" i="19"/>
  <c r="B2343" i="19"/>
  <c r="B2342" i="19"/>
  <c r="B2341" i="19"/>
  <c r="B2340" i="19"/>
  <c r="B2339" i="19"/>
  <c r="B2338" i="19"/>
  <c r="B2337" i="19"/>
  <c r="B2336" i="19"/>
  <c r="B2335" i="19"/>
  <c r="B2334" i="19"/>
  <c r="B2333" i="19"/>
  <c r="B2332" i="19"/>
  <c r="B2331" i="19"/>
  <c r="B2330" i="19"/>
  <c r="B2329" i="19"/>
  <c r="B2328" i="19"/>
  <c r="B2327" i="19"/>
  <c r="B2326" i="19"/>
  <c r="B2325" i="19"/>
  <c r="B2324" i="19"/>
  <c r="B2323" i="19"/>
  <c r="B2322" i="19"/>
  <c r="B2321" i="19"/>
  <c r="B2320" i="19"/>
  <c r="B2319" i="19"/>
  <c r="B2318" i="19"/>
  <c r="B2317" i="19"/>
  <c r="B2316" i="19"/>
  <c r="B2315" i="19"/>
  <c r="B2314" i="19"/>
  <c r="B2313" i="19"/>
  <c r="B2312" i="19"/>
  <c r="B2311" i="19"/>
  <c r="B2310" i="19"/>
  <c r="B2309" i="19"/>
  <c r="B2308" i="19"/>
  <c r="B2307" i="19"/>
  <c r="B2306" i="19"/>
  <c r="B2305" i="19"/>
  <c r="B2304" i="19"/>
  <c r="B2303" i="19"/>
  <c r="B2302" i="19"/>
  <c r="B2301" i="19"/>
  <c r="B2300" i="19"/>
  <c r="B2299" i="19"/>
  <c r="B2298" i="19"/>
  <c r="B2297" i="19"/>
  <c r="B2296" i="19"/>
  <c r="B2295" i="19"/>
  <c r="B2294" i="19"/>
  <c r="B2293" i="19"/>
  <c r="B2292" i="19"/>
  <c r="B2291" i="19"/>
  <c r="B2290" i="19"/>
  <c r="B2289" i="19"/>
  <c r="B2288" i="19"/>
  <c r="B2287" i="19"/>
  <c r="B2286" i="19"/>
  <c r="B2285" i="19"/>
  <c r="B2284" i="19"/>
  <c r="B2283" i="19"/>
  <c r="B2282" i="19"/>
  <c r="B2281" i="19"/>
  <c r="B2280" i="19"/>
  <c r="B2279" i="19"/>
  <c r="B2278" i="19"/>
  <c r="B2277" i="19"/>
  <c r="B2276" i="19"/>
  <c r="B2275" i="19"/>
  <c r="B2274" i="19"/>
  <c r="B2273" i="19"/>
  <c r="B2272" i="19"/>
  <c r="B2271" i="19"/>
  <c r="B2270" i="19"/>
  <c r="B2269" i="19"/>
  <c r="B2268" i="19"/>
  <c r="B2267" i="19"/>
  <c r="B2266" i="19"/>
  <c r="B2265" i="19"/>
  <c r="B2264" i="19"/>
  <c r="B2263" i="19"/>
  <c r="B2262" i="19"/>
  <c r="B2261" i="19"/>
  <c r="B2260" i="19"/>
  <c r="B2259" i="19"/>
  <c r="B2258" i="19"/>
  <c r="B2257" i="19"/>
  <c r="B2256" i="19"/>
  <c r="B2255" i="19"/>
  <c r="B2254" i="19"/>
  <c r="B2253" i="19"/>
  <c r="B2252" i="19"/>
  <c r="B2251" i="19"/>
  <c r="B2250" i="19"/>
  <c r="B2249" i="19"/>
  <c r="B2248" i="19"/>
  <c r="B2247" i="19"/>
  <c r="B2246" i="19"/>
  <c r="B2245" i="19"/>
  <c r="B2244" i="19"/>
  <c r="B2243" i="19"/>
  <c r="B2242" i="19"/>
  <c r="B2241" i="19"/>
  <c r="B2240" i="19"/>
  <c r="B2239" i="19"/>
  <c r="B2238" i="19"/>
  <c r="B2237" i="19"/>
  <c r="B2236" i="19"/>
  <c r="B2235" i="19"/>
  <c r="B2234" i="19"/>
  <c r="B2233" i="19"/>
  <c r="B2232" i="19"/>
  <c r="B2231" i="19"/>
  <c r="B2230" i="19"/>
  <c r="B2229" i="19"/>
  <c r="B2228" i="19"/>
  <c r="B2227" i="19"/>
  <c r="B2226" i="19"/>
  <c r="B2225" i="19"/>
  <c r="B2224" i="19"/>
  <c r="B2223" i="19"/>
  <c r="B2222" i="19"/>
  <c r="B2221" i="19"/>
  <c r="B2220" i="19"/>
  <c r="B2219" i="19"/>
  <c r="B2218" i="19"/>
  <c r="B2217" i="19"/>
  <c r="B2216" i="19"/>
  <c r="B2215" i="19"/>
  <c r="B2214" i="19"/>
  <c r="B2213" i="19"/>
  <c r="B2212" i="19"/>
  <c r="B2211" i="19"/>
  <c r="B2210" i="19"/>
  <c r="B2209" i="19"/>
  <c r="B2208" i="19"/>
  <c r="B2207" i="19"/>
  <c r="B2206" i="19"/>
  <c r="B2205" i="19"/>
  <c r="B2204" i="19"/>
  <c r="B2203" i="19"/>
  <c r="B2202" i="19"/>
  <c r="B2201" i="19"/>
  <c r="B2200" i="19"/>
  <c r="B2199" i="19"/>
  <c r="B2198" i="19"/>
  <c r="B2197" i="19"/>
  <c r="B2196" i="19"/>
  <c r="B2195" i="19"/>
  <c r="B2194" i="19"/>
  <c r="B2193" i="19"/>
  <c r="B2192" i="19"/>
  <c r="B2191" i="19"/>
  <c r="B2190" i="19"/>
  <c r="B2189" i="19"/>
  <c r="B2188" i="19"/>
  <c r="B2187" i="19"/>
  <c r="B2186" i="19"/>
  <c r="B2185" i="19"/>
  <c r="B2184" i="19"/>
  <c r="B2183" i="19"/>
  <c r="B2182" i="19"/>
  <c r="B2181" i="19"/>
  <c r="B2180" i="19"/>
  <c r="B2179" i="19"/>
  <c r="B2178" i="19"/>
  <c r="B2177" i="19"/>
  <c r="B2176" i="19"/>
  <c r="B2175" i="19"/>
  <c r="B2174" i="19"/>
  <c r="B2173" i="19"/>
  <c r="B2172" i="19"/>
  <c r="B2171" i="19"/>
  <c r="B2170" i="19"/>
  <c r="B2169" i="19"/>
  <c r="B2168" i="19"/>
  <c r="B2167" i="19"/>
  <c r="B2166" i="19"/>
  <c r="B2165" i="19"/>
  <c r="B2164" i="19"/>
  <c r="B2163" i="19"/>
  <c r="B2162" i="19"/>
  <c r="B2161" i="19"/>
  <c r="B2160" i="19"/>
  <c r="B2159" i="19"/>
  <c r="B2158" i="19"/>
  <c r="B2157" i="19"/>
  <c r="B2156" i="19"/>
  <c r="B2155" i="19"/>
  <c r="B2154" i="19"/>
  <c r="B2153" i="19"/>
  <c r="B2152" i="19"/>
  <c r="B2151" i="19"/>
  <c r="B2150" i="19"/>
  <c r="B2149" i="19"/>
  <c r="B2148" i="19"/>
  <c r="B2147" i="19"/>
  <c r="B2146" i="19"/>
  <c r="B2145" i="19"/>
  <c r="B2144" i="19"/>
  <c r="B2143" i="19"/>
  <c r="B2142" i="19"/>
  <c r="B2141" i="19"/>
  <c r="B2140" i="19"/>
  <c r="B2139" i="19"/>
  <c r="B2138" i="19"/>
  <c r="B2137" i="19"/>
  <c r="B2136" i="19"/>
  <c r="B2135" i="19"/>
  <c r="B2134" i="19"/>
  <c r="B2133" i="19"/>
  <c r="B2132" i="19"/>
  <c r="B2131" i="19"/>
  <c r="B2130" i="19"/>
  <c r="B2129" i="19"/>
  <c r="B2128" i="19"/>
  <c r="B2127" i="19"/>
  <c r="B2126" i="19"/>
  <c r="B2125" i="19"/>
  <c r="B2124" i="19"/>
  <c r="B2123" i="19"/>
  <c r="B2122" i="19"/>
  <c r="B2121" i="19"/>
  <c r="B2120" i="19"/>
  <c r="B2119" i="19"/>
  <c r="B2118" i="19"/>
  <c r="B2117" i="19"/>
  <c r="B2116" i="19"/>
  <c r="B2115" i="19"/>
  <c r="B2114" i="19"/>
  <c r="B2113" i="19"/>
  <c r="B2112" i="19"/>
  <c r="B2111" i="19"/>
  <c r="B2110" i="19"/>
  <c r="B2109" i="19"/>
  <c r="B2108" i="19"/>
  <c r="B2107" i="19"/>
  <c r="B2106" i="19"/>
  <c r="B2105" i="19"/>
  <c r="B2104" i="19"/>
  <c r="B2103" i="19"/>
  <c r="B2102" i="19"/>
  <c r="B2101" i="19"/>
  <c r="B2100" i="19"/>
  <c r="B2099" i="19"/>
  <c r="B2098" i="19"/>
  <c r="B2097" i="19"/>
  <c r="B2096" i="19"/>
  <c r="B2095" i="19"/>
  <c r="B2094" i="19"/>
  <c r="B2093" i="19"/>
  <c r="B2092" i="19"/>
  <c r="B2091" i="19"/>
  <c r="B2090" i="19"/>
  <c r="B2089" i="19"/>
  <c r="B2088" i="19"/>
  <c r="B2087" i="19"/>
  <c r="B2086" i="19"/>
  <c r="B2085" i="19"/>
  <c r="B2084" i="19"/>
  <c r="B2083" i="19"/>
  <c r="B2082" i="19"/>
  <c r="B2081" i="19"/>
  <c r="B2080" i="19"/>
  <c r="B2079" i="19"/>
  <c r="B2078" i="19"/>
  <c r="B2077" i="19"/>
  <c r="B2076" i="19"/>
  <c r="B2075" i="19"/>
  <c r="B2074" i="19"/>
  <c r="B2073" i="19"/>
  <c r="B2072" i="19"/>
  <c r="B2071" i="19"/>
  <c r="B2070" i="19"/>
  <c r="B2069" i="19"/>
  <c r="B2068" i="19"/>
  <c r="B2067" i="19"/>
  <c r="B2066" i="19"/>
  <c r="B2065" i="19"/>
  <c r="B2064" i="19"/>
  <c r="B2063" i="19"/>
  <c r="B2062" i="19"/>
  <c r="B2061" i="19"/>
  <c r="B2060" i="19"/>
  <c r="B2059" i="19"/>
  <c r="B2058" i="19"/>
  <c r="B2057" i="19"/>
  <c r="B2056" i="19"/>
  <c r="B2055" i="19"/>
  <c r="B2054" i="19"/>
  <c r="B2053" i="19"/>
  <c r="B2052" i="19"/>
  <c r="B2051" i="19"/>
  <c r="B2050" i="19"/>
  <c r="B2049" i="19"/>
  <c r="B2048" i="19"/>
  <c r="B2047" i="19"/>
  <c r="B2046" i="19"/>
  <c r="B2045" i="19"/>
  <c r="B2044" i="19"/>
  <c r="B2043" i="19"/>
  <c r="B2042" i="19"/>
  <c r="B2041" i="19"/>
  <c r="B2040" i="19"/>
  <c r="B2039" i="19"/>
  <c r="B2038" i="19"/>
  <c r="B2037" i="19"/>
  <c r="B2036" i="19"/>
  <c r="B2035" i="19"/>
  <c r="B2034" i="19"/>
  <c r="B2033" i="19"/>
  <c r="B2032" i="19"/>
  <c r="B2031" i="19"/>
  <c r="B2030" i="19"/>
  <c r="B2029" i="19"/>
  <c r="B2028" i="19"/>
  <c r="B2027" i="19"/>
  <c r="B2026" i="19"/>
  <c r="B2025" i="19"/>
  <c r="B2024" i="19"/>
  <c r="B2023" i="19"/>
  <c r="B2022" i="19"/>
  <c r="B2021" i="19"/>
  <c r="B2020" i="19"/>
  <c r="B2019" i="19"/>
  <c r="B2018" i="19"/>
  <c r="B2017" i="19"/>
  <c r="B2016" i="19"/>
  <c r="B2015" i="19"/>
  <c r="B2014" i="19"/>
  <c r="B2013" i="19"/>
  <c r="B2012" i="19"/>
  <c r="B2011" i="19"/>
  <c r="B2010" i="19"/>
  <c r="B2009" i="19"/>
  <c r="B2008" i="19"/>
  <c r="B2007" i="19"/>
  <c r="B2006" i="19"/>
  <c r="B2005" i="19"/>
  <c r="B2004" i="19"/>
  <c r="B2003" i="19"/>
  <c r="B2002" i="19"/>
  <c r="B2001" i="19"/>
  <c r="B2000" i="19"/>
  <c r="B1999" i="19"/>
  <c r="B1998" i="19"/>
  <c r="B1997" i="19"/>
  <c r="B1996" i="19"/>
  <c r="B1995" i="19"/>
  <c r="B1994" i="19"/>
  <c r="B1993" i="19"/>
  <c r="B1992" i="19"/>
  <c r="B1991" i="19"/>
  <c r="B1990" i="19"/>
  <c r="B1989" i="19"/>
  <c r="B1988" i="19"/>
  <c r="B1987" i="19"/>
  <c r="B1986" i="19"/>
  <c r="B1985" i="19"/>
  <c r="B1984" i="19"/>
  <c r="B1983" i="19"/>
  <c r="B1982" i="19"/>
  <c r="B1981" i="19"/>
  <c r="B1980" i="19"/>
  <c r="B1979" i="19"/>
  <c r="B1978" i="19"/>
  <c r="B1977" i="19"/>
  <c r="B1976" i="19"/>
  <c r="B1975" i="19"/>
  <c r="B1974" i="19"/>
  <c r="B1973" i="19"/>
  <c r="B1972" i="19"/>
  <c r="B1971" i="19"/>
  <c r="B1970" i="19"/>
  <c r="B1969" i="19"/>
  <c r="B1968" i="19"/>
  <c r="B1967" i="19"/>
  <c r="B1966" i="19"/>
  <c r="B1965" i="19"/>
  <c r="B1964" i="19"/>
  <c r="B1963" i="19"/>
  <c r="B1962" i="19"/>
  <c r="B1961" i="19"/>
  <c r="B1960" i="19"/>
  <c r="B1959" i="19"/>
  <c r="B1958" i="19"/>
  <c r="B1957" i="19"/>
  <c r="B1956" i="19"/>
  <c r="B1955" i="19"/>
  <c r="B1954" i="19"/>
  <c r="B1953" i="19"/>
  <c r="B1952" i="19"/>
  <c r="B1951" i="19"/>
  <c r="B1950" i="19"/>
  <c r="B1949" i="19"/>
  <c r="B1948" i="19"/>
  <c r="B1947" i="19"/>
  <c r="B1946" i="19"/>
  <c r="B1945" i="19"/>
  <c r="B1944" i="19"/>
  <c r="B1943" i="19"/>
  <c r="B1942" i="19"/>
  <c r="B1941" i="19"/>
  <c r="B1940" i="19"/>
  <c r="B1939" i="19"/>
  <c r="B1938" i="19"/>
  <c r="B1937" i="19"/>
  <c r="B1936" i="19"/>
  <c r="B1935" i="19"/>
  <c r="B1934" i="19"/>
  <c r="B1933" i="19"/>
  <c r="B1932" i="19"/>
  <c r="B1931" i="19"/>
  <c r="B1930" i="19"/>
  <c r="B1929" i="19"/>
  <c r="B1928" i="19"/>
  <c r="B1927" i="19"/>
  <c r="B1926" i="19"/>
  <c r="B1925" i="19"/>
  <c r="B1924" i="19"/>
  <c r="B1923" i="19"/>
  <c r="B1922" i="19"/>
  <c r="B1921" i="19"/>
  <c r="B1920" i="19"/>
  <c r="B1919" i="19"/>
  <c r="B1918" i="19"/>
  <c r="B1917" i="19"/>
  <c r="B1916" i="19"/>
  <c r="B1915" i="19"/>
  <c r="B1914" i="19"/>
  <c r="B1913" i="19"/>
  <c r="B1912" i="19"/>
  <c r="B1911" i="19"/>
  <c r="B1910" i="19"/>
  <c r="B1909" i="19"/>
  <c r="B1908" i="19"/>
  <c r="B1907" i="19"/>
  <c r="B1906" i="19"/>
  <c r="B1905" i="19"/>
  <c r="B1904" i="19"/>
  <c r="B1903" i="19"/>
  <c r="B1902" i="19"/>
  <c r="B1901" i="19"/>
  <c r="B1900" i="19"/>
  <c r="B1899" i="19"/>
  <c r="B1898" i="19"/>
  <c r="B1897" i="19"/>
  <c r="B1896" i="19"/>
  <c r="B1895" i="19"/>
  <c r="B1894" i="19"/>
  <c r="B1893" i="19"/>
  <c r="B1892" i="19"/>
  <c r="B1891" i="19"/>
  <c r="B1890" i="19"/>
  <c r="B1889" i="19"/>
  <c r="B1888" i="19"/>
  <c r="B1887" i="19"/>
  <c r="B1886" i="19"/>
  <c r="B1885" i="19"/>
  <c r="B1884" i="19"/>
  <c r="B1883" i="19"/>
  <c r="B1882" i="19"/>
  <c r="B1881" i="19"/>
  <c r="B1880" i="19"/>
  <c r="B1879" i="19"/>
  <c r="B1878" i="19"/>
  <c r="B1877" i="19"/>
  <c r="B1876" i="19"/>
  <c r="B1875" i="19"/>
  <c r="B1874" i="19"/>
  <c r="B1873" i="19"/>
  <c r="B1872" i="19"/>
  <c r="B1871" i="19"/>
  <c r="B1870" i="19"/>
  <c r="B1869" i="19"/>
  <c r="B1868" i="19"/>
  <c r="B1867" i="19"/>
  <c r="B1866" i="19"/>
  <c r="B1865" i="19"/>
  <c r="B1864" i="19"/>
  <c r="B1863" i="19"/>
  <c r="B1862" i="19"/>
  <c r="B1861" i="19"/>
  <c r="B1860" i="19"/>
  <c r="B1859" i="19"/>
  <c r="B1858" i="19"/>
  <c r="B1857" i="19"/>
  <c r="B1856" i="19"/>
  <c r="B1855" i="19"/>
  <c r="B1854" i="19"/>
  <c r="B1853" i="19"/>
  <c r="B1852" i="19"/>
  <c r="B1851" i="19"/>
  <c r="B1850" i="19"/>
  <c r="B1849" i="19"/>
  <c r="B1848" i="19"/>
  <c r="B1847" i="19"/>
  <c r="B1846" i="19"/>
  <c r="B1845" i="19"/>
  <c r="B1844" i="19"/>
  <c r="B1843" i="19"/>
  <c r="B1842" i="19"/>
  <c r="B1841" i="19"/>
  <c r="B1840" i="19"/>
  <c r="B1839" i="19"/>
  <c r="B1838" i="19"/>
  <c r="B1837" i="19"/>
  <c r="B1836" i="19"/>
  <c r="B1835" i="19"/>
  <c r="B1834" i="19"/>
  <c r="B1833" i="19"/>
  <c r="B1832" i="19"/>
  <c r="B1831" i="19"/>
  <c r="B1830" i="19"/>
  <c r="B1829" i="19"/>
  <c r="B1828" i="19"/>
  <c r="B1827" i="19"/>
  <c r="B1826" i="19"/>
  <c r="B1825" i="19"/>
  <c r="B1824" i="19"/>
  <c r="B1823" i="19"/>
  <c r="B1822" i="19"/>
  <c r="B1821" i="19"/>
  <c r="B1820" i="19"/>
  <c r="B1819" i="19"/>
  <c r="B1818" i="19"/>
  <c r="B1817" i="19"/>
  <c r="B1816" i="19"/>
  <c r="B1815" i="19"/>
  <c r="B1814" i="19"/>
  <c r="B1813" i="19"/>
  <c r="B1812" i="19"/>
  <c r="B1811" i="19"/>
  <c r="B1810" i="19"/>
  <c r="B1809" i="19"/>
  <c r="B1808" i="19"/>
  <c r="B1807" i="19"/>
  <c r="B1806" i="19"/>
  <c r="B1805" i="19"/>
  <c r="B1804" i="19"/>
  <c r="B1803" i="19"/>
  <c r="B1802" i="19"/>
  <c r="B1801" i="19"/>
  <c r="B1800" i="19"/>
  <c r="B1799" i="19"/>
  <c r="B1798" i="19"/>
  <c r="B1797" i="19"/>
  <c r="B1796" i="19"/>
  <c r="B1795" i="19"/>
  <c r="B1794" i="19"/>
  <c r="B1793" i="19"/>
  <c r="B1792" i="19"/>
  <c r="B1791" i="19"/>
  <c r="B1790" i="19"/>
  <c r="B1789" i="19"/>
  <c r="B1788" i="19"/>
  <c r="B1787" i="19"/>
  <c r="B1786" i="19"/>
  <c r="B1785" i="19"/>
  <c r="B1784" i="19"/>
  <c r="B1783" i="19"/>
  <c r="B1782" i="19"/>
  <c r="B1781" i="19"/>
  <c r="B1780" i="19"/>
  <c r="B1779" i="19"/>
  <c r="B1778" i="19"/>
  <c r="B1777" i="19"/>
  <c r="B1776" i="19"/>
  <c r="B1775" i="19"/>
  <c r="B1774" i="19"/>
  <c r="B1773" i="19"/>
  <c r="B1772" i="19"/>
  <c r="B1771" i="19"/>
  <c r="B1770" i="19"/>
  <c r="B1769" i="19"/>
  <c r="B1768" i="19"/>
  <c r="B1767" i="19"/>
  <c r="B1766" i="19"/>
  <c r="B1765" i="19"/>
  <c r="B1764" i="19"/>
  <c r="B1763" i="19"/>
  <c r="B1762" i="19"/>
  <c r="B1761" i="19"/>
  <c r="B1760" i="19"/>
  <c r="B1759" i="19"/>
  <c r="B1758" i="19"/>
  <c r="B1757" i="19"/>
  <c r="B1756" i="19"/>
  <c r="B1755" i="19"/>
  <c r="B1754" i="19"/>
  <c r="B1753" i="19"/>
  <c r="B1752" i="19"/>
  <c r="B1751" i="19"/>
  <c r="B1750" i="19"/>
  <c r="B1749" i="19"/>
  <c r="B1748" i="19"/>
  <c r="B1747" i="19"/>
  <c r="B1746" i="19"/>
  <c r="B1745" i="19"/>
  <c r="B1744" i="19"/>
  <c r="B1743" i="19"/>
  <c r="B1742" i="19"/>
  <c r="B1741" i="19"/>
  <c r="B1740" i="19"/>
  <c r="B1739" i="19"/>
  <c r="B1738" i="19"/>
  <c r="B1737" i="19"/>
  <c r="B1736" i="19"/>
  <c r="B1735" i="19"/>
  <c r="B1734" i="19"/>
  <c r="B1733" i="19"/>
  <c r="B1732" i="19"/>
  <c r="B1731" i="19"/>
  <c r="B1730" i="19"/>
  <c r="B1729" i="19"/>
  <c r="B1728" i="19"/>
  <c r="B1727" i="19"/>
  <c r="B1726" i="19"/>
  <c r="B1725" i="19"/>
  <c r="B1724" i="19"/>
  <c r="B1723" i="19"/>
  <c r="B1722" i="19"/>
  <c r="B1721" i="19"/>
  <c r="B1720" i="19"/>
  <c r="B1719" i="19"/>
  <c r="B1718" i="19"/>
  <c r="B1717" i="19"/>
  <c r="B1716" i="19"/>
  <c r="B1715" i="19"/>
  <c r="B1714" i="19"/>
  <c r="B1713" i="19"/>
  <c r="B1712" i="19"/>
  <c r="B1711" i="19"/>
  <c r="B1710" i="19"/>
  <c r="B1709" i="19"/>
  <c r="B1708" i="19"/>
  <c r="B1707" i="19"/>
  <c r="B1706" i="19"/>
  <c r="B1705" i="19"/>
  <c r="B1704" i="19"/>
  <c r="B1703" i="19"/>
  <c r="B1702" i="19"/>
  <c r="B1701" i="19"/>
  <c r="B1700" i="19"/>
  <c r="B1699" i="19"/>
  <c r="B1698" i="19"/>
  <c r="B1697" i="19"/>
  <c r="B1696" i="19"/>
  <c r="B1695" i="19"/>
  <c r="B1694" i="19"/>
  <c r="B1693" i="19"/>
  <c r="B1692" i="19"/>
  <c r="B1691" i="19"/>
  <c r="B1690" i="19"/>
  <c r="B1689" i="19"/>
  <c r="B1688" i="19"/>
  <c r="B1687" i="19"/>
  <c r="B1686" i="19"/>
  <c r="B1685" i="19"/>
  <c r="B1684" i="19"/>
  <c r="B1683" i="19"/>
  <c r="B1682" i="19"/>
  <c r="B1681" i="19"/>
  <c r="B1680" i="19"/>
  <c r="B1679" i="19"/>
  <c r="B1678" i="19"/>
  <c r="B1677" i="19"/>
  <c r="B1676" i="19"/>
  <c r="B1675" i="19"/>
  <c r="B1674" i="19"/>
  <c r="B1673" i="19"/>
  <c r="B1672" i="19"/>
  <c r="B1671" i="19"/>
  <c r="B1670" i="19"/>
  <c r="B1669" i="19"/>
  <c r="B1668" i="19"/>
  <c r="B1667" i="19"/>
  <c r="B1666" i="19"/>
  <c r="B1665" i="19"/>
  <c r="B1664" i="19"/>
  <c r="B1663" i="19"/>
  <c r="B1662" i="19"/>
  <c r="B1661" i="19"/>
  <c r="B1660" i="19"/>
  <c r="B1659" i="19"/>
  <c r="B1658" i="19"/>
  <c r="B1657" i="19"/>
  <c r="B1656" i="19"/>
  <c r="B1655" i="19"/>
  <c r="B1654" i="19"/>
  <c r="B1653" i="19"/>
  <c r="B1652" i="19"/>
  <c r="B1651" i="19"/>
  <c r="B1650" i="19"/>
  <c r="B1649" i="19"/>
  <c r="B1648" i="19"/>
  <c r="B1647" i="19"/>
  <c r="B1646" i="19"/>
  <c r="B1645" i="19"/>
  <c r="B1644" i="19"/>
  <c r="B1643" i="19"/>
  <c r="B1642" i="19"/>
  <c r="B1641" i="19"/>
  <c r="B1640" i="19"/>
  <c r="B1639" i="19"/>
  <c r="B1638" i="19"/>
  <c r="B1637" i="19"/>
  <c r="B1636" i="19"/>
  <c r="B1635" i="19"/>
  <c r="B1634" i="19"/>
  <c r="B1633" i="19"/>
  <c r="B1632" i="19"/>
  <c r="B1631" i="19"/>
  <c r="B1630" i="19"/>
  <c r="B1629" i="19"/>
  <c r="B1628" i="19"/>
  <c r="B1627" i="19"/>
  <c r="B1626" i="19"/>
  <c r="B1625" i="19"/>
  <c r="B1624" i="19"/>
  <c r="B1623" i="19"/>
  <c r="B1622" i="19"/>
  <c r="B1621" i="19"/>
  <c r="B1620" i="19"/>
  <c r="B1619" i="19"/>
  <c r="B1618" i="19"/>
  <c r="B1617" i="19"/>
  <c r="B1616" i="19"/>
  <c r="B1615" i="19"/>
  <c r="B1614" i="19"/>
  <c r="B1613" i="19"/>
  <c r="B1612" i="19"/>
  <c r="B1611" i="19"/>
  <c r="B1610" i="19"/>
  <c r="B1609" i="19"/>
  <c r="B1608" i="19"/>
  <c r="B1607" i="19"/>
  <c r="B1606" i="19"/>
  <c r="B1605" i="19"/>
  <c r="B1604" i="19"/>
  <c r="B1603" i="19"/>
  <c r="B1602" i="19"/>
  <c r="B1601" i="19"/>
  <c r="B1600" i="19"/>
  <c r="B1599" i="19"/>
  <c r="B1598" i="19"/>
  <c r="B1597" i="19"/>
  <c r="B1596" i="19"/>
  <c r="B1595" i="19"/>
  <c r="B1594" i="19"/>
  <c r="B1593" i="19"/>
  <c r="B1592" i="19"/>
  <c r="B1591" i="19"/>
  <c r="B1590" i="19"/>
  <c r="B1589" i="19"/>
  <c r="B1588" i="19"/>
  <c r="B1587" i="19"/>
  <c r="B1586" i="19"/>
  <c r="B1585" i="19"/>
  <c r="B1584" i="19"/>
  <c r="B1583" i="19"/>
  <c r="B1582" i="19"/>
  <c r="B1581" i="19"/>
  <c r="B1580" i="19"/>
  <c r="B1579" i="19"/>
  <c r="B1578" i="19"/>
  <c r="B1577" i="19"/>
  <c r="B1576" i="19"/>
  <c r="B1575" i="19"/>
  <c r="B1574" i="19"/>
  <c r="B1573" i="19"/>
  <c r="B1572" i="19"/>
  <c r="B1571" i="19"/>
  <c r="B1570" i="19"/>
  <c r="B1569" i="19"/>
  <c r="B1568" i="19"/>
  <c r="B1567" i="19"/>
  <c r="B1566" i="19"/>
  <c r="B1565" i="19"/>
  <c r="B1564" i="19"/>
  <c r="B1563" i="19"/>
  <c r="B1562" i="19"/>
  <c r="B1561" i="19"/>
  <c r="B1560" i="19"/>
  <c r="B1559" i="19"/>
  <c r="B1558" i="19"/>
  <c r="B1557" i="19"/>
  <c r="B1556" i="19"/>
  <c r="B1555" i="19"/>
  <c r="B1554" i="19"/>
  <c r="B1553" i="19"/>
  <c r="B1552" i="19"/>
  <c r="B1551" i="19"/>
  <c r="B1550" i="19"/>
  <c r="B1549" i="19"/>
  <c r="B1548" i="19"/>
  <c r="B1547" i="19"/>
  <c r="B1546" i="19"/>
  <c r="B1545" i="19"/>
  <c r="B1544" i="19"/>
  <c r="B1543" i="19"/>
  <c r="B1542" i="19"/>
  <c r="B1541" i="19"/>
  <c r="B1540" i="19"/>
  <c r="B1539" i="19"/>
  <c r="B1538" i="19"/>
  <c r="B1537" i="19"/>
  <c r="B1536" i="19"/>
  <c r="B1535" i="19"/>
  <c r="B1534" i="19"/>
  <c r="B1533" i="19"/>
  <c r="B1532" i="19"/>
  <c r="B1531" i="19"/>
  <c r="B1530" i="19"/>
  <c r="B1529" i="19"/>
  <c r="B1528" i="19"/>
  <c r="B1527" i="19"/>
  <c r="B1526" i="19"/>
  <c r="B1525" i="19"/>
  <c r="B1524" i="19"/>
  <c r="B1523" i="19"/>
  <c r="B1522" i="19"/>
  <c r="B1521" i="19"/>
  <c r="B1520" i="19"/>
  <c r="B1519" i="19"/>
  <c r="B1518" i="19"/>
  <c r="B1517" i="19"/>
  <c r="B1516" i="19"/>
  <c r="B1515" i="19"/>
  <c r="B1514" i="19"/>
  <c r="B1513" i="19"/>
  <c r="B1512" i="19"/>
  <c r="B1511" i="19"/>
  <c r="B1510" i="19"/>
  <c r="B1509" i="19"/>
  <c r="B1508" i="19"/>
  <c r="B1507" i="19"/>
  <c r="B1506" i="19"/>
  <c r="B1505" i="19"/>
  <c r="B1504" i="19"/>
  <c r="B1503" i="19"/>
  <c r="B1502" i="19"/>
  <c r="B1501" i="19"/>
  <c r="B1500" i="19"/>
  <c r="B1499" i="19"/>
  <c r="B1498" i="19"/>
  <c r="B1497" i="19"/>
  <c r="B1496" i="19"/>
  <c r="B1495" i="19"/>
  <c r="B1494" i="19"/>
  <c r="B1493" i="19"/>
  <c r="B1492" i="19"/>
  <c r="B1491" i="19"/>
  <c r="B1490" i="19"/>
  <c r="B1489" i="19"/>
  <c r="B1488" i="19"/>
  <c r="B1487" i="19"/>
  <c r="B1486" i="19"/>
  <c r="B1485" i="19"/>
  <c r="B1484" i="19"/>
  <c r="B1483" i="19"/>
  <c r="B1482" i="19"/>
  <c r="B1481" i="19"/>
  <c r="B1480" i="19"/>
  <c r="B1479" i="19"/>
  <c r="B1478" i="19"/>
  <c r="B1477" i="19"/>
  <c r="B1476" i="19"/>
  <c r="B1475" i="19"/>
  <c r="B1474" i="19"/>
  <c r="B1473" i="19"/>
  <c r="B1472" i="19"/>
  <c r="B1471" i="19"/>
  <c r="B1470" i="19"/>
  <c r="B1469" i="19"/>
  <c r="B1468" i="19"/>
  <c r="B1467" i="19"/>
  <c r="B1466" i="19"/>
  <c r="B1465" i="19"/>
  <c r="B1464" i="19"/>
  <c r="B1463" i="19"/>
  <c r="B1462" i="19"/>
  <c r="B1461" i="19"/>
  <c r="B1460" i="19"/>
  <c r="B1459" i="19"/>
  <c r="B1458" i="19"/>
  <c r="B1457" i="19"/>
  <c r="B1456" i="19"/>
  <c r="B1455" i="19"/>
  <c r="B1454" i="19"/>
  <c r="B1453" i="19"/>
  <c r="B1452" i="19"/>
  <c r="B1451" i="19"/>
  <c r="B1450" i="19"/>
  <c r="B1449" i="19"/>
  <c r="B1448" i="19"/>
  <c r="B1447" i="19"/>
  <c r="B1446" i="19"/>
  <c r="B1445" i="19"/>
  <c r="B1444" i="19"/>
  <c r="B1443" i="19"/>
  <c r="B1442" i="19"/>
  <c r="B1441" i="19"/>
  <c r="B1440" i="19"/>
  <c r="B1439" i="19"/>
  <c r="B1438" i="19"/>
  <c r="B1437" i="19"/>
  <c r="B1436" i="19"/>
  <c r="B1435" i="19"/>
  <c r="B1434" i="19"/>
  <c r="B1433" i="19"/>
  <c r="B1432" i="19"/>
  <c r="B1431" i="19"/>
  <c r="B1430" i="19"/>
  <c r="B1429" i="19"/>
  <c r="B1428" i="19"/>
  <c r="B1427" i="19"/>
  <c r="B1426" i="19"/>
  <c r="B1425" i="19"/>
  <c r="B1424" i="19"/>
  <c r="B1423" i="19"/>
  <c r="B1422" i="19"/>
  <c r="B1421" i="19"/>
  <c r="B1420" i="19"/>
  <c r="B1419" i="19"/>
  <c r="B1418" i="19"/>
  <c r="B1417" i="19"/>
  <c r="B1416" i="19"/>
  <c r="B1415" i="19"/>
  <c r="B1414" i="19"/>
  <c r="B1413" i="19"/>
  <c r="B1412" i="19"/>
  <c r="B1411" i="19"/>
  <c r="B1410" i="19"/>
  <c r="B1409" i="19"/>
  <c r="B1408" i="19"/>
  <c r="B1407" i="19"/>
  <c r="B1406" i="19"/>
  <c r="B1405" i="19"/>
  <c r="B1404" i="19"/>
  <c r="B1403" i="19"/>
  <c r="B1402" i="19"/>
  <c r="B1401" i="19"/>
  <c r="B1400" i="19"/>
  <c r="B1399" i="19"/>
  <c r="B1398" i="19"/>
  <c r="B1397" i="19"/>
  <c r="B1396" i="19"/>
  <c r="B1395" i="19"/>
  <c r="B1394" i="19"/>
  <c r="B1393" i="19"/>
  <c r="B1392" i="19"/>
  <c r="B1391" i="19"/>
  <c r="B1390" i="19"/>
  <c r="B1389" i="19"/>
  <c r="B1388" i="19"/>
  <c r="B1387" i="19"/>
  <c r="B1386" i="19"/>
  <c r="B1385" i="19"/>
  <c r="B1384" i="19"/>
  <c r="B1383" i="19"/>
  <c r="B1382" i="19"/>
  <c r="B1381" i="19"/>
  <c r="B1380" i="19"/>
  <c r="B1379" i="19"/>
  <c r="B1378" i="19"/>
  <c r="B1377" i="19"/>
  <c r="B1376" i="19"/>
  <c r="B1375" i="19"/>
  <c r="B1374" i="19"/>
  <c r="B1373" i="19"/>
  <c r="B1372" i="19"/>
  <c r="B1371" i="19"/>
  <c r="B1370" i="19"/>
  <c r="B1369" i="19"/>
  <c r="B1368" i="19"/>
  <c r="B1367" i="19"/>
  <c r="B1366" i="19"/>
  <c r="B1365" i="19"/>
  <c r="B1364" i="19"/>
  <c r="B1363" i="19"/>
  <c r="B1362" i="19"/>
  <c r="B1361" i="19"/>
  <c r="B1360" i="19"/>
  <c r="B1359" i="19"/>
  <c r="B1358" i="19"/>
  <c r="B1357" i="19"/>
  <c r="B1356" i="19"/>
  <c r="B1355" i="19"/>
  <c r="B1354" i="19"/>
  <c r="B1353" i="19"/>
  <c r="B1352" i="19"/>
  <c r="B1351" i="19"/>
  <c r="B1350" i="19"/>
  <c r="B1349" i="19"/>
  <c r="B1348" i="19"/>
  <c r="B1347" i="19"/>
  <c r="B1346" i="19"/>
  <c r="B1345" i="19"/>
  <c r="B1344" i="19"/>
  <c r="B1343" i="19"/>
  <c r="B1342" i="19"/>
  <c r="B1341" i="19"/>
  <c r="B1340" i="19"/>
  <c r="B1339" i="19"/>
  <c r="B1338" i="19"/>
  <c r="B1337" i="19"/>
  <c r="B1336" i="19"/>
  <c r="B1335" i="19"/>
  <c r="B1334" i="19"/>
  <c r="B1333" i="19"/>
  <c r="B1332" i="19"/>
  <c r="B1331" i="19"/>
  <c r="B1330" i="19"/>
  <c r="B1329" i="19"/>
  <c r="B1328" i="19"/>
  <c r="B1327" i="19"/>
  <c r="B1326" i="19"/>
  <c r="B1325" i="19"/>
  <c r="B1324" i="19"/>
  <c r="B1323" i="19"/>
  <c r="B1322" i="19"/>
  <c r="B1321" i="19"/>
  <c r="B1320" i="19"/>
  <c r="B1319" i="19"/>
  <c r="B1318" i="19"/>
  <c r="B1317" i="19"/>
  <c r="B1316" i="19"/>
  <c r="B1315" i="19"/>
  <c r="B1314" i="19"/>
  <c r="B1313" i="19"/>
  <c r="B1312" i="19"/>
  <c r="B1311" i="19"/>
  <c r="B1310" i="19"/>
  <c r="B1309" i="19"/>
  <c r="B1308" i="19"/>
  <c r="B1307" i="19"/>
  <c r="B1306" i="19"/>
  <c r="B1305" i="19"/>
  <c r="B1304" i="19"/>
  <c r="B1303" i="19"/>
  <c r="B1302" i="19"/>
  <c r="B1301" i="19"/>
  <c r="B1300" i="19"/>
  <c r="B1299" i="19"/>
  <c r="B1298" i="19"/>
  <c r="B1297" i="19"/>
  <c r="B1296" i="19"/>
  <c r="B1295" i="19"/>
  <c r="B1294" i="19"/>
  <c r="B1293" i="19"/>
  <c r="B1292" i="19"/>
  <c r="B1291" i="19"/>
  <c r="B1290" i="19"/>
  <c r="B1289" i="19"/>
  <c r="B1288" i="19"/>
  <c r="B1287" i="19"/>
  <c r="B1286" i="19"/>
  <c r="B1285" i="19"/>
  <c r="B1284" i="19"/>
  <c r="B1283" i="19"/>
  <c r="B1282" i="19"/>
  <c r="B1281" i="19"/>
  <c r="B1280" i="19"/>
  <c r="B1279" i="19"/>
  <c r="B1278" i="19"/>
  <c r="B1277" i="19"/>
  <c r="B1276" i="19"/>
  <c r="B1275" i="19"/>
  <c r="B1274" i="19"/>
  <c r="B1273" i="19"/>
  <c r="B1272" i="19"/>
  <c r="B1271" i="19"/>
  <c r="B1270" i="19"/>
  <c r="B1269" i="19"/>
  <c r="B1268" i="19"/>
  <c r="B1267" i="19"/>
  <c r="B1266" i="19"/>
  <c r="B1265" i="19"/>
  <c r="B1264" i="19"/>
  <c r="B1263" i="19"/>
  <c r="B1262" i="19"/>
  <c r="B1261" i="19"/>
  <c r="B1260" i="19"/>
  <c r="B1259" i="19"/>
  <c r="B1258" i="19"/>
  <c r="B1257" i="19"/>
  <c r="B1256" i="19"/>
  <c r="B1255" i="19"/>
  <c r="B1254" i="19"/>
  <c r="B1253" i="19"/>
  <c r="B1252" i="19"/>
  <c r="B1251" i="19"/>
  <c r="B1250" i="19"/>
  <c r="B1249" i="19"/>
  <c r="B1248" i="19"/>
  <c r="B1247" i="19"/>
  <c r="B1246" i="19"/>
  <c r="B1245" i="19"/>
  <c r="B1244" i="19"/>
  <c r="B1243" i="19"/>
  <c r="B1242" i="19"/>
  <c r="B1241" i="19"/>
  <c r="B1240" i="19"/>
  <c r="B1239" i="19"/>
  <c r="B1238" i="19"/>
  <c r="B1237" i="19"/>
  <c r="B1236" i="19"/>
  <c r="B1235" i="19"/>
  <c r="B1234" i="19"/>
  <c r="B1233" i="19"/>
  <c r="B1232" i="19"/>
  <c r="B1231" i="19"/>
  <c r="B1230" i="19"/>
  <c r="B1229" i="19"/>
  <c r="B1228" i="19"/>
  <c r="B1227" i="19"/>
  <c r="B1226" i="19"/>
  <c r="B1225" i="19"/>
  <c r="B1224" i="19"/>
  <c r="B1223" i="19"/>
  <c r="B1222" i="19"/>
  <c r="B1221" i="19"/>
  <c r="B1220" i="19"/>
  <c r="B1219" i="19"/>
  <c r="B1218" i="19"/>
  <c r="B1217" i="19"/>
  <c r="B1216" i="19"/>
  <c r="B1215" i="19"/>
  <c r="B1214" i="19"/>
  <c r="B1213" i="19"/>
  <c r="B1212" i="19"/>
  <c r="B1211" i="19"/>
  <c r="B1210" i="19"/>
  <c r="B1209" i="19"/>
  <c r="B1208" i="19"/>
  <c r="B1207" i="19"/>
  <c r="B1206" i="19"/>
  <c r="B1205" i="19"/>
  <c r="B1204" i="19"/>
  <c r="B1203" i="19"/>
  <c r="B1202" i="19"/>
  <c r="B1201" i="19"/>
  <c r="B1200" i="19"/>
  <c r="B1199" i="19"/>
  <c r="B1198" i="19"/>
  <c r="B1197" i="19"/>
  <c r="B1196" i="19"/>
  <c r="B1195" i="19"/>
  <c r="B1194" i="19"/>
  <c r="B1193" i="19"/>
  <c r="B1192" i="19"/>
  <c r="B1191" i="19"/>
  <c r="B1190" i="19"/>
  <c r="B1189" i="19"/>
  <c r="B1188" i="19"/>
  <c r="B1187" i="19"/>
  <c r="B1186" i="19"/>
  <c r="B1185" i="19"/>
  <c r="B1184" i="19"/>
  <c r="B1183" i="19"/>
  <c r="B1182" i="19"/>
  <c r="B1181" i="19"/>
  <c r="B1180" i="19"/>
  <c r="B1179" i="19"/>
  <c r="B1178" i="19"/>
  <c r="B1177" i="19"/>
  <c r="B1176" i="19"/>
  <c r="B1175" i="19"/>
  <c r="B1174" i="19"/>
  <c r="B1173" i="19"/>
  <c r="B1172" i="19"/>
  <c r="B1171" i="19"/>
  <c r="B1170" i="19"/>
  <c r="B1169" i="19"/>
  <c r="B1168" i="19"/>
  <c r="B1167" i="19"/>
  <c r="B1166" i="19"/>
  <c r="B1165" i="19"/>
  <c r="B1164" i="19"/>
  <c r="B1163" i="19"/>
  <c r="B1162" i="19"/>
  <c r="B1161" i="19"/>
  <c r="B1160" i="19"/>
  <c r="B1159" i="19"/>
  <c r="B1158" i="19"/>
  <c r="B1157" i="19"/>
  <c r="B1156" i="19"/>
  <c r="B1155" i="19"/>
  <c r="B1154" i="19"/>
  <c r="B1153" i="19"/>
  <c r="B1152" i="19"/>
  <c r="B1151" i="19"/>
  <c r="B1150" i="19"/>
  <c r="B1149" i="19"/>
  <c r="B1148" i="19"/>
  <c r="B1147" i="19"/>
  <c r="B1146" i="19"/>
  <c r="B1145" i="19"/>
  <c r="B1144" i="19"/>
  <c r="B1143" i="19"/>
  <c r="B1142" i="19"/>
  <c r="B1141" i="19"/>
  <c r="B1140" i="19"/>
  <c r="B1139" i="19"/>
  <c r="B1138" i="19"/>
  <c r="B1137" i="19"/>
  <c r="B1136" i="19"/>
  <c r="B1135" i="19"/>
  <c r="B1134" i="19"/>
  <c r="B1133" i="19"/>
  <c r="B1132" i="19"/>
  <c r="B1131" i="19"/>
  <c r="B1130" i="19"/>
  <c r="B1129" i="19"/>
  <c r="B1128" i="19"/>
  <c r="B1127" i="19"/>
  <c r="B1126" i="19"/>
  <c r="B1125" i="19"/>
  <c r="B1124" i="19"/>
  <c r="B1123" i="19"/>
  <c r="B1122" i="19"/>
  <c r="B1121" i="19"/>
  <c r="B1120" i="19"/>
  <c r="B1119" i="19"/>
  <c r="B1118" i="19"/>
  <c r="B1117" i="19"/>
  <c r="B1116" i="19"/>
  <c r="B1115" i="19"/>
  <c r="B1114" i="19"/>
  <c r="B1113" i="19"/>
  <c r="B1112" i="19"/>
  <c r="B1111" i="19"/>
  <c r="B1110" i="19"/>
  <c r="B1109" i="19"/>
  <c r="B1108" i="19"/>
  <c r="B1107" i="19"/>
  <c r="B1106" i="19"/>
  <c r="B1105" i="19"/>
  <c r="B1104" i="19"/>
  <c r="B1103" i="19"/>
  <c r="B1102" i="19"/>
  <c r="B1101" i="19"/>
  <c r="B1100" i="19"/>
  <c r="B1099" i="19"/>
  <c r="B1098" i="19"/>
  <c r="B1097" i="19"/>
  <c r="B1096" i="19"/>
  <c r="B1095" i="19"/>
  <c r="B1094" i="19"/>
  <c r="B1093" i="19"/>
  <c r="B1092" i="19"/>
  <c r="B1091" i="19"/>
  <c r="B1090" i="19"/>
  <c r="B1089" i="19"/>
  <c r="B1088" i="19"/>
  <c r="B1087" i="19"/>
  <c r="B1086" i="19"/>
  <c r="B1085" i="19"/>
  <c r="B1084" i="19"/>
  <c r="B1083" i="19"/>
  <c r="B1082" i="19"/>
  <c r="B1081" i="19"/>
  <c r="B1080" i="19"/>
  <c r="B1079" i="19"/>
  <c r="B1078" i="19"/>
  <c r="B1077" i="19"/>
  <c r="B1076" i="19"/>
  <c r="B1075" i="19"/>
  <c r="B1074" i="19"/>
  <c r="B1073" i="19"/>
  <c r="B1072" i="19"/>
  <c r="B1071" i="19"/>
  <c r="B1070" i="19"/>
  <c r="B1069" i="19"/>
  <c r="B1068" i="19"/>
  <c r="B1067" i="19"/>
  <c r="B1066" i="19"/>
  <c r="B1065" i="19"/>
  <c r="B1064" i="19"/>
  <c r="B1063" i="19"/>
  <c r="B1062" i="19"/>
  <c r="B1061" i="19"/>
  <c r="B1060" i="19"/>
  <c r="B1059" i="19"/>
  <c r="B1058" i="19"/>
  <c r="B1057" i="19"/>
  <c r="B1056" i="19"/>
  <c r="B1055" i="19"/>
  <c r="B1054" i="19"/>
  <c r="B1053" i="19"/>
  <c r="B1052" i="19"/>
  <c r="B1051" i="19"/>
  <c r="B1050" i="19"/>
  <c r="B1049" i="19"/>
  <c r="B1048" i="19"/>
  <c r="B1047" i="19"/>
  <c r="B1046" i="19"/>
  <c r="B1045" i="19"/>
  <c r="B1044" i="19"/>
  <c r="B1043" i="19"/>
  <c r="B1042" i="19"/>
  <c r="B1041" i="19"/>
  <c r="B1040" i="19"/>
  <c r="B1039" i="19"/>
  <c r="B1038" i="19"/>
  <c r="B1037" i="19"/>
  <c r="B1036" i="19"/>
  <c r="B1035" i="19"/>
  <c r="B1034" i="19"/>
  <c r="B1033" i="19"/>
  <c r="B1032" i="19"/>
  <c r="B1031" i="19"/>
  <c r="B1030" i="19"/>
  <c r="B1029" i="19"/>
  <c r="B1028" i="19"/>
  <c r="B1027" i="19"/>
  <c r="B1026" i="19"/>
  <c r="B1025" i="19"/>
  <c r="B1024" i="19"/>
  <c r="B1023" i="19"/>
  <c r="B1022" i="19"/>
  <c r="B1021" i="19"/>
  <c r="B1020" i="19"/>
  <c r="B1019" i="19"/>
  <c r="B1018" i="19"/>
  <c r="B1017" i="19"/>
  <c r="B1016" i="19"/>
  <c r="B1015" i="19"/>
  <c r="B1014" i="19"/>
  <c r="B1013" i="19"/>
  <c r="B1012" i="19"/>
  <c r="B1011" i="19"/>
  <c r="B1010" i="19"/>
  <c r="B1009" i="19"/>
  <c r="B1008" i="19"/>
  <c r="B1007" i="19"/>
  <c r="B1006" i="19"/>
  <c r="B1005" i="19"/>
  <c r="B1004" i="19"/>
  <c r="B1003" i="19"/>
  <c r="B1002" i="19"/>
  <c r="B1001" i="19"/>
  <c r="B1000" i="19"/>
  <c r="B999" i="19"/>
  <c r="B998" i="19"/>
  <c r="B997" i="19"/>
  <c r="B996" i="19"/>
  <c r="B995" i="19"/>
  <c r="B994" i="19"/>
  <c r="B993" i="19"/>
  <c r="B992" i="19"/>
  <c r="B991" i="19"/>
  <c r="B990" i="19"/>
  <c r="B989" i="19"/>
  <c r="B988" i="19"/>
  <c r="B987" i="19"/>
  <c r="B986" i="19"/>
  <c r="B985" i="19"/>
  <c r="B984" i="19"/>
  <c r="B983" i="19"/>
  <c r="B982" i="19"/>
  <c r="B981" i="19"/>
  <c r="B980" i="19"/>
  <c r="B979" i="19"/>
  <c r="B978" i="19"/>
  <c r="B977" i="19"/>
  <c r="B976" i="19"/>
  <c r="B975" i="19"/>
  <c r="B974" i="19"/>
  <c r="B973" i="19"/>
  <c r="B972" i="19"/>
  <c r="B971" i="19"/>
  <c r="B970" i="19"/>
  <c r="B969" i="19"/>
  <c r="B968" i="19"/>
  <c r="B967" i="19"/>
  <c r="B966" i="19"/>
  <c r="B965" i="19"/>
  <c r="B964" i="19"/>
  <c r="B963" i="19"/>
  <c r="B962" i="19"/>
  <c r="B961" i="19"/>
  <c r="B960" i="19"/>
  <c r="B959" i="19"/>
  <c r="B958" i="19"/>
  <c r="B957" i="19"/>
  <c r="B956" i="19"/>
  <c r="B955" i="19"/>
  <c r="B954" i="19"/>
  <c r="B953" i="19"/>
  <c r="B952" i="19"/>
  <c r="B951" i="19"/>
  <c r="B950" i="19"/>
  <c r="B949" i="19"/>
  <c r="B948" i="19"/>
  <c r="B947" i="19"/>
  <c r="B946" i="19"/>
  <c r="B945" i="19"/>
  <c r="B944" i="19"/>
  <c r="B943" i="19"/>
  <c r="B942" i="19"/>
  <c r="B941" i="19"/>
  <c r="B940" i="19"/>
  <c r="B939" i="19"/>
  <c r="B938" i="19"/>
  <c r="B937" i="19"/>
  <c r="B936" i="19"/>
  <c r="B935" i="19"/>
  <c r="B934" i="19"/>
  <c r="B933" i="19"/>
  <c r="B932" i="19"/>
  <c r="B931" i="19"/>
  <c r="B930" i="19"/>
  <c r="B929" i="19"/>
  <c r="B928" i="19"/>
  <c r="B927" i="19"/>
  <c r="B926" i="19"/>
  <c r="B925" i="19"/>
  <c r="B924" i="19"/>
  <c r="B923" i="19"/>
  <c r="B922" i="19"/>
  <c r="B921" i="19"/>
  <c r="B920" i="19"/>
  <c r="B919" i="19"/>
  <c r="B918" i="19"/>
  <c r="B917" i="19"/>
  <c r="B916" i="19"/>
  <c r="B915" i="19"/>
  <c r="B914" i="19"/>
  <c r="B913" i="19"/>
  <c r="B912" i="19"/>
  <c r="B911" i="19"/>
  <c r="B910" i="19"/>
  <c r="B909" i="19"/>
  <c r="B908" i="19"/>
  <c r="B907" i="19"/>
  <c r="B906" i="19"/>
  <c r="B905" i="19"/>
  <c r="B904" i="19"/>
  <c r="B903" i="19"/>
  <c r="B902" i="19"/>
  <c r="B901" i="19"/>
  <c r="B900" i="19"/>
  <c r="B899" i="19"/>
  <c r="B898" i="19"/>
  <c r="B897" i="19"/>
  <c r="B896" i="19"/>
  <c r="B895" i="19"/>
  <c r="B894" i="19"/>
  <c r="B893" i="19"/>
  <c r="B892" i="19"/>
  <c r="B891" i="19"/>
  <c r="B890" i="19"/>
  <c r="B889" i="19"/>
  <c r="B888" i="19"/>
  <c r="B887" i="19"/>
  <c r="B886" i="19"/>
  <c r="B885" i="19"/>
  <c r="B884" i="19"/>
  <c r="B883" i="19"/>
  <c r="B882" i="19"/>
  <c r="B881" i="19"/>
  <c r="B880" i="19"/>
  <c r="B879" i="19"/>
  <c r="B878" i="19"/>
  <c r="B877" i="19"/>
  <c r="B876" i="19"/>
  <c r="B875" i="19"/>
  <c r="B874" i="19"/>
  <c r="B873" i="19"/>
  <c r="B872" i="19"/>
  <c r="B871" i="19"/>
  <c r="B870" i="19"/>
  <c r="B869" i="19"/>
  <c r="B868" i="19"/>
  <c r="B867" i="19"/>
  <c r="B866" i="19"/>
  <c r="B865" i="19"/>
  <c r="B864" i="19"/>
  <c r="B863" i="19"/>
  <c r="B862" i="19"/>
  <c r="B861" i="19"/>
  <c r="B860" i="19"/>
  <c r="B859" i="19"/>
  <c r="B858" i="19"/>
  <c r="B857" i="19"/>
  <c r="B856" i="19"/>
  <c r="B855" i="19"/>
  <c r="B854" i="19"/>
  <c r="B853" i="19"/>
  <c r="B852" i="19"/>
  <c r="B851" i="19"/>
  <c r="B850" i="19"/>
  <c r="B849" i="19"/>
  <c r="B848" i="19"/>
  <c r="B847" i="19"/>
  <c r="B846" i="19"/>
  <c r="B845" i="19"/>
  <c r="B844" i="19"/>
  <c r="B843" i="19"/>
  <c r="B842" i="19"/>
  <c r="B841" i="19"/>
  <c r="B840" i="19"/>
  <c r="B839" i="19"/>
  <c r="B838" i="19"/>
  <c r="B837" i="19"/>
  <c r="B836" i="19"/>
  <c r="B835" i="19"/>
  <c r="B834" i="19"/>
  <c r="B833" i="19"/>
  <c r="B832" i="19"/>
  <c r="B831" i="19"/>
  <c r="B830" i="19"/>
  <c r="B829" i="19"/>
  <c r="B828" i="19"/>
  <c r="B827" i="19"/>
  <c r="B826" i="19"/>
  <c r="B825" i="19"/>
  <c r="B824" i="19"/>
  <c r="B823" i="19"/>
  <c r="B822" i="19"/>
  <c r="B821" i="19"/>
  <c r="B820" i="19"/>
  <c r="B819" i="19"/>
  <c r="B818" i="19"/>
  <c r="B817" i="19"/>
  <c r="B816" i="19"/>
  <c r="B815" i="19"/>
  <c r="B814" i="19"/>
  <c r="B813" i="19"/>
  <c r="B812" i="19"/>
  <c r="B811" i="19"/>
  <c r="B810" i="19"/>
  <c r="B809" i="19"/>
  <c r="B808" i="19"/>
  <c r="B807" i="19"/>
  <c r="B806" i="19"/>
  <c r="B805" i="19"/>
  <c r="B804" i="19"/>
  <c r="B803" i="19"/>
  <c r="B802" i="19"/>
  <c r="B801" i="19"/>
  <c r="B800" i="19"/>
  <c r="B799" i="19"/>
  <c r="B798" i="19"/>
  <c r="B797" i="19"/>
  <c r="B796" i="19"/>
  <c r="B795" i="19"/>
  <c r="B794" i="19"/>
  <c r="B793" i="19"/>
  <c r="B792" i="19"/>
  <c r="B791" i="19"/>
  <c r="B790" i="19"/>
  <c r="B789" i="19"/>
  <c r="B788" i="19"/>
  <c r="B787" i="19"/>
  <c r="B786" i="19"/>
  <c r="B785" i="19"/>
  <c r="B784" i="19"/>
  <c r="B783" i="19"/>
  <c r="B782" i="19"/>
  <c r="B781" i="19"/>
  <c r="B780" i="19"/>
  <c r="B779" i="19"/>
  <c r="B778" i="19"/>
  <c r="B777" i="19"/>
  <c r="B776" i="19"/>
  <c r="B775" i="19"/>
  <c r="B774" i="19"/>
  <c r="B773" i="19"/>
  <c r="B772" i="19"/>
  <c r="B771" i="19"/>
  <c r="B770" i="19"/>
  <c r="B769" i="19"/>
  <c r="B768" i="19"/>
  <c r="B767" i="19"/>
  <c r="B766" i="19"/>
  <c r="B765" i="19"/>
  <c r="B764" i="19"/>
  <c r="B763" i="19"/>
  <c r="B762" i="19"/>
  <c r="B761" i="19"/>
  <c r="B760" i="19"/>
  <c r="B759" i="19"/>
  <c r="B758" i="19"/>
  <c r="B757" i="19"/>
  <c r="B756" i="19"/>
  <c r="B755" i="19"/>
  <c r="B754" i="19"/>
  <c r="B753" i="19"/>
  <c r="B752" i="19"/>
  <c r="B751" i="19"/>
  <c r="B750" i="19"/>
  <c r="B749" i="19"/>
  <c r="B748" i="19"/>
  <c r="B747" i="19"/>
  <c r="B746" i="19"/>
  <c r="B745" i="19"/>
  <c r="B744" i="19"/>
  <c r="B743" i="19"/>
  <c r="B742" i="19"/>
  <c r="B741" i="19"/>
  <c r="B740" i="19"/>
  <c r="B739" i="19"/>
  <c r="B738" i="19"/>
  <c r="B737" i="19"/>
  <c r="B736" i="19"/>
  <c r="B735" i="19"/>
  <c r="B734" i="19"/>
  <c r="B733" i="19"/>
  <c r="B732" i="19"/>
  <c r="B731" i="19"/>
  <c r="B730" i="19"/>
  <c r="B729" i="19"/>
  <c r="B728" i="19"/>
  <c r="B727" i="19"/>
  <c r="B726" i="19"/>
  <c r="B725" i="19"/>
  <c r="B724" i="19"/>
  <c r="B723" i="19"/>
  <c r="B722" i="19"/>
  <c r="B721" i="19"/>
  <c r="B720" i="19"/>
  <c r="B719" i="19"/>
  <c r="B718" i="19"/>
  <c r="B717" i="19"/>
  <c r="B716" i="19"/>
  <c r="B715" i="19"/>
  <c r="B714" i="19"/>
  <c r="B713" i="19"/>
  <c r="B712" i="19"/>
  <c r="B711" i="19"/>
  <c r="B710" i="19"/>
  <c r="B709" i="19"/>
  <c r="B708" i="19"/>
  <c r="B707" i="19"/>
  <c r="B706" i="19"/>
  <c r="B705" i="19"/>
  <c r="B704" i="19"/>
  <c r="B703" i="19"/>
  <c r="B702" i="19"/>
  <c r="B701" i="19"/>
  <c r="B700" i="19"/>
  <c r="B699" i="19"/>
  <c r="B698" i="19"/>
  <c r="B697" i="19"/>
  <c r="B696" i="19"/>
  <c r="B695" i="19"/>
  <c r="B694" i="19"/>
  <c r="B693" i="19"/>
  <c r="B692" i="19"/>
  <c r="B691" i="19"/>
  <c r="B690" i="19"/>
  <c r="B689" i="19"/>
  <c r="B688" i="19"/>
  <c r="B687" i="19"/>
  <c r="B686" i="19"/>
  <c r="B685" i="19"/>
  <c r="B684" i="19"/>
  <c r="B683" i="19"/>
  <c r="B682" i="19"/>
  <c r="B681" i="19"/>
  <c r="B680" i="19"/>
  <c r="B679" i="19"/>
  <c r="B678" i="19"/>
  <c r="B677" i="19"/>
  <c r="B676" i="19"/>
  <c r="B675" i="19"/>
  <c r="B674" i="19"/>
  <c r="B673" i="19"/>
  <c r="B672" i="19"/>
  <c r="B671" i="19"/>
  <c r="B670" i="19"/>
  <c r="B669" i="19"/>
  <c r="B668" i="19"/>
  <c r="B667" i="19"/>
  <c r="B666" i="19"/>
  <c r="B665" i="19"/>
  <c r="B664" i="19"/>
  <c r="B663" i="19"/>
  <c r="B662" i="19"/>
  <c r="B661" i="19"/>
  <c r="B660" i="19"/>
  <c r="B659" i="19"/>
  <c r="B658" i="19"/>
  <c r="B657" i="19"/>
  <c r="B656" i="19"/>
  <c r="B655" i="19"/>
  <c r="B654" i="19"/>
  <c r="B653" i="19"/>
  <c r="B652" i="19"/>
  <c r="B651" i="19"/>
  <c r="B650" i="19"/>
  <c r="B649" i="19"/>
  <c r="B648" i="19"/>
  <c r="B647" i="19"/>
  <c r="B646" i="19"/>
  <c r="B645" i="19"/>
  <c r="B644" i="19"/>
  <c r="B643" i="19"/>
  <c r="B642" i="19"/>
  <c r="B641" i="19"/>
  <c r="B640" i="19"/>
  <c r="B639" i="19"/>
  <c r="B638" i="19"/>
  <c r="B637" i="19"/>
  <c r="B636" i="19"/>
  <c r="B635" i="19"/>
  <c r="B634" i="19"/>
  <c r="B633" i="19"/>
  <c r="B632" i="19"/>
  <c r="B631" i="19"/>
  <c r="B630" i="19"/>
  <c r="B629" i="19"/>
  <c r="B628" i="19"/>
  <c r="B627" i="19"/>
  <c r="B626" i="19"/>
  <c r="B625" i="19"/>
  <c r="B624" i="19"/>
  <c r="B623" i="19"/>
  <c r="B622" i="19"/>
  <c r="B621" i="19"/>
  <c r="B620" i="19"/>
  <c r="B619" i="19"/>
  <c r="B618" i="19"/>
  <c r="B617" i="19"/>
  <c r="B616" i="19"/>
  <c r="B615" i="19"/>
  <c r="B614" i="19"/>
  <c r="B613" i="19"/>
  <c r="B612" i="19"/>
  <c r="B611" i="19"/>
  <c r="B610" i="19"/>
  <c r="B609" i="19"/>
  <c r="B608" i="19"/>
  <c r="B607" i="19"/>
  <c r="B606" i="19"/>
  <c r="B605" i="19"/>
  <c r="B604" i="19"/>
  <c r="B603" i="19"/>
  <c r="B602" i="19"/>
  <c r="B601" i="19"/>
  <c r="B600" i="19"/>
  <c r="B599" i="19"/>
  <c r="B598" i="19"/>
  <c r="B597" i="19"/>
  <c r="B596" i="19"/>
  <c r="B595" i="19"/>
  <c r="B594" i="19"/>
  <c r="B593" i="19"/>
  <c r="B592" i="19"/>
  <c r="B591" i="19"/>
  <c r="B590" i="19"/>
  <c r="B589" i="19"/>
  <c r="B588" i="19"/>
  <c r="B587" i="19"/>
  <c r="B586" i="19"/>
  <c r="B585" i="19"/>
  <c r="B584" i="19"/>
  <c r="B583" i="19"/>
  <c r="B582" i="19"/>
  <c r="B581" i="19"/>
  <c r="B580" i="19"/>
  <c r="B579" i="19"/>
  <c r="B578" i="19"/>
  <c r="B577" i="19"/>
  <c r="B576" i="19"/>
  <c r="B575" i="19"/>
  <c r="B574" i="19"/>
  <c r="B573" i="19"/>
  <c r="B572" i="19"/>
  <c r="B571" i="19"/>
  <c r="B570" i="19"/>
  <c r="B569" i="19"/>
  <c r="B568" i="19"/>
  <c r="B567" i="19"/>
  <c r="B566" i="19"/>
  <c r="B565" i="19"/>
  <c r="B564" i="19"/>
  <c r="B563" i="19"/>
  <c r="B562" i="19"/>
  <c r="B561" i="19"/>
  <c r="B560" i="19"/>
  <c r="B559" i="19"/>
  <c r="B558" i="19"/>
  <c r="B557" i="19"/>
  <c r="B556" i="19"/>
  <c r="B555" i="19"/>
  <c r="B554" i="19"/>
  <c r="B553" i="19"/>
  <c r="B552" i="19"/>
  <c r="B551" i="19"/>
  <c r="B550" i="19"/>
  <c r="B549" i="19"/>
  <c r="B548" i="19"/>
  <c r="B547" i="19"/>
  <c r="B546" i="19"/>
  <c r="B545" i="19"/>
  <c r="B544" i="19"/>
  <c r="B543" i="19"/>
  <c r="B542" i="19"/>
  <c r="B541" i="19"/>
  <c r="B540" i="19"/>
  <c r="B539" i="19"/>
  <c r="B538" i="19"/>
  <c r="B537" i="19"/>
  <c r="B536" i="19"/>
  <c r="B535" i="19"/>
  <c r="B534" i="19"/>
  <c r="B533" i="19"/>
  <c r="B532" i="19"/>
  <c r="B531" i="19"/>
  <c r="B530" i="19"/>
  <c r="B529" i="19"/>
  <c r="B528" i="19"/>
  <c r="B527" i="19"/>
  <c r="B526" i="19"/>
  <c r="B525" i="19"/>
  <c r="B524" i="19"/>
  <c r="B523" i="19"/>
  <c r="B522" i="19"/>
  <c r="B521" i="19"/>
  <c r="B520" i="19"/>
  <c r="B519" i="19"/>
  <c r="B518" i="19"/>
  <c r="B517" i="19"/>
  <c r="B516" i="19"/>
  <c r="B515" i="19"/>
  <c r="B514" i="19"/>
  <c r="B513" i="19"/>
  <c r="B512" i="19"/>
  <c r="B511" i="19"/>
  <c r="B510" i="19"/>
  <c r="B509" i="19"/>
  <c r="B508" i="19"/>
  <c r="B507" i="19"/>
  <c r="B506" i="19"/>
  <c r="B505" i="19"/>
  <c r="B504" i="19"/>
  <c r="B503" i="19"/>
  <c r="B502" i="19"/>
  <c r="B501" i="19"/>
  <c r="B500" i="19"/>
  <c r="B499" i="19"/>
  <c r="B498" i="19"/>
  <c r="B497" i="19"/>
  <c r="B496" i="19"/>
  <c r="B495" i="19"/>
  <c r="B494" i="19"/>
  <c r="B493" i="19"/>
  <c r="B492" i="19"/>
  <c r="B491" i="19"/>
  <c r="B490" i="19"/>
  <c r="B489" i="19"/>
  <c r="B488" i="19"/>
  <c r="B487" i="19"/>
  <c r="B486" i="19"/>
  <c r="B485" i="19"/>
  <c r="B484" i="19"/>
  <c r="B483" i="19"/>
  <c r="B482" i="19"/>
  <c r="B481" i="19"/>
  <c r="B480" i="19"/>
  <c r="B479" i="19"/>
  <c r="B478" i="19"/>
  <c r="B477" i="19"/>
  <c r="B476" i="19"/>
  <c r="B475" i="19"/>
  <c r="B474" i="19"/>
  <c r="B473" i="19"/>
  <c r="B472" i="19"/>
  <c r="B471" i="19"/>
  <c r="B470" i="19"/>
  <c r="B469" i="19"/>
  <c r="B468" i="19"/>
  <c r="B467" i="19"/>
  <c r="B466" i="19"/>
  <c r="B465" i="19"/>
  <c r="B464" i="19"/>
  <c r="B463" i="19"/>
  <c r="B462" i="19"/>
  <c r="B461" i="19"/>
  <c r="B460" i="19"/>
  <c r="B459" i="19"/>
  <c r="B458" i="19"/>
  <c r="B457" i="19"/>
  <c r="B456" i="19"/>
  <c r="B455" i="19"/>
  <c r="B454" i="19"/>
  <c r="B453" i="19"/>
  <c r="B452" i="19"/>
  <c r="B451" i="19"/>
  <c r="B450" i="19"/>
  <c r="B449" i="19"/>
  <c r="B448" i="19"/>
  <c r="B447" i="19"/>
  <c r="B446" i="19"/>
  <c r="B445" i="19"/>
  <c r="B444" i="19"/>
  <c r="B443" i="19"/>
  <c r="B442" i="19"/>
  <c r="B441" i="19"/>
  <c r="B440" i="19"/>
  <c r="B439" i="19"/>
  <c r="B438" i="19"/>
  <c r="B437" i="19"/>
  <c r="B436" i="19"/>
  <c r="B435" i="19"/>
  <c r="B434" i="19"/>
  <c r="B433" i="19"/>
  <c r="B432" i="19"/>
  <c r="B431" i="19"/>
  <c r="B430" i="19"/>
  <c r="B429" i="19"/>
  <c r="B428" i="19"/>
  <c r="B427" i="19"/>
  <c r="B426" i="19"/>
  <c r="B425" i="19"/>
  <c r="B424" i="19"/>
  <c r="B423" i="19"/>
  <c r="B422" i="19"/>
  <c r="B421" i="19"/>
  <c r="B420" i="19"/>
  <c r="B419" i="19"/>
  <c r="B418" i="19"/>
  <c r="B417" i="19"/>
  <c r="B416" i="19"/>
  <c r="B415" i="19"/>
  <c r="B414" i="19"/>
  <c r="B413" i="19"/>
  <c r="B412" i="19"/>
  <c r="B411" i="19"/>
  <c r="B410" i="19"/>
  <c r="B409" i="19"/>
  <c r="B408" i="19"/>
  <c r="B407" i="19"/>
  <c r="B406" i="19"/>
  <c r="B405" i="19"/>
  <c r="B404" i="19"/>
  <c r="B403" i="19"/>
  <c r="B402" i="19"/>
  <c r="B401" i="19"/>
  <c r="B400" i="19"/>
  <c r="B399" i="19"/>
  <c r="B398" i="19"/>
  <c r="B397" i="19"/>
  <c r="B396" i="19"/>
  <c r="B395" i="19"/>
  <c r="B394" i="19"/>
  <c r="B393" i="19"/>
  <c r="B392" i="19"/>
  <c r="B391" i="19"/>
  <c r="B390" i="19"/>
  <c r="B389" i="19"/>
  <c r="B388" i="19"/>
  <c r="B387" i="19"/>
  <c r="B386" i="19"/>
  <c r="B385" i="19"/>
  <c r="B384" i="19"/>
  <c r="B383" i="19"/>
  <c r="B382" i="19"/>
  <c r="B381" i="19"/>
  <c r="B380" i="19"/>
  <c r="B379" i="19"/>
  <c r="B378" i="19"/>
  <c r="B377" i="19"/>
  <c r="B376" i="19"/>
  <c r="B375" i="19"/>
  <c r="B374" i="19"/>
  <c r="B373" i="19"/>
  <c r="B372" i="19"/>
  <c r="B371" i="19"/>
  <c r="B370" i="19"/>
  <c r="B369" i="19"/>
  <c r="B368" i="19"/>
  <c r="B367" i="19"/>
  <c r="B366" i="19"/>
  <c r="B365" i="19"/>
  <c r="B364" i="19"/>
  <c r="B363" i="19"/>
  <c r="B362" i="19"/>
  <c r="B361" i="19"/>
  <c r="B360" i="19"/>
  <c r="B359" i="19"/>
  <c r="B358" i="19"/>
  <c r="B357" i="19"/>
  <c r="B356" i="19"/>
  <c r="B355" i="19"/>
  <c r="B354" i="19"/>
  <c r="B353" i="19"/>
  <c r="B352" i="19"/>
  <c r="B351" i="19"/>
  <c r="B350" i="19"/>
  <c r="B349" i="19"/>
  <c r="B348" i="19"/>
  <c r="B347" i="19"/>
  <c r="B346" i="19"/>
  <c r="B345" i="19"/>
  <c r="B344" i="19"/>
  <c r="B343" i="19"/>
  <c r="B342" i="19"/>
  <c r="B341" i="19"/>
  <c r="B340" i="19"/>
  <c r="B339" i="19"/>
  <c r="B338" i="19"/>
  <c r="B337" i="19"/>
  <c r="B336" i="19"/>
  <c r="B335" i="19"/>
  <c r="B334" i="19"/>
  <c r="B333" i="19"/>
  <c r="B332" i="19"/>
  <c r="B331" i="19"/>
  <c r="B330" i="19"/>
  <c r="B329" i="19"/>
  <c r="B328" i="19"/>
  <c r="B327" i="19"/>
  <c r="B326" i="19"/>
  <c r="B325" i="19"/>
  <c r="B324" i="19"/>
  <c r="B323" i="19"/>
  <c r="B322" i="19"/>
  <c r="B321" i="19"/>
  <c r="B320" i="19"/>
  <c r="B319" i="19"/>
  <c r="B318" i="19"/>
  <c r="B317" i="19"/>
  <c r="B316" i="19"/>
  <c r="B315" i="19"/>
  <c r="B314" i="19"/>
  <c r="B313" i="19"/>
  <c r="B312" i="19"/>
  <c r="B311" i="19"/>
  <c r="B310" i="19"/>
  <c r="B309" i="19"/>
  <c r="B308" i="19"/>
  <c r="B307" i="19"/>
  <c r="B306" i="19"/>
  <c r="B305" i="19"/>
  <c r="B304" i="19"/>
  <c r="B303" i="19"/>
  <c r="B302" i="19"/>
  <c r="B301" i="19"/>
  <c r="B300" i="19"/>
  <c r="B299" i="19"/>
  <c r="B298" i="19"/>
  <c r="B297" i="19"/>
  <c r="B296" i="19"/>
  <c r="B295" i="19"/>
  <c r="B294" i="19"/>
  <c r="B293" i="19"/>
  <c r="B292" i="19"/>
  <c r="B291" i="19"/>
  <c r="B290" i="19"/>
  <c r="B289" i="19"/>
  <c r="B288" i="19"/>
  <c r="B287" i="19"/>
  <c r="B286" i="19"/>
  <c r="B285" i="19"/>
  <c r="B284" i="19"/>
  <c r="B283" i="19"/>
  <c r="B282" i="19"/>
  <c r="B281" i="19"/>
  <c r="B280" i="19"/>
  <c r="B279" i="19"/>
  <c r="B278" i="19"/>
  <c r="B277" i="19"/>
  <c r="B276" i="19"/>
  <c r="B275" i="19"/>
  <c r="B274" i="19"/>
  <c r="B273" i="19"/>
  <c r="B272" i="19"/>
  <c r="B271" i="19"/>
  <c r="B270" i="19"/>
  <c r="B269" i="19"/>
  <c r="B268" i="19"/>
  <c r="B267" i="19"/>
  <c r="B266" i="19"/>
  <c r="B265" i="19"/>
  <c r="B264" i="19"/>
  <c r="B263" i="19"/>
  <c r="B262" i="19"/>
  <c r="B261" i="19"/>
  <c r="B260" i="19"/>
  <c r="B259" i="19"/>
  <c r="B258" i="19"/>
  <c r="B257" i="19"/>
  <c r="B256" i="19"/>
  <c r="B255" i="19"/>
  <c r="B254" i="19"/>
  <c r="B253" i="19"/>
  <c r="B252" i="19"/>
  <c r="B251" i="19"/>
  <c r="B250" i="19"/>
  <c r="B249" i="19"/>
  <c r="B248" i="19"/>
  <c r="B247" i="19"/>
  <c r="B246" i="19"/>
  <c r="B245" i="19"/>
  <c r="B244" i="19"/>
  <c r="B243" i="19"/>
  <c r="B242" i="19"/>
  <c r="B241" i="19"/>
  <c r="B240" i="19"/>
  <c r="B239" i="19"/>
  <c r="B238" i="19"/>
  <c r="B237" i="19"/>
  <c r="B236" i="19"/>
  <c r="B235" i="19"/>
  <c r="B234" i="19"/>
  <c r="B233" i="19"/>
  <c r="B232" i="19"/>
  <c r="B231" i="19"/>
  <c r="B230" i="19"/>
  <c r="B229" i="19"/>
  <c r="B228" i="19"/>
  <c r="B227" i="19"/>
  <c r="B226" i="19"/>
  <c r="B225" i="19"/>
  <c r="B224" i="19"/>
  <c r="B223" i="19"/>
  <c r="B222" i="19"/>
  <c r="B221" i="19"/>
  <c r="B220" i="19"/>
  <c r="B219" i="19"/>
  <c r="B218" i="19"/>
  <c r="B217" i="19"/>
  <c r="B216" i="19"/>
  <c r="B215" i="19"/>
  <c r="B214" i="19"/>
  <c r="B213" i="19"/>
  <c r="B212" i="19"/>
  <c r="B211" i="19"/>
  <c r="B210" i="19"/>
  <c r="B209" i="19"/>
  <c r="B208" i="19"/>
  <c r="B207" i="19"/>
  <c r="B206" i="19"/>
  <c r="B205" i="19"/>
  <c r="B204" i="19"/>
  <c r="B203" i="19"/>
  <c r="B202" i="19"/>
  <c r="B201" i="19"/>
  <c r="B200" i="19"/>
  <c r="B199" i="19"/>
  <c r="B198" i="19"/>
  <c r="B197" i="19"/>
  <c r="B196" i="19"/>
  <c r="B195" i="19"/>
  <c r="B194" i="19"/>
  <c r="B193" i="19"/>
  <c r="B192" i="19"/>
  <c r="B191" i="19"/>
  <c r="B190" i="19"/>
  <c r="B189" i="19"/>
  <c r="B188" i="19"/>
  <c r="B187" i="19"/>
  <c r="B186" i="19"/>
  <c r="B185" i="19"/>
  <c r="B184" i="19"/>
  <c r="B183" i="19"/>
  <c r="B182" i="19"/>
  <c r="B181" i="19"/>
  <c r="B180" i="19"/>
  <c r="B179" i="19"/>
  <c r="B178" i="19"/>
  <c r="B177" i="19"/>
  <c r="B176" i="19"/>
  <c r="B175" i="19"/>
  <c r="B174" i="19"/>
  <c r="B173" i="19"/>
  <c r="B172" i="19"/>
  <c r="B171" i="19"/>
  <c r="B170" i="19"/>
  <c r="B169" i="19"/>
  <c r="B168" i="19"/>
  <c r="B167" i="19"/>
  <c r="B166" i="19"/>
  <c r="B165" i="19"/>
  <c r="B164" i="19"/>
  <c r="B163" i="19"/>
  <c r="B162" i="19"/>
  <c r="B161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8" i="19"/>
  <c r="B7" i="19"/>
  <c r="B6" i="19"/>
  <c r="B5" i="19"/>
  <c r="B4" i="19"/>
  <c r="D2" i="19"/>
  <c r="B3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2401" i="19"/>
  <c r="D2402" i="19"/>
  <c r="D2403" i="19"/>
  <c r="D2404" i="19"/>
  <c r="D2405" i="19"/>
  <c r="D2406" i="19"/>
  <c r="D2407" i="19"/>
  <c r="D2408" i="19"/>
  <c r="D2409" i="19"/>
  <c r="D2410" i="19"/>
  <c r="D2411" i="19"/>
  <c r="D2412" i="19"/>
  <c r="D2413" i="19"/>
  <c r="D2414" i="19"/>
  <c r="D2415" i="19"/>
  <c r="D2416" i="19"/>
  <c r="D2417" i="19"/>
  <c r="D2418" i="19"/>
  <c r="D2419" i="19"/>
  <c r="D2420" i="19"/>
  <c r="D2421" i="19"/>
  <c r="D2422" i="19"/>
  <c r="D2423" i="19"/>
  <c r="D2424" i="19"/>
  <c r="D2425" i="19"/>
  <c r="D2426" i="19"/>
  <c r="D2427" i="19"/>
  <c r="D2428" i="19"/>
  <c r="D2429" i="19"/>
  <c r="D2430" i="19"/>
  <c r="D2431" i="19"/>
  <c r="D2432" i="19"/>
  <c r="D2433" i="19"/>
  <c r="D2434" i="19"/>
  <c r="D2435" i="19"/>
  <c r="D2436" i="19"/>
  <c r="D2437" i="19"/>
  <c r="D2438" i="19"/>
  <c r="D2439" i="19"/>
  <c r="D2440" i="19"/>
  <c r="D2441" i="19"/>
  <c r="D2442" i="19"/>
  <c r="D2443" i="19"/>
  <c r="D2444" i="19"/>
  <c r="D2445" i="19"/>
  <c r="D2446" i="19"/>
  <c r="D2447" i="19"/>
  <c r="D2448" i="19"/>
  <c r="D2449" i="19"/>
  <c r="D2450" i="19"/>
  <c r="D2451" i="19"/>
  <c r="D2452" i="19"/>
  <c r="D2453" i="19"/>
  <c r="D2454" i="19"/>
  <c r="D2455" i="19"/>
  <c r="D2456" i="19"/>
  <c r="D2457" i="19"/>
  <c r="D2458" i="19"/>
  <c r="D2459" i="19"/>
  <c r="D2460" i="19"/>
  <c r="D2461" i="19"/>
  <c r="D2462" i="19"/>
  <c r="D2463" i="19"/>
  <c r="D2464" i="19"/>
  <c r="D2465" i="19"/>
  <c r="D2466" i="19"/>
  <c r="D2467" i="19"/>
  <c r="D2468" i="19"/>
  <c r="D2469" i="19"/>
  <c r="D2470" i="19"/>
  <c r="D2471" i="19"/>
  <c r="D2472" i="19"/>
  <c r="D2473" i="19"/>
  <c r="D2474" i="19"/>
  <c r="D2475" i="19"/>
  <c r="D2476" i="19"/>
  <c r="D2477" i="19"/>
  <c r="D2478" i="19"/>
  <c r="D2479" i="19"/>
  <c r="D2480" i="19"/>
  <c r="D2481" i="19"/>
  <c r="D2482" i="19"/>
  <c r="D2483" i="19"/>
  <c r="D2484" i="19"/>
  <c r="D2485" i="19"/>
  <c r="D2486" i="19"/>
  <c r="D2487" i="19"/>
  <c r="D2488" i="19"/>
  <c r="D2489" i="19"/>
  <c r="D2490" i="19"/>
  <c r="D2491" i="19"/>
  <c r="D2492" i="19"/>
  <c r="D2493" i="19"/>
  <c r="D2494" i="19"/>
  <c r="D2495" i="19"/>
  <c r="D2496" i="19"/>
  <c r="D2497" i="19"/>
  <c r="D2498" i="19"/>
  <c r="D2499" i="19"/>
  <c r="D2500" i="19"/>
  <c r="D2501" i="19"/>
  <c r="D2502" i="19"/>
  <c r="D2503" i="19"/>
  <c r="D2504" i="19"/>
  <c r="D2505" i="19"/>
  <c r="D2506" i="19"/>
  <c r="D2507" i="19"/>
  <c r="D2508" i="19"/>
  <c r="D2509" i="19"/>
  <c r="D2510" i="19"/>
  <c r="D2511" i="19"/>
  <c r="D2512" i="19"/>
  <c r="D2513" i="19"/>
  <c r="D2514" i="19"/>
  <c r="D2515" i="19"/>
  <c r="D2516" i="19"/>
  <c r="D2517" i="19"/>
  <c r="D2518" i="19"/>
  <c r="D2519" i="19"/>
  <c r="D2520" i="19"/>
  <c r="D2521" i="19"/>
  <c r="D2522" i="19"/>
  <c r="D2523" i="19"/>
  <c r="D2524" i="19"/>
  <c r="D2525" i="19"/>
  <c r="D2526" i="19"/>
  <c r="D2527" i="19"/>
  <c r="D2528" i="19"/>
  <c r="D2529" i="19"/>
  <c r="D2530" i="19"/>
  <c r="D2531" i="19"/>
  <c r="D2532" i="19"/>
  <c r="D2533" i="19"/>
  <c r="D2534" i="19"/>
  <c r="D2535" i="19"/>
  <c r="D2536" i="19"/>
  <c r="D2537" i="19"/>
  <c r="D2538" i="19"/>
  <c r="D2539" i="19"/>
  <c r="D2540" i="19"/>
  <c r="D2541" i="19"/>
  <c r="D2542" i="19"/>
  <c r="D2543" i="19"/>
  <c r="D2544" i="19"/>
  <c r="D2545" i="19"/>
  <c r="D2546" i="19"/>
  <c r="D2547" i="19"/>
  <c r="D2548" i="19"/>
  <c r="D2549" i="19"/>
  <c r="D2550" i="19"/>
  <c r="D2551" i="19"/>
  <c r="D2552" i="19"/>
  <c r="D2553" i="19"/>
  <c r="D2554" i="19"/>
  <c r="D2555" i="19"/>
  <c r="D2556" i="19"/>
  <c r="D2557" i="19"/>
  <c r="D2558" i="19"/>
  <c r="D2559" i="19"/>
  <c r="D2560" i="19"/>
  <c r="D2561" i="19"/>
  <c r="D2562" i="19"/>
  <c r="D2563" i="19"/>
  <c r="D2564" i="19"/>
  <c r="D2565" i="19"/>
  <c r="D2566" i="19"/>
  <c r="D2567" i="19"/>
  <c r="D2568" i="19"/>
  <c r="D2569" i="19"/>
  <c r="D2570" i="19"/>
  <c r="D2571" i="19"/>
  <c r="D2572" i="19"/>
  <c r="D2573" i="19"/>
  <c r="D2574" i="19"/>
  <c r="D2575" i="19"/>
  <c r="D2576" i="19"/>
  <c r="D2577" i="19"/>
  <c r="D2578" i="19"/>
  <c r="D2579" i="19"/>
  <c r="D2580" i="19"/>
  <c r="D2581" i="19"/>
  <c r="D2582" i="19"/>
  <c r="D2583" i="19"/>
  <c r="D2584" i="19"/>
  <c r="D2585" i="19"/>
  <c r="D2586" i="19"/>
  <c r="D2587" i="19"/>
  <c r="D2588" i="19"/>
  <c r="D2589" i="19"/>
  <c r="D2590" i="19"/>
  <c r="D2591" i="19"/>
  <c r="D2592" i="19"/>
  <c r="D2593" i="19"/>
  <c r="D2594" i="19"/>
  <c r="D2595" i="19"/>
  <c r="D2596" i="19"/>
  <c r="D2597" i="19"/>
  <c r="D2598" i="19"/>
  <c r="D2599" i="19"/>
  <c r="D2600" i="19"/>
  <c r="D2601" i="19"/>
  <c r="D2602" i="19"/>
  <c r="D2603" i="19"/>
  <c r="D2604" i="19"/>
  <c r="D2605" i="19"/>
  <c r="D2606" i="19"/>
  <c r="D2607" i="19"/>
  <c r="D2608" i="19"/>
  <c r="D2609" i="19"/>
  <c r="D2610" i="19"/>
  <c r="D2611" i="19"/>
  <c r="D2612" i="19"/>
  <c r="D2613" i="19"/>
  <c r="D2614" i="19"/>
  <c r="D2615" i="19"/>
  <c r="D2616" i="19"/>
  <c r="D2617" i="19"/>
  <c r="D2618" i="19"/>
  <c r="D2619" i="19"/>
  <c r="D2620" i="19"/>
  <c r="D2621" i="19"/>
  <c r="D2622" i="19"/>
  <c r="D2623" i="19"/>
  <c r="D2624" i="19"/>
  <c r="D2625" i="19"/>
  <c r="D2626" i="19"/>
  <c r="D2627" i="19"/>
  <c r="D2628" i="19"/>
  <c r="D2629" i="19"/>
  <c r="D2630" i="19"/>
  <c r="D2631" i="19"/>
  <c r="D2632" i="19"/>
  <c r="D2633" i="19"/>
  <c r="D2634" i="19"/>
  <c r="D2635" i="19"/>
  <c r="D2636" i="19"/>
  <c r="D2637" i="19"/>
  <c r="D2638" i="19"/>
  <c r="D2639" i="19"/>
  <c r="D2640" i="19"/>
  <c r="D2641" i="19"/>
  <c r="D2642" i="19"/>
  <c r="D2643" i="19"/>
  <c r="D2644" i="19"/>
  <c r="D2645" i="19"/>
  <c r="D2646" i="19"/>
  <c r="D2647" i="19"/>
  <c r="D2648" i="19"/>
  <c r="D2649" i="19"/>
  <c r="D2650" i="19"/>
  <c r="D2651" i="19"/>
  <c r="D2652" i="19"/>
  <c r="D2653" i="19"/>
  <c r="D2654" i="19"/>
  <c r="D2655" i="19"/>
  <c r="D2656" i="19"/>
  <c r="D2657" i="19"/>
  <c r="D2658" i="19"/>
  <c r="D2659" i="19"/>
  <c r="D2660" i="19"/>
  <c r="D2661" i="19"/>
  <c r="D2662" i="19"/>
  <c r="D2663" i="19"/>
  <c r="D2664" i="19"/>
  <c r="D2665" i="19"/>
  <c r="D2666" i="19"/>
  <c r="D2667" i="19"/>
  <c r="D2668" i="19"/>
  <c r="D2669" i="19"/>
  <c r="D2670" i="19"/>
  <c r="D2671" i="19"/>
  <c r="D2672" i="19"/>
  <c r="D2673" i="19"/>
  <c r="D2674" i="19"/>
  <c r="D2675" i="19"/>
  <c r="D2676" i="19"/>
  <c r="D2677" i="19"/>
  <c r="D2678" i="19"/>
  <c r="D2679" i="19"/>
  <c r="D2680" i="19"/>
  <c r="D2681" i="19"/>
  <c r="D2682" i="19"/>
  <c r="D2683" i="19"/>
  <c r="D2684" i="19"/>
  <c r="D2685" i="19"/>
  <c r="D2686" i="19"/>
  <c r="D2687" i="19"/>
  <c r="D2688" i="19"/>
  <c r="D2689" i="19"/>
  <c r="D2690" i="19"/>
  <c r="D2691" i="19"/>
  <c r="D2692" i="19"/>
  <c r="D2693" i="19"/>
  <c r="D2694" i="19"/>
  <c r="D2695" i="19"/>
  <c r="D2696" i="19"/>
  <c r="D2697" i="19"/>
  <c r="D2698" i="19"/>
  <c r="D2699" i="19"/>
  <c r="D2700" i="19"/>
  <c r="D2701" i="19"/>
  <c r="D2702" i="19"/>
  <c r="D2703" i="19"/>
  <c r="D2704" i="19"/>
  <c r="D2705" i="19"/>
  <c r="D2706" i="19"/>
  <c r="D2707" i="19"/>
  <c r="D2708" i="19"/>
  <c r="D2709" i="19"/>
  <c r="D2710" i="19"/>
  <c r="D2711" i="19"/>
  <c r="D2712" i="19"/>
  <c r="D2713" i="19"/>
  <c r="D2714" i="19"/>
  <c r="D2715" i="19"/>
  <c r="D2716" i="19"/>
  <c r="D2717" i="19"/>
  <c r="D2718" i="19"/>
  <c r="D2719" i="19"/>
  <c r="D2720" i="19"/>
  <c r="D2721" i="19"/>
  <c r="D2722" i="19"/>
  <c r="D2723" i="19"/>
  <c r="D2724" i="19"/>
  <c r="D2725" i="19"/>
  <c r="D2726" i="19"/>
  <c r="D2727" i="19"/>
  <c r="D2728" i="19"/>
  <c r="D2729" i="19"/>
  <c r="D2730" i="19"/>
  <c r="D2731" i="19"/>
  <c r="D2732" i="19"/>
  <c r="D2733" i="19"/>
  <c r="D2734" i="19"/>
  <c r="D2735" i="19"/>
  <c r="D2736" i="19"/>
  <c r="D2737" i="19"/>
  <c r="D2738" i="19"/>
  <c r="D2739" i="19"/>
  <c r="D2740" i="19"/>
  <c r="D2741" i="19"/>
  <c r="D2742" i="19"/>
  <c r="D2743" i="19"/>
  <c r="D2744" i="19"/>
  <c r="D2745" i="19"/>
  <c r="D2746" i="19"/>
  <c r="D2747" i="19"/>
  <c r="D2748" i="19"/>
  <c r="D2749" i="19"/>
  <c r="D2750" i="19"/>
  <c r="D2751" i="19"/>
  <c r="D2752" i="19"/>
  <c r="D2753" i="19"/>
  <c r="D2754" i="19"/>
  <c r="D2755" i="19"/>
  <c r="D2756" i="19"/>
  <c r="D2757" i="19"/>
  <c r="D2758" i="19"/>
  <c r="D2759" i="19"/>
  <c r="D2760" i="19"/>
  <c r="D2761" i="19"/>
  <c r="D2762" i="19"/>
  <c r="D2763" i="19"/>
  <c r="D2764" i="19"/>
  <c r="D2765" i="19"/>
  <c r="D2766" i="19"/>
  <c r="D2767" i="19"/>
  <c r="D2768" i="19"/>
  <c r="D2769" i="19"/>
  <c r="D2770" i="19"/>
  <c r="D2771" i="19"/>
  <c r="D2772" i="19"/>
  <c r="D2773" i="19"/>
  <c r="D2774" i="19"/>
  <c r="D2775" i="19"/>
  <c r="D2776" i="19"/>
  <c r="D2777" i="19"/>
  <c r="D2778" i="19"/>
  <c r="D2779" i="19"/>
  <c r="D2780" i="19"/>
  <c r="D2781" i="19"/>
  <c r="D2782" i="19"/>
  <c r="D2783" i="19"/>
  <c r="D2784" i="19"/>
  <c r="D2785" i="19"/>
  <c r="D2786" i="19"/>
  <c r="D2787" i="19"/>
  <c r="D2788" i="19"/>
  <c r="D2789" i="19"/>
  <c r="D2790" i="19"/>
  <c r="D2791" i="19"/>
  <c r="D2792" i="19"/>
  <c r="D2793" i="19"/>
  <c r="D2794" i="19"/>
  <c r="D2795" i="19"/>
  <c r="D2796" i="19"/>
  <c r="D2797" i="19"/>
  <c r="D2798" i="19"/>
  <c r="D2799" i="19"/>
  <c r="D2800" i="19"/>
  <c r="D2801" i="19"/>
  <c r="D2802" i="19"/>
  <c r="D2803" i="19"/>
  <c r="D2804" i="19"/>
  <c r="D2805" i="19"/>
  <c r="D2806" i="19"/>
  <c r="D2807" i="19"/>
  <c r="D2808" i="19"/>
  <c r="D2809" i="19"/>
  <c r="D2810" i="19"/>
  <c r="D2811" i="19"/>
  <c r="D2812" i="19"/>
  <c r="D2813" i="19"/>
  <c r="D2814" i="19"/>
  <c r="D2815" i="19"/>
  <c r="D2816" i="19"/>
  <c r="D2817" i="19"/>
  <c r="D2818" i="19"/>
  <c r="D2819" i="19"/>
  <c r="D2820" i="19"/>
  <c r="D2821" i="19"/>
  <c r="D2822" i="19"/>
  <c r="D2823" i="19"/>
  <c r="D2824" i="19"/>
  <c r="D2825" i="19"/>
  <c r="D2826" i="19"/>
  <c r="D2827" i="19"/>
  <c r="D2828" i="19"/>
  <c r="D2829" i="19"/>
  <c r="D2830" i="19"/>
  <c r="D2831" i="19"/>
  <c r="D2832" i="19"/>
  <c r="D2833" i="19"/>
  <c r="D2834" i="19"/>
  <c r="D2835" i="19"/>
  <c r="D2836" i="19"/>
  <c r="D2837" i="19"/>
  <c r="D2838" i="19"/>
  <c r="D2839" i="19"/>
  <c r="D2840" i="19"/>
  <c r="D2841" i="19"/>
  <c r="D2842" i="19"/>
  <c r="D2843" i="19"/>
  <c r="D2844" i="19"/>
  <c r="D2845" i="19"/>
  <c r="D2846" i="19"/>
  <c r="D2847" i="19"/>
  <c r="D2848" i="19"/>
  <c r="D2849" i="19"/>
  <c r="D2850" i="19"/>
  <c r="D2851" i="19"/>
  <c r="D2852" i="19"/>
  <c r="D2853" i="19"/>
  <c r="D2854" i="19"/>
  <c r="D2855" i="19"/>
  <c r="D2856" i="19"/>
  <c r="D2857" i="19"/>
  <c r="D2858" i="19"/>
  <c r="D2859" i="19"/>
  <c r="D2860" i="19"/>
  <c r="D2861" i="19"/>
  <c r="D2862" i="19"/>
  <c r="D2863" i="19"/>
  <c r="D2864" i="19"/>
  <c r="D2865" i="19"/>
  <c r="D2866" i="19"/>
  <c r="D2867" i="19"/>
  <c r="D2868" i="19"/>
  <c r="D2869" i="19"/>
  <c r="D2870" i="19"/>
  <c r="D2871" i="19"/>
  <c r="D2872" i="19"/>
  <c r="D2873" i="19"/>
  <c r="D2874" i="19"/>
  <c r="D2875" i="19"/>
  <c r="D2876" i="19"/>
  <c r="D2877" i="19"/>
  <c r="D2878" i="19"/>
  <c r="D2879" i="19"/>
  <c r="D2880" i="19"/>
  <c r="D2881" i="19"/>
  <c r="D2882" i="19"/>
  <c r="D2883" i="19"/>
  <c r="D2884" i="19"/>
  <c r="D2885" i="19"/>
  <c r="D2886" i="19"/>
  <c r="D2887" i="19"/>
  <c r="D2888" i="19"/>
  <c r="D2889" i="19"/>
  <c r="D2890" i="19"/>
  <c r="D2891" i="19"/>
  <c r="D2892" i="19"/>
  <c r="D2893" i="19"/>
  <c r="D2894" i="19"/>
  <c r="D2895" i="19"/>
  <c r="D2896" i="19"/>
  <c r="D2897" i="19"/>
  <c r="D2898" i="19"/>
  <c r="D2899" i="19"/>
  <c r="D2900" i="19"/>
  <c r="D2901" i="19"/>
  <c r="D2902" i="19"/>
  <c r="D2903" i="19"/>
  <c r="D2904" i="19"/>
  <c r="D2905" i="19"/>
  <c r="D2906" i="19"/>
  <c r="D2907" i="19"/>
  <c r="D2908" i="19"/>
  <c r="D2909" i="19"/>
  <c r="D2910" i="19"/>
  <c r="D2911" i="19"/>
  <c r="D2912" i="19"/>
  <c r="D2913" i="19"/>
  <c r="D2914" i="19"/>
  <c r="D2915" i="19"/>
  <c r="D2916" i="19"/>
  <c r="D2917" i="19"/>
  <c r="D2918" i="19"/>
  <c r="D2919" i="19"/>
  <c r="D2920" i="19"/>
  <c r="D2921" i="19"/>
  <c r="D2922" i="19"/>
  <c r="D2923" i="19"/>
  <c r="D2924" i="19"/>
  <c r="D2925" i="19"/>
  <c r="D2926" i="19"/>
  <c r="D2927" i="19"/>
  <c r="D2928" i="19"/>
  <c r="D2929" i="19"/>
  <c r="D2930" i="19"/>
  <c r="D2931" i="19"/>
  <c r="D2932" i="19"/>
  <c r="D2933" i="19"/>
  <c r="D2934" i="19"/>
  <c r="D2935" i="19"/>
  <c r="D2936" i="19"/>
  <c r="D2937" i="19"/>
  <c r="D2938" i="19"/>
  <c r="D2939" i="19"/>
  <c r="D2940" i="19"/>
  <c r="D2941" i="19"/>
  <c r="D2942" i="19"/>
  <c r="D2943" i="19"/>
  <c r="D2944" i="19"/>
  <c r="D2945" i="19"/>
  <c r="D2946" i="19"/>
  <c r="D2947" i="19"/>
  <c r="D2948" i="19"/>
  <c r="D2949" i="19"/>
  <c r="D2950" i="19"/>
  <c r="D2951" i="19"/>
  <c r="D2952" i="19"/>
  <c r="D2953" i="19"/>
  <c r="D2954" i="19"/>
  <c r="D2955" i="19"/>
  <c r="D2956" i="19"/>
  <c r="D2957" i="19"/>
  <c r="D2958" i="19"/>
  <c r="D2959" i="19"/>
  <c r="D2960" i="19"/>
  <c r="D2961" i="19"/>
  <c r="D2962" i="19"/>
  <c r="D2963" i="19"/>
  <c r="D2964" i="19"/>
  <c r="D2965" i="19"/>
  <c r="D2966" i="19"/>
  <c r="D2967" i="19"/>
  <c r="D2968" i="19"/>
  <c r="D2969" i="19"/>
  <c r="D2970" i="19"/>
  <c r="D2971" i="19"/>
  <c r="D2972" i="19"/>
  <c r="D2973" i="19"/>
  <c r="D2974" i="19"/>
  <c r="D2975" i="19"/>
  <c r="D2976" i="19"/>
  <c r="D2977" i="19"/>
  <c r="D2978" i="19"/>
  <c r="D2979" i="19"/>
  <c r="D2980" i="19"/>
  <c r="D2981" i="19"/>
  <c r="D2982" i="19"/>
  <c r="D2983" i="19"/>
  <c r="D2984" i="19"/>
  <c r="D2985" i="19"/>
  <c r="D2986" i="19"/>
  <c r="D2987" i="19"/>
  <c r="D2988" i="19"/>
  <c r="D2989" i="19"/>
  <c r="D2990" i="19"/>
  <c r="D2991" i="19"/>
  <c r="D2992" i="19"/>
  <c r="D2993" i="19"/>
  <c r="D2994" i="19"/>
  <c r="D2995" i="19"/>
  <c r="D2996" i="19"/>
  <c r="D2997" i="19"/>
  <c r="D2998" i="19"/>
  <c r="D2999" i="19"/>
  <c r="D3000" i="19"/>
  <c r="D3001" i="19"/>
  <c r="D3002" i="19"/>
  <c r="D3003" i="19"/>
  <c r="D3004" i="19"/>
  <c r="D3005" i="19"/>
  <c r="D3006" i="19"/>
  <c r="D3007" i="19"/>
  <c r="D3008" i="19"/>
  <c r="D3009" i="19"/>
  <c r="D3010" i="19"/>
  <c r="D3011" i="19"/>
  <c r="D3012" i="19"/>
  <c r="D3013" i="19"/>
  <c r="D3014" i="19"/>
  <c r="D3015" i="19"/>
  <c r="D3016" i="19"/>
  <c r="D3017" i="19"/>
  <c r="D3018" i="19"/>
  <c r="D3019" i="19"/>
  <c r="D3020" i="19"/>
  <c r="D3021" i="19"/>
  <c r="D3022" i="19"/>
  <c r="D3023" i="19"/>
  <c r="D3024" i="19"/>
  <c r="D3025" i="19"/>
  <c r="D3026" i="19"/>
  <c r="D3027" i="19"/>
  <c r="D3028" i="19"/>
  <c r="D3029" i="19"/>
  <c r="D3030" i="19"/>
  <c r="D3031" i="19"/>
  <c r="D3032" i="19"/>
  <c r="D3033" i="19"/>
  <c r="D3034" i="19"/>
  <c r="D3035" i="19"/>
  <c r="D3036" i="19"/>
  <c r="D3037" i="19"/>
  <c r="D3038" i="19"/>
  <c r="D3039" i="19"/>
  <c r="D3040" i="19"/>
  <c r="D3041" i="19"/>
  <c r="D3042" i="19"/>
  <c r="D3043" i="19"/>
  <c r="D3044" i="19"/>
  <c r="D3045" i="19"/>
  <c r="D3046" i="19"/>
  <c r="D3047" i="19"/>
  <c r="D3048" i="19"/>
  <c r="D3049" i="19"/>
  <c r="D3050" i="19"/>
  <c r="D3051" i="19"/>
  <c r="D3052" i="19"/>
  <c r="D3053" i="19"/>
  <c r="D3054" i="19"/>
  <c r="D3055" i="19"/>
  <c r="D3056" i="19"/>
  <c r="D3057" i="19"/>
  <c r="D3058" i="19"/>
  <c r="D3059" i="19"/>
  <c r="D3060" i="19"/>
  <c r="D3061" i="19"/>
  <c r="D3062" i="19"/>
  <c r="D3063" i="19"/>
  <c r="D3064" i="19"/>
  <c r="D3065" i="19"/>
  <c r="D3066" i="19"/>
  <c r="D3067" i="19"/>
  <c r="D3068" i="19"/>
  <c r="D3069" i="19"/>
  <c r="D3070" i="19"/>
  <c r="D3071" i="19"/>
  <c r="D3072" i="19"/>
  <c r="D3073" i="19"/>
  <c r="D3074" i="19"/>
  <c r="D3075" i="19"/>
  <c r="D3076" i="19"/>
  <c r="D3077" i="19"/>
  <c r="D3078" i="19"/>
  <c r="D3079" i="19"/>
  <c r="D3080" i="19"/>
  <c r="D3081" i="19"/>
  <c r="D3082" i="19"/>
  <c r="D3083" i="19"/>
  <c r="D3084" i="19"/>
  <c r="D3085" i="19"/>
  <c r="D3086" i="19"/>
  <c r="D3087" i="19"/>
  <c r="D3088" i="19"/>
  <c r="D3089" i="19"/>
  <c r="D3090" i="19"/>
  <c r="D3091" i="19"/>
  <c r="D3092" i="19"/>
  <c r="D3093" i="19"/>
  <c r="D3094" i="19"/>
  <c r="D3095" i="19"/>
  <c r="D3096" i="19"/>
  <c r="D3097" i="19"/>
  <c r="D3098" i="19"/>
  <c r="D3099" i="19"/>
  <c r="D3100" i="19"/>
  <c r="D3101" i="19"/>
  <c r="D3102" i="19"/>
  <c r="D3103" i="19"/>
  <c r="D3104" i="19"/>
  <c r="D3105" i="19"/>
  <c r="D3106" i="19"/>
  <c r="D3107" i="19"/>
  <c r="D3108" i="19"/>
  <c r="D3109" i="19"/>
  <c r="D3110" i="19"/>
  <c r="D3111" i="19"/>
  <c r="D3112" i="19"/>
  <c r="D3113" i="19"/>
  <c r="D3114" i="19"/>
  <c r="D3115" i="19"/>
  <c r="D3116" i="19"/>
  <c r="D3117" i="19"/>
  <c r="D3118" i="19"/>
  <c r="D3119" i="19"/>
  <c r="D3120" i="19"/>
  <c r="D3121" i="19"/>
  <c r="D3122" i="19"/>
  <c r="D3123" i="19"/>
  <c r="D3124" i="19"/>
  <c r="D3125" i="19"/>
  <c r="D3126" i="19"/>
  <c r="D3127" i="19"/>
  <c r="D3128" i="19"/>
  <c r="D3129" i="19"/>
  <c r="D3130" i="19"/>
  <c r="D3131" i="19"/>
  <c r="D3132" i="19"/>
  <c r="D3133" i="19"/>
  <c r="D3134" i="19"/>
  <c r="D3135" i="19"/>
  <c r="D3136" i="19"/>
  <c r="D3137" i="19"/>
  <c r="D3138" i="19"/>
  <c r="D3139" i="19"/>
  <c r="D3140" i="19"/>
  <c r="D3141" i="19"/>
  <c r="D3142" i="19"/>
  <c r="D3143" i="19"/>
  <c r="D3144" i="19"/>
  <c r="D3145" i="19"/>
  <c r="D3146" i="19"/>
  <c r="D3147" i="19"/>
  <c r="D3148" i="19"/>
  <c r="D3149" i="19"/>
  <c r="D3150" i="19"/>
  <c r="D3151" i="19"/>
  <c r="D3152" i="19"/>
  <c r="D3153" i="19"/>
  <c r="D3154" i="19"/>
  <c r="D3155" i="19"/>
  <c r="D3156" i="19"/>
  <c r="D3157" i="19"/>
  <c r="D3158" i="19"/>
  <c r="D3159" i="19"/>
  <c r="D3160" i="19"/>
  <c r="D3161" i="19"/>
  <c r="D3162" i="19"/>
  <c r="D3163" i="19"/>
  <c r="D3164" i="19"/>
  <c r="D3165" i="19"/>
  <c r="D3166" i="19"/>
  <c r="D3167" i="19"/>
  <c r="D3168" i="19"/>
  <c r="D3169" i="19"/>
  <c r="D3170" i="19"/>
  <c r="D3171" i="19"/>
  <c r="D3172" i="19"/>
  <c r="D3173" i="19"/>
  <c r="D3174" i="19"/>
  <c r="D3175" i="19"/>
  <c r="D3176" i="19"/>
  <c r="D3177" i="19"/>
  <c r="D3178" i="19"/>
  <c r="D3179" i="19"/>
  <c r="D3180" i="19"/>
  <c r="D3181" i="19"/>
  <c r="D3182" i="19"/>
  <c r="D3183" i="19"/>
  <c r="D3184" i="19"/>
  <c r="D3185" i="19"/>
  <c r="D3186" i="19"/>
  <c r="D3187" i="19"/>
  <c r="D3188" i="19"/>
  <c r="D3189" i="19"/>
  <c r="D3190" i="19"/>
  <c r="D3191" i="19"/>
  <c r="D3192" i="19"/>
  <c r="D3193" i="19"/>
  <c r="D3194" i="19"/>
  <c r="D3195" i="19"/>
  <c r="D3196" i="19"/>
  <c r="D3197" i="19"/>
  <c r="D3198" i="19"/>
  <c r="D3199" i="19"/>
  <c r="D3200" i="19"/>
  <c r="D3201" i="19"/>
  <c r="D3202" i="19"/>
  <c r="D3203" i="19"/>
  <c r="D3204" i="19"/>
  <c r="D3205" i="19"/>
  <c r="D3206" i="19"/>
  <c r="D3207" i="19"/>
  <c r="D3208" i="19"/>
  <c r="D3209" i="19"/>
  <c r="D3210" i="19"/>
  <c r="D3211" i="19"/>
  <c r="D3212" i="19"/>
  <c r="D3213" i="19"/>
  <c r="D3214" i="19"/>
  <c r="D3215" i="19"/>
  <c r="D3216" i="19"/>
  <c r="D3217" i="19"/>
  <c r="D3218" i="19"/>
  <c r="D3219" i="19"/>
  <c r="D3220" i="19"/>
  <c r="D3221" i="19"/>
  <c r="D3222" i="19"/>
  <c r="D3223" i="19"/>
  <c r="D3224" i="19"/>
  <c r="D3225" i="19"/>
  <c r="D3226" i="19"/>
  <c r="D3227" i="19"/>
  <c r="D3228" i="19"/>
  <c r="D3229" i="19"/>
  <c r="D3230" i="19"/>
  <c r="D3231" i="19"/>
  <c r="D3232" i="19"/>
  <c r="D3233" i="19"/>
  <c r="D3234" i="19"/>
  <c r="D3235" i="19"/>
  <c r="D3236" i="19"/>
  <c r="D3237" i="19"/>
  <c r="D3238" i="19"/>
  <c r="D3239" i="19"/>
  <c r="D3240" i="19"/>
  <c r="D3241" i="19"/>
  <c r="D3242" i="19"/>
  <c r="D3243" i="19"/>
  <c r="D3244" i="19"/>
  <c r="D3245" i="19"/>
  <c r="D3246" i="19"/>
  <c r="D3247" i="19"/>
  <c r="D3248" i="19"/>
  <c r="D3249" i="19"/>
  <c r="D3250" i="19"/>
  <c r="D3251" i="19"/>
  <c r="D3252" i="19"/>
  <c r="D3253" i="19"/>
  <c r="D3254" i="19"/>
  <c r="D3255" i="19"/>
  <c r="D3256" i="19"/>
  <c r="D3257" i="19"/>
  <c r="D3258" i="19"/>
  <c r="D3259" i="19"/>
  <c r="D3260" i="19"/>
  <c r="D3261" i="19"/>
  <c r="D3262" i="19"/>
  <c r="D3263" i="19"/>
  <c r="D3264" i="19"/>
  <c r="D3265" i="19"/>
  <c r="D3266" i="19"/>
  <c r="D3267" i="19"/>
  <c r="D3268" i="19"/>
  <c r="D3269" i="19"/>
  <c r="D3270" i="19"/>
  <c r="D3271" i="19"/>
  <c r="D3272" i="19"/>
  <c r="D3273" i="19"/>
  <c r="D3274" i="19"/>
  <c r="D3275" i="19"/>
  <c r="D3276" i="19"/>
  <c r="D3277" i="19"/>
  <c r="D3278" i="19"/>
  <c r="D3279" i="19"/>
  <c r="D3280" i="19"/>
  <c r="D3281" i="19"/>
  <c r="D3282" i="19"/>
  <c r="D3283" i="19"/>
  <c r="D3284" i="19"/>
  <c r="D3285" i="19"/>
  <c r="D3286" i="19"/>
  <c r="D3287" i="19"/>
  <c r="D3288" i="19"/>
  <c r="D3289" i="19"/>
  <c r="D3290" i="19"/>
  <c r="D3291" i="19"/>
  <c r="D3292" i="19"/>
  <c r="D3293" i="19"/>
  <c r="D3294" i="19"/>
  <c r="D3295" i="19"/>
  <c r="D3296" i="19"/>
  <c r="D3297" i="19"/>
  <c r="D3298" i="19"/>
  <c r="D3299" i="19"/>
  <c r="D3300" i="19"/>
  <c r="D3301" i="19"/>
  <c r="D3302" i="19"/>
  <c r="D3303" i="19"/>
  <c r="D3304" i="19"/>
  <c r="D3305" i="19"/>
  <c r="D3306" i="19"/>
  <c r="D3307" i="19"/>
  <c r="D3308" i="19"/>
  <c r="D3309" i="19"/>
  <c r="D3310" i="19"/>
  <c r="D3311" i="19"/>
  <c r="D3312" i="19"/>
  <c r="D3313" i="19"/>
  <c r="D3314" i="19"/>
  <c r="D3315" i="19"/>
  <c r="D3316" i="19"/>
  <c r="D3317" i="19"/>
  <c r="D3318" i="19"/>
  <c r="D3319" i="19"/>
  <c r="D3320" i="19"/>
  <c r="D3321" i="19"/>
  <c r="D3322" i="19"/>
  <c r="D3323" i="19"/>
  <c r="D3324" i="19"/>
  <c r="D3325" i="19"/>
  <c r="D3326" i="19"/>
  <c r="D3327" i="19"/>
  <c r="D3328" i="19"/>
  <c r="D3329" i="19"/>
  <c r="D3330" i="19"/>
  <c r="D3331" i="19"/>
  <c r="D3332" i="19"/>
  <c r="D3333" i="19"/>
  <c r="D3334" i="19"/>
  <c r="D3335" i="19"/>
  <c r="D3336" i="19"/>
  <c r="D3337" i="19"/>
  <c r="D3338" i="19"/>
  <c r="D3339" i="19"/>
  <c r="D3340" i="19"/>
  <c r="D3341" i="19"/>
  <c r="D3342" i="19"/>
  <c r="D3343" i="19"/>
  <c r="D3344" i="19"/>
  <c r="D3345" i="19"/>
  <c r="D3346" i="19"/>
  <c r="D3347" i="19"/>
  <c r="D3348" i="19"/>
  <c r="D3349" i="19"/>
  <c r="D3350" i="19"/>
  <c r="D3351" i="19"/>
  <c r="D3352" i="19"/>
  <c r="D3353" i="19"/>
  <c r="D3354" i="19"/>
  <c r="D3355" i="19"/>
  <c r="D3356" i="19"/>
  <c r="D3357" i="19"/>
  <c r="D3358" i="19"/>
  <c r="D3359" i="19"/>
  <c r="D3360" i="19"/>
  <c r="D3361" i="19"/>
  <c r="D3362" i="19"/>
  <c r="D3363" i="19"/>
  <c r="D3364" i="19"/>
  <c r="D3365" i="19"/>
  <c r="D3366" i="19"/>
  <c r="D3367" i="19"/>
  <c r="D3368" i="19"/>
  <c r="D3369" i="19"/>
  <c r="D3370" i="19"/>
  <c r="D3371" i="19"/>
  <c r="D3372" i="19"/>
  <c r="D3373" i="19"/>
  <c r="D3374" i="19"/>
  <c r="D3375" i="19"/>
  <c r="D3376" i="19"/>
  <c r="D3377" i="19"/>
  <c r="D3378" i="19"/>
  <c r="D3379" i="19"/>
  <c r="D3380" i="19"/>
  <c r="D3381" i="19"/>
  <c r="D3382" i="19"/>
  <c r="D3383" i="19"/>
  <c r="D3384" i="19"/>
  <c r="D3385" i="19"/>
  <c r="D3386" i="19"/>
  <c r="D3387" i="19"/>
  <c r="D3388" i="19"/>
  <c r="D3389" i="19"/>
  <c r="D3390" i="19"/>
  <c r="D3391" i="19"/>
  <c r="D3392" i="19"/>
  <c r="D3393" i="19"/>
  <c r="D3394" i="19"/>
  <c r="D3395" i="19"/>
  <c r="D3396" i="19"/>
  <c r="D3397" i="19"/>
  <c r="D3398" i="19"/>
  <c r="D3399" i="19"/>
  <c r="D3400" i="19"/>
  <c r="D3401" i="19"/>
  <c r="D3402" i="19"/>
  <c r="D3403" i="19"/>
  <c r="D3404" i="19"/>
  <c r="D3405" i="19"/>
  <c r="D3406" i="19"/>
  <c r="D3407" i="19"/>
  <c r="D3408" i="19"/>
  <c r="D3409" i="19"/>
  <c r="D3410" i="19"/>
  <c r="D3411" i="19"/>
  <c r="D3412" i="19"/>
  <c r="D3413" i="19"/>
  <c r="D3414" i="19"/>
  <c r="D3415" i="19"/>
  <c r="D3416" i="19"/>
  <c r="D3417" i="19"/>
  <c r="D3418" i="19"/>
  <c r="D3419" i="19"/>
  <c r="D3420" i="19"/>
  <c r="D3421" i="19"/>
  <c r="D3422" i="19"/>
  <c r="D3423" i="19"/>
  <c r="D3424" i="19"/>
  <c r="D3425" i="19"/>
  <c r="D3426" i="19"/>
  <c r="D3427" i="19"/>
  <c r="D3428" i="19"/>
  <c r="D3429" i="19"/>
  <c r="D3430" i="19"/>
  <c r="D3431" i="19"/>
  <c r="D3432" i="19"/>
  <c r="D3433" i="19"/>
  <c r="D3434" i="19"/>
  <c r="D3435" i="19"/>
  <c r="D3436" i="19"/>
  <c r="D3437" i="19"/>
  <c r="D3438" i="19"/>
  <c r="D3439" i="19"/>
  <c r="D3440" i="19"/>
  <c r="D3441" i="19"/>
  <c r="D3442" i="19"/>
  <c r="D3443" i="19"/>
  <c r="D3444" i="19"/>
  <c r="D3445" i="19"/>
  <c r="D3446" i="19"/>
  <c r="D3447" i="19"/>
  <c r="D3448" i="19"/>
  <c r="D3449" i="19"/>
  <c r="D3450" i="19"/>
  <c r="D3451" i="19"/>
  <c r="D3452" i="19"/>
  <c r="D3453" i="19"/>
  <c r="D3454" i="19"/>
  <c r="D3455" i="19"/>
  <c r="D3456" i="19"/>
  <c r="D3457" i="19"/>
  <c r="D3458" i="19"/>
  <c r="D3459" i="19"/>
  <c r="D3460" i="19"/>
  <c r="D3461" i="19"/>
  <c r="D3462" i="19"/>
  <c r="D3463" i="19"/>
  <c r="D3464" i="19"/>
  <c r="D3465" i="19"/>
  <c r="D3466" i="19"/>
  <c r="D3467" i="19"/>
  <c r="D3468" i="19"/>
  <c r="D3469" i="19"/>
  <c r="D3470" i="19"/>
  <c r="D3471" i="19"/>
  <c r="D3472" i="19"/>
  <c r="D3473" i="19"/>
  <c r="D3474" i="19"/>
  <c r="D3475" i="19"/>
  <c r="D3476" i="19"/>
  <c r="D3477" i="19"/>
  <c r="D3478" i="19"/>
  <c r="D3479" i="19"/>
  <c r="D3480" i="19"/>
  <c r="D3481" i="19"/>
  <c r="D3482" i="19"/>
  <c r="D3483" i="19"/>
  <c r="D3484" i="19"/>
  <c r="D3485" i="19"/>
  <c r="D3486" i="19"/>
  <c r="D3487" i="19"/>
  <c r="D3488" i="19"/>
  <c r="D3489" i="19"/>
  <c r="D3490" i="19"/>
  <c r="D3491" i="19"/>
  <c r="D3492" i="19"/>
  <c r="D3493" i="19"/>
  <c r="D3494" i="19"/>
  <c r="D3495" i="19"/>
  <c r="D3496" i="19"/>
  <c r="D3497" i="19"/>
  <c r="D3498" i="19"/>
  <c r="D3499" i="19"/>
  <c r="D3500" i="19"/>
  <c r="D3501" i="19"/>
  <c r="D3502" i="19"/>
  <c r="D3503" i="19"/>
  <c r="D3504" i="19"/>
  <c r="D3505" i="19"/>
  <c r="D3506" i="19"/>
  <c r="D3507" i="19"/>
  <c r="D3508" i="19"/>
  <c r="D3509" i="19"/>
  <c r="D3510" i="19"/>
  <c r="D3511" i="19"/>
  <c r="D3512" i="19"/>
  <c r="D3513" i="19"/>
  <c r="D3514" i="19"/>
  <c r="D3515" i="19"/>
  <c r="D3516" i="19"/>
  <c r="D3517" i="19"/>
  <c r="D3518" i="19"/>
  <c r="D3519" i="19"/>
  <c r="D3520" i="19"/>
  <c r="D3521" i="19"/>
  <c r="D3522" i="19"/>
  <c r="D3523" i="19"/>
  <c r="D3524" i="19"/>
  <c r="D3525" i="19"/>
  <c r="D3526" i="19"/>
  <c r="D3527" i="19"/>
  <c r="D3528" i="19"/>
  <c r="D3529" i="19"/>
  <c r="D3530" i="19"/>
  <c r="D3531" i="19"/>
  <c r="D3532" i="19"/>
  <c r="D3533" i="19"/>
  <c r="D3534" i="19"/>
  <c r="D3535" i="19"/>
  <c r="D3536" i="19"/>
  <c r="D3537" i="19"/>
  <c r="D3538" i="19"/>
  <c r="D3539" i="19"/>
  <c r="D3540" i="19"/>
  <c r="D3541" i="19"/>
  <c r="D3542" i="19"/>
  <c r="D3543" i="19"/>
  <c r="D3544" i="19"/>
  <c r="D3545" i="19"/>
  <c r="D3546" i="19"/>
  <c r="D3547" i="19"/>
  <c r="D3548" i="19"/>
  <c r="D3549" i="19"/>
  <c r="D3550" i="19"/>
  <c r="D3551" i="19"/>
  <c r="D3552" i="19"/>
  <c r="D3553" i="19"/>
  <c r="D3554" i="19"/>
  <c r="D3555" i="19"/>
  <c r="D3556" i="19"/>
  <c r="D3557" i="19"/>
  <c r="D3558" i="19"/>
  <c r="D3559" i="19"/>
  <c r="D3560" i="19"/>
  <c r="D3561" i="19"/>
  <c r="D3562" i="19"/>
  <c r="D3563" i="19"/>
  <c r="D3564" i="19"/>
  <c r="D3565" i="19"/>
  <c r="D3566" i="19"/>
  <c r="D3567" i="19"/>
  <c r="D3568" i="19"/>
  <c r="D3569" i="19"/>
  <c r="D3570" i="19"/>
  <c r="D3571" i="19"/>
  <c r="D3572" i="19"/>
  <c r="D3573" i="19"/>
  <c r="D3574" i="19"/>
  <c r="D3575" i="19"/>
  <c r="D3576" i="19"/>
  <c r="D3577" i="19"/>
  <c r="D3578" i="19"/>
  <c r="D3579" i="19"/>
  <c r="D3580" i="19"/>
  <c r="D3581" i="19"/>
  <c r="D3582" i="19"/>
  <c r="D3583" i="19"/>
  <c r="D3584" i="19"/>
  <c r="D3585" i="19"/>
  <c r="D3586" i="19"/>
  <c r="D3587" i="19"/>
  <c r="D3588" i="19"/>
  <c r="D3589" i="19"/>
  <c r="D3590" i="19"/>
  <c r="D3591" i="19"/>
  <c r="D3592" i="19"/>
  <c r="D3593" i="19"/>
  <c r="D3594" i="19"/>
  <c r="D3595" i="19"/>
  <c r="D3596" i="19"/>
  <c r="D3597" i="19"/>
  <c r="D3598" i="19"/>
  <c r="D3599" i="19"/>
  <c r="D3600" i="19"/>
  <c r="D3601" i="19"/>
  <c r="D3602" i="19"/>
  <c r="D3603" i="19"/>
  <c r="D3604" i="19"/>
  <c r="D3605" i="19"/>
  <c r="D3606" i="19"/>
  <c r="D3607" i="19"/>
  <c r="D3608" i="19"/>
  <c r="D3609" i="19"/>
  <c r="D3610" i="19"/>
  <c r="D3611" i="19"/>
  <c r="D3612" i="19"/>
  <c r="D3613" i="19"/>
  <c r="D3614" i="19"/>
  <c r="D3615" i="19"/>
  <c r="D3616" i="19"/>
  <c r="D3617" i="19"/>
  <c r="D3618" i="19"/>
  <c r="D3619" i="19"/>
  <c r="D3620" i="19"/>
  <c r="D3621" i="19"/>
  <c r="D3622" i="19"/>
  <c r="D3623" i="19"/>
  <c r="D3624" i="19"/>
  <c r="D3625" i="19"/>
  <c r="D3626" i="19"/>
  <c r="D3627" i="19"/>
  <c r="D3628" i="19"/>
  <c r="D3629" i="19"/>
  <c r="D3630" i="19"/>
  <c r="D3631" i="19"/>
  <c r="D3632" i="19"/>
  <c r="D3633" i="19"/>
  <c r="D3634" i="19"/>
  <c r="D3635" i="19"/>
  <c r="D3636" i="19"/>
  <c r="D3637" i="19"/>
  <c r="D3638" i="19"/>
  <c r="D3639" i="19"/>
  <c r="D3640" i="19"/>
  <c r="D3641" i="19"/>
  <c r="D3642" i="19"/>
  <c r="D3643" i="19"/>
  <c r="D3644" i="19"/>
  <c r="D3645" i="19"/>
  <c r="D3646" i="19"/>
  <c r="D3647" i="19"/>
  <c r="D3648" i="19"/>
  <c r="D3649" i="19"/>
  <c r="D3650" i="19"/>
  <c r="D3651" i="19"/>
  <c r="D3652" i="19"/>
  <c r="D3653" i="19"/>
  <c r="D3654" i="19"/>
  <c r="D3655" i="19"/>
  <c r="D3656" i="19"/>
  <c r="D3657" i="19"/>
  <c r="D3658" i="19"/>
  <c r="D3659" i="19"/>
  <c r="D3660" i="19"/>
  <c r="D3661" i="19"/>
  <c r="D3662" i="19"/>
  <c r="D3663" i="19"/>
  <c r="D3664" i="19"/>
  <c r="D3665" i="19"/>
  <c r="D3666" i="19"/>
  <c r="D3667" i="19"/>
  <c r="D3668" i="19"/>
  <c r="D3669" i="19"/>
  <c r="D3670" i="19"/>
  <c r="D3671" i="19"/>
  <c r="D3672" i="19"/>
  <c r="D3673" i="19"/>
  <c r="D3674" i="19"/>
  <c r="D3675" i="19"/>
  <c r="D3676" i="19"/>
  <c r="D3677" i="19"/>
  <c r="D3678" i="19"/>
  <c r="D3679" i="19"/>
  <c r="D3680" i="19"/>
  <c r="D3681" i="19"/>
  <c r="D3682" i="19"/>
  <c r="D3683" i="19"/>
  <c r="D3684" i="19"/>
  <c r="D3685" i="19"/>
  <c r="D3686" i="19"/>
  <c r="D3687" i="19"/>
  <c r="D3688" i="19"/>
  <c r="D3689" i="19"/>
  <c r="D3690" i="19"/>
  <c r="D3691" i="19"/>
  <c r="D3692" i="19"/>
  <c r="D3693" i="19"/>
  <c r="D3694" i="19"/>
  <c r="D3695" i="19"/>
  <c r="D3696" i="19"/>
  <c r="D3697" i="19"/>
  <c r="D3698" i="19"/>
  <c r="D3699" i="19"/>
  <c r="D3700" i="19"/>
  <c r="D3701" i="19"/>
  <c r="D3702" i="19"/>
  <c r="D3703" i="19"/>
  <c r="D3704" i="19"/>
  <c r="D3705" i="19"/>
  <c r="D3706" i="19"/>
  <c r="D3707" i="19"/>
  <c r="D3708" i="19"/>
  <c r="D3709" i="19"/>
  <c r="D3710" i="19"/>
  <c r="D3711" i="19"/>
  <c r="D3712" i="19"/>
  <c r="D3713" i="19"/>
  <c r="D3714" i="19"/>
  <c r="D3715" i="19"/>
  <c r="D3716" i="19"/>
  <c r="D3717" i="19"/>
  <c r="D3718" i="19"/>
  <c r="D3719" i="19"/>
  <c r="D3720" i="19"/>
  <c r="D3721" i="19"/>
  <c r="D3722" i="19"/>
  <c r="D3723" i="19"/>
  <c r="D3724" i="19"/>
  <c r="D3725" i="19"/>
  <c r="D3726" i="19"/>
  <c r="D3727" i="19"/>
  <c r="D3728" i="19"/>
  <c r="D3729" i="19"/>
  <c r="D3730" i="19"/>
  <c r="D3731" i="19"/>
  <c r="D3732" i="19"/>
  <c r="D3733" i="19"/>
  <c r="D3734" i="19"/>
  <c r="D3735" i="19"/>
  <c r="D3736" i="19"/>
  <c r="D3737" i="19"/>
  <c r="D3738" i="19"/>
  <c r="D3739" i="19"/>
  <c r="D3740" i="19"/>
  <c r="D3741" i="19"/>
  <c r="D3742" i="19"/>
  <c r="D3743" i="19"/>
  <c r="D3744" i="19"/>
  <c r="D3745" i="19"/>
  <c r="D3746" i="19"/>
  <c r="D3747" i="19"/>
  <c r="D3748" i="19"/>
  <c r="D3749" i="19"/>
  <c r="D3750" i="19"/>
  <c r="D3751" i="19"/>
  <c r="D3752" i="19"/>
  <c r="D3753" i="19"/>
  <c r="D3754" i="19"/>
  <c r="D3755" i="19"/>
  <c r="D3756" i="19"/>
  <c r="D3757" i="19"/>
  <c r="D3758" i="19"/>
  <c r="D3759" i="19"/>
  <c r="D3760" i="19"/>
  <c r="D3761" i="19"/>
  <c r="D3762" i="19"/>
  <c r="D3763" i="19"/>
  <c r="D3764" i="19"/>
  <c r="D3765" i="19"/>
  <c r="D3766" i="19"/>
  <c r="D3767" i="19"/>
  <c r="D3768" i="19"/>
  <c r="D3769" i="19"/>
  <c r="D3770" i="19"/>
  <c r="D3771" i="19"/>
  <c r="D3772" i="19"/>
  <c r="D3773" i="19"/>
  <c r="D3774" i="19"/>
  <c r="D3775" i="19"/>
  <c r="D3776" i="19"/>
  <c r="D3777" i="19"/>
  <c r="D3778" i="19"/>
  <c r="D3779" i="19"/>
  <c r="D3780" i="19"/>
  <c r="D3781" i="19"/>
  <c r="D3782" i="19"/>
  <c r="D3783" i="19"/>
  <c r="D3784" i="19"/>
  <c r="D3785" i="19"/>
  <c r="D3786" i="19"/>
  <c r="D3787" i="19"/>
  <c r="D3788" i="19"/>
  <c r="D3789" i="19"/>
  <c r="D3790" i="19"/>
  <c r="D3791" i="19"/>
  <c r="D3792" i="19"/>
  <c r="D3793" i="19"/>
  <c r="D3794" i="19"/>
  <c r="D3795" i="19"/>
  <c r="D3796" i="19"/>
  <c r="D3797" i="19"/>
  <c r="D3798" i="19"/>
  <c r="D3799" i="19"/>
  <c r="D3800" i="19"/>
  <c r="D3801" i="19"/>
  <c r="D3802" i="19"/>
  <c r="D3803" i="19"/>
  <c r="D3804" i="19"/>
  <c r="D3805" i="19"/>
  <c r="D3806" i="19"/>
  <c r="D3807" i="19"/>
  <c r="D3808" i="19"/>
  <c r="D3809" i="19"/>
  <c r="D3810" i="19"/>
  <c r="D3811" i="19"/>
  <c r="D3812" i="19"/>
  <c r="D3813" i="19"/>
  <c r="D3814" i="19"/>
  <c r="D3815" i="19"/>
  <c r="D3816" i="19"/>
  <c r="D3817" i="19"/>
  <c r="D3818" i="19"/>
  <c r="D3819" i="19"/>
  <c r="D3820" i="19"/>
  <c r="D3821" i="19"/>
  <c r="D3822" i="19"/>
  <c r="D3823" i="19"/>
  <c r="D3824" i="19"/>
  <c r="D3825" i="19"/>
  <c r="D3826" i="19"/>
  <c r="D3827" i="19"/>
  <c r="D3828" i="19"/>
  <c r="D3829" i="19"/>
  <c r="D3830" i="19"/>
  <c r="D3831" i="19"/>
  <c r="D3832" i="19"/>
  <c r="D3833" i="19"/>
  <c r="D3834" i="19"/>
  <c r="D3835" i="19"/>
  <c r="D3836" i="19"/>
  <c r="D3837" i="19"/>
  <c r="D3838" i="19"/>
  <c r="D3839" i="19"/>
  <c r="D3840" i="19"/>
  <c r="D3841" i="19"/>
  <c r="D3842" i="19"/>
  <c r="D3843" i="19"/>
  <c r="D3844" i="19"/>
  <c r="D3845" i="19"/>
  <c r="D3846" i="19"/>
  <c r="D3847" i="19"/>
  <c r="D3848" i="19"/>
  <c r="D3849" i="19"/>
  <c r="D3850" i="19"/>
  <c r="D3851" i="19"/>
  <c r="D3852" i="19"/>
  <c r="D3853" i="19"/>
  <c r="D3854" i="19"/>
  <c r="D3855" i="19"/>
  <c r="D3856" i="19"/>
  <c r="D3857" i="19"/>
  <c r="D3858" i="19"/>
  <c r="D3859" i="19"/>
  <c r="D3860" i="19"/>
  <c r="D3861" i="19"/>
  <c r="D3862" i="19"/>
  <c r="D3863" i="19"/>
  <c r="D3864" i="19"/>
  <c r="D3865" i="19"/>
  <c r="D3866" i="19"/>
  <c r="D3867" i="19"/>
  <c r="D3868" i="19"/>
  <c r="D3869" i="19"/>
  <c r="D3870" i="19"/>
  <c r="D3871" i="19"/>
  <c r="D3872" i="19"/>
  <c r="D3873" i="19"/>
  <c r="D3874" i="19"/>
  <c r="D3875" i="19"/>
  <c r="D3876" i="19"/>
  <c r="D3877" i="19"/>
  <c r="D3878" i="19"/>
  <c r="D3879" i="19"/>
  <c r="D3880" i="19"/>
  <c r="D3881" i="19"/>
  <c r="D3882" i="19"/>
  <c r="D3883" i="19"/>
  <c r="D3884" i="19"/>
  <c r="D3885" i="19"/>
  <c r="D3886" i="19"/>
  <c r="D3887" i="19"/>
  <c r="D3888" i="19"/>
  <c r="D3889" i="19"/>
  <c r="D3890" i="19"/>
  <c r="D3891" i="19"/>
  <c r="D3892" i="19"/>
  <c r="D3893" i="19"/>
  <c r="D3894" i="19"/>
  <c r="D3895" i="19"/>
  <c r="D3896" i="19"/>
  <c r="D3897" i="19"/>
  <c r="D3898" i="19"/>
  <c r="D3899" i="19"/>
  <c r="D3900" i="19"/>
  <c r="D3901" i="19"/>
  <c r="D3902" i="19"/>
  <c r="D3903" i="19"/>
  <c r="D3904" i="19"/>
  <c r="D3905" i="19"/>
  <c r="D3906" i="19"/>
  <c r="D3907" i="19"/>
  <c r="D3908" i="19"/>
  <c r="D3909" i="19"/>
  <c r="D3910" i="19"/>
  <c r="D3911" i="19"/>
  <c r="D3912" i="19"/>
  <c r="D3913" i="19"/>
  <c r="D3914" i="19"/>
  <c r="D3915" i="19"/>
  <c r="D3916" i="19"/>
  <c r="D3917" i="19"/>
  <c r="D3918" i="19"/>
  <c r="D3919" i="19"/>
  <c r="D3920" i="19"/>
  <c r="D3921" i="19"/>
  <c r="D3922" i="19"/>
  <c r="D3923" i="19"/>
  <c r="D3924" i="19"/>
  <c r="D3925" i="19"/>
  <c r="D3926" i="19"/>
  <c r="D3927" i="19"/>
  <c r="D3928" i="19"/>
  <c r="D3929" i="19"/>
  <c r="D3930" i="19"/>
  <c r="D3931" i="19"/>
  <c r="D3932" i="19"/>
  <c r="D3933" i="19"/>
  <c r="D3934" i="19"/>
  <c r="D3935" i="19"/>
  <c r="D3936" i="19"/>
  <c r="D3937" i="19"/>
  <c r="D3938" i="19"/>
  <c r="D3939" i="19"/>
  <c r="D3940" i="19"/>
  <c r="D3941" i="19"/>
  <c r="D3942" i="19"/>
  <c r="D3943" i="19"/>
  <c r="D3944" i="19"/>
  <c r="D3945" i="19"/>
  <c r="D3946" i="19"/>
  <c r="D3947" i="19"/>
  <c r="D3948" i="19"/>
  <c r="D3949" i="19"/>
  <c r="D3950" i="19"/>
  <c r="D3951" i="19"/>
  <c r="D3952" i="19"/>
  <c r="D3953" i="19"/>
  <c r="D3954" i="19"/>
  <c r="D3955" i="19"/>
  <c r="D3956" i="19"/>
  <c r="D3957" i="19"/>
  <c r="D3958" i="19"/>
  <c r="D3959" i="19"/>
  <c r="D3960" i="19"/>
  <c r="D3961" i="19"/>
  <c r="D3962" i="19"/>
  <c r="D3963" i="19"/>
  <c r="D3964" i="19"/>
  <c r="D3965" i="19"/>
  <c r="D3966" i="19"/>
  <c r="D3967" i="19"/>
  <c r="D3968" i="19"/>
  <c r="D3969" i="19"/>
  <c r="D3970" i="19"/>
  <c r="D3971" i="19"/>
  <c r="D3972" i="19"/>
  <c r="D3973" i="19"/>
  <c r="D3974" i="19"/>
  <c r="D3975" i="19"/>
  <c r="D3976" i="19"/>
  <c r="D3977" i="19"/>
  <c r="D3978" i="19"/>
  <c r="D3979" i="19"/>
  <c r="D3980" i="19"/>
  <c r="D3981" i="19"/>
  <c r="D3982" i="19"/>
  <c r="D3983" i="19"/>
  <c r="D3984" i="19"/>
  <c r="D3985" i="19"/>
  <c r="D3986" i="19"/>
  <c r="D3987" i="19"/>
  <c r="D3988" i="19"/>
  <c r="D3989" i="19"/>
  <c r="D3990" i="19"/>
  <c r="D3991" i="19"/>
  <c r="D3992" i="19"/>
  <c r="D3993" i="19"/>
  <c r="D3994" i="19"/>
  <c r="D3995" i="19"/>
  <c r="D3996" i="19"/>
  <c r="D3997" i="19"/>
  <c r="D3998" i="19"/>
  <c r="D3999" i="19"/>
  <c r="D4000" i="19"/>
  <c r="D4001" i="19"/>
  <c r="D4002" i="19"/>
  <c r="D4003" i="19"/>
  <c r="D4004" i="19"/>
  <c r="D4005" i="19"/>
  <c r="D4006" i="19"/>
  <c r="D4007" i="19"/>
  <c r="D4008" i="19"/>
  <c r="D4009" i="19"/>
  <c r="D4010" i="19"/>
  <c r="D4011" i="19"/>
  <c r="D4012" i="19"/>
  <c r="D4013" i="19"/>
  <c r="D4014" i="19"/>
  <c r="D4015" i="19"/>
  <c r="D4016" i="19"/>
  <c r="D4017" i="19"/>
  <c r="D4018" i="19"/>
  <c r="D4019" i="19"/>
  <c r="D4020" i="19"/>
  <c r="D4021" i="19"/>
  <c r="D4022" i="19"/>
  <c r="D4023" i="19"/>
  <c r="D4024" i="19"/>
  <c r="D4025" i="19"/>
  <c r="D4026" i="19"/>
  <c r="D4027" i="19"/>
  <c r="D4028" i="19"/>
  <c r="D4029" i="19"/>
  <c r="D4030" i="19"/>
  <c r="D4031" i="19"/>
  <c r="D4032" i="19"/>
  <c r="D4033" i="19"/>
  <c r="D4034" i="19"/>
  <c r="D4035" i="19"/>
  <c r="D4036" i="19"/>
  <c r="D4037" i="19"/>
  <c r="D4038" i="19"/>
  <c r="D4039" i="19"/>
  <c r="D4040" i="19"/>
  <c r="D4041" i="19"/>
  <c r="D4042" i="19"/>
  <c r="D4043" i="19"/>
  <c r="D4044" i="19"/>
  <c r="D4045" i="19"/>
  <c r="D4046" i="19"/>
  <c r="D4047" i="19"/>
  <c r="D4048" i="19"/>
  <c r="D4049" i="19"/>
  <c r="D4050" i="19"/>
  <c r="D4051" i="19"/>
  <c r="D4052" i="19"/>
  <c r="D4053" i="19"/>
  <c r="D4054" i="19"/>
  <c r="D4055" i="19"/>
  <c r="D4056" i="19"/>
  <c r="D4057" i="19"/>
  <c r="D4058" i="19"/>
  <c r="D4059" i="19"/>
  <c r="D4060" i="19"/>
  <c r="D4061" i="19"/>
  <c r="D4062" i="19"/>
  <c r="D4063" i="19"/>
  <c r="D4064" i="19"/>
  <c r="D4065" i="19"/>
  <c r="D4066" i="19"/>
  <c r="D4067" i="19"/>
  <c r="D4068" i="19"/>
  <c r="D4069" i="19"/>
  <c r="D4070" i="19"/>
  <c r="D4071" i="19"/>
  <c r="D4072" i="19"/>
  <c r="D4073" i="19"/>
  <c r="D4074" i="19"/>
  <c r="D4075" i="19"/>
  <c r="D4076" i="19"/>
  <c r="D4077" i="19"/>
  <c r="D4078" i="19"/>
  <c r="D4079" i="19"/>
  <c r="D4080" i="19"/>
  <c r="D4081" i="19"/>
  <c r="D4082" i="19"/>
  <c r="D4083" i="19"/>
  <c r="D4084" i="19"/>
  <c r="D4085" i="19"/>
  <c r="D4086" i="19"/>
  <c r="D4087" i="19"/>
  <c r="D4088" i="19"/>
  <c r="D4089" i="19"/>
  <c r="D4090" i="19"/>
  <c r="D4091" i="19"/>
  <c r="D4092" i="19"/>
  <c r="D4093" i="19"/>
  <c r="D4094" i="19"/>
  <c r="D4095" i="19"/>
  <c r="D4096" i="19"/>
  <c r="D4097" i="19"/>
  <c r="D4098" i="19"/>
  <c r="D4099" i="19"/>
  <c r="D4100" i="19"/>
  <c r="D4101" i="19"/>
  <c r="D4102" i="19"/>
  <c r="D4103" i="19"/>
  <c r="D4104" i="19"/>
  <c r="D4105" i="19"/>
  <c r="D4106" i="19"/>
  <c r="D4107" i="19"/>
  <c r="D4108" i="19"/>
  <c r="D4109" i="19"/>
  <c r="D4110" i="19"/>
  <c r="D4111" i="19"/>
  <c r="D4112" i="19"/>
  <c r="D4113" i="19"/>
  <c r="D4114" i="19"/>
  <c r="D4115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1724" i="19"/>
  <c r="C1725" i="19"/>
  <c r="C1726" i="19"/>
  <c r="C1727" i="19"/>
  <c r="C1728" i="19"/>
  <c r="C1729" i="19"/>
  <c r="C1730" i="19"/>
  <c r="C1731" i="19"/>
  <c r="C1732" i="19"/>
  <c r="C1733" i="19"/>
  <c r="C1734" i="19"/>
  <c r="C1735" i="19"/>
  <c r="C1736" i="19"/>
  <c r="C1737" i="19"/>
  <c r="C1738" i="19"/>
  <c r="C1739" i="19"/>
  <c r="C1740" i="19"/>
  <c r="C1741" i="19"/>
  <c r="C1742" i="19"/>
  <c r="C1743" i="19"/>
  <c r="C1744" i="19"/>
  <c r="C1745" i="19"/>
  <c r="C1746" i="19"/>
  <c r="C1747" i="19"/>
  <c r="C1748" i="19"/>
  <c r="C1749" i="19"/>
  <c r="C1750" i="19"/>
  <c r="C1751" i="19"/>
  <c r="C1752" i="19"/>
  <c r="C1753" i="19"/>
  <c r="C1754" i="19"/>
  <c r="C1755" i="19"/>
  <c r="C1756" i="19"/>
  <c r="C1757" i="19"/>
  <c r="C1758" i="19"/>
  <c r="C1759" i="19"/>
  <c r="C1760" i="19"/>
  <c r="C1761" i="19"/>
  <c r="C1762" i="19"/>
  <c r="C1763" i="19"/>
  <c r="C1764" i="19"/>
  <c r="C1765" i="19"/>
  <c r="C1766" i="19"/>
  <c r="C1767" i="19"/>
  <c r="C1768" i="19"/>
  <c r="C1769" i="19"/>
  <c r="C1770" i="19"/>
  <c r="C1771" i="19"/>
  <c r="C1772" i="19"/>
  <c r="C1773" i="19"/>
  <c r="C1774" i="19"/>
  <c r="C1775" i="19"/>
  <c r="C1776" i="19"/>
  <c r="C1777" i="19"/>
  <c r="C1778" i="19"/>
  <c r="C1779" i="19"/>
  <c r="C1780" i="19"/>
  <c r="C1781" i="19"/>
  <c r="C1782" i="19"/>
  <c r="C1783" i="19"/>
  <c r="C1784" i="19"/>
  <c r="C1785" i="19"/>
  <c r="C1786" i="19"/>
  <c r="C1787" i="19"/>
  <c r="C1788" i="19"/>
  <c r="C1789" i="19"/>
  <c r="C1790" i="19"/>
  <c r="C1791" i="19"/>
  <c r="C1792" i="19"/>
  <c r="C1793" i="19"/>
  <c r="C1794" i="19"/>
  <c r="C1795" i="19"/>
  <c r="C1796" i="19"/>
  <c r="C1797" i="19"/>
  <c r="C1798" i="19"/>
  <c r="C1799" i="19"/>
  <c r="C1800" i="19"/>
  <c r="C1801" i="19"/>
  <c r="C1802" i="19"/>
  <c r="C1803" i="19"/>
  <c r="C1804" i="19"/>
  <c r="C1805" i="19"/>
  <c r="C1806" i="19"/>
  <c r="C1807" i="19"/>
  <c r="C1808" i="19"/>
  <c r="C1809" i="19"/>
  <c r="C1810" i="19"/>
  <c r="C1811" i="19"/>
  <c r="C1812" i="19"/>
  <c r="C1813" i="19"/>
  <c r="C1814" i="19"/>
  <c r="C1815" i="19"/>
  <c r="C1816" i="19"/>
  <c r="C1817" i="19"/>
  <c r="C1818" i="19"/>
  <c r="C1819" i="19"/>
  <c r="C1820" i="19"/>
  <c r="C1821" i="19"/>
  <c r="C1822" i="19"/>
  <c r="C1823" i="19"/>
  <c r="C1824" i="19"/>
  <c r="C1825" i="19"/>
  <c r="C1826" i="19"/>
  <c r="C1827" i="19"/>
  <c r="C1828" i="19"/>
  <c r="C1829" i="19"/>
  <c r="C1830" i="19"/>
  <c r="C1831" i="19"/>
  <c r="C1832" i="19"/>
  <c r="C1833" i="19"/>
  <c r="C1834" i="19"/>
  <c r="C1835" i="19"/>
  <c r="C1836" i="19"/>
  <c r="C1837" i="19"/>
  <c r="C1838" i="19"/>
  <c r="C1839" i="19"/>
  <c r="C1840" i="19"/>
  <c r="C1841" i="19"/>
  <c r="C1842" i="19"/>
  <c r="C1843" i="19"/>
  <c r="C1844" i="19"/>
  <c r="C1845" i="19"/>
  <c r="C1846" i="19"/>
  <c r="C1847" i="19"/>
  <c r="C1848" i="19"/>
  <c r="C1849" i="19"/>
  <c r="C1850" i="19"/>
  <c r="C1851" i="19"/>
  <c r="C1852" i="19"/>
  <c r="C1853" i="19"/>
  <c r="C1854" i="19"/>
  <c r="C1855" i="19"/>
  <c r="C1856" i="19"/>
  <c r="C1857" i="19"/>
  <c r="C1858" i="19"/>
  <c r="C1859" i="19"/>
  <c r="C1860" i="19"/>
  <c r="C1861" i="19"/>
  <c r="C1862" i="19"/>
  <c r="C1863" i="19"/>
  <c r="C1864" i="19"/>
  <c r="C1865" i="19"/>
  <c r="C1866" i="19"/>
  <c r="C1867" i="19"/>
  <c r="C1868" i="19"/>
  <c r="C1869" i="19"/>
  <c r="C1870" i="19"/>
  <c r="C1871" i="19"/>
  <c r="C1872" i="19"/>
  <c r="C1873" i="19"/>
  <c r="C1874" i="19"/>
  <c r="C1875" i="19"/>
  <c r="C1876" i="19"/>
  <c r="C1877" i="19"/>
  <c r="C1878" i="19"/>
  <c r="C1879" i="19"/>
  <c r="C1880" i="19"/>
  <c r="C1881" i="19"/>
  <c r="C1882" i="19"/>
  <c r="C1883" i="19"/>
  <c r="C1884" i="19"/>
  <c r="C1885" i="19"/>
  <c r="C1886" i="19"/>
  <c r="C1887" i="19"/>
  <c r="C1888" i="19"/>
  <c r="C1889" i="19"/>
  <c r="C1890" i="19"/>
  <c r="C1891" i="19"/>
  <c r="C1892" i="19"/>
  <c r="C1893" i="19"/>
  <c r="C1894" i="19"/>
  <c r="C1895" i="19"/>
  <c r="C1896" i="19"/>
  <c r="C1897" i="19"/>
  <c r="C1898" i="19"/>
  <c r="C1899" i="19"/>
  <c r="C1900" i="19"/>
  <c r="C1901" i="19"/>
  <c r="C1902" i="19"/>
  <c r="C1903" i="19"/>
  <c r="C1904" i="19"/>
  <c r="C1905" i="19"/>
  <c r="C1906" i="19"/>
  <c r="C1907" i="19"/>
  <c r="C1908" i="19"/>
  <c r="C1909" i="19"/>
  <c r="C1910" i="19"/>
  <c r="C1911" i="19"/>
  <c r="C1912" i="19"/>
  <c r="C1913" i="19"/>
  <c r="C1914" i="19"/>
  <c r="C1915" i="19"/>
  <c r="C1916" i="19"/>
  <c r="C1917" i="19"/>
  <c r="C1918" i="19"/>
  <c r="C1919" i="19"/>
  <c r="C1920" i="19"/>
  <c r="C1921" i="19"/>
  <c r="C1922" i="19"/>
  <c r="C1923" i="19"/>
  <c r="C1924" i="19"/>
  <c r="C1925" i="19"/>
  <c r="C1926" i="19"/>
  <c r="C1927" i="19"/>
  <c r="C1928" i="19"/>
  <c r="C1929" i="19"/>
  <c r="C1930" i="19"/>
  <c r="C1931" i="19"/>
  <c r="C1932" i="19"/>
  <c r="C1933" i="19"/>
  <c r="C1934" i="19"/>
  <c r="C1935" i="19"/>
  <c r="C1936" i="19"/>
  <c r="C1937" i="19"/>
  <c r="C1938" i="19"/>
  <c r="C1939" i="19"/>
  <c r="C1940" i="19"/>
  <c r="C1941" i="19"/>
  <c r="C1942" i="19"/>
  <c r="C1943" i="19"/>
  <c r="C1944" i="19"/>
  <c r="C1945" i="19"/>
  <c r="C1946" i="19"/>
  <c r="C1947" i="19"/>
  <c r="C1948" i="19"/>
  <c r="C1949" i="19"/>
  <c r="C1950" i="19"/>
  <c r="C1951" i="19"/>
  <c r="C1952" i="19"/>
  <c r="C1953" i="19"/>
  <c r="C1954" i="19"/>
  <c r="C1955" i="19"/>
  <c r="C1956" i="19"/>
  <c r="C1957" i="19"/>
  <c r="C1958" i="19"/>
  <c r="C1959" i="19"/>
  <c r="C1960" i="19"/>
  <c r="C1961" i="19"/>
  <c r="C1962" i="19"/>
  <c r="C1963" i="19"/>
  <c r="C1964" i="19"/>
  <c r="C1965" i="19"/>
  <c r="C1966" i="19"/>
  <c r="C1967" i="19"/>
  <c r="C1968" i="19"/>
  <c r="C1969" i="19"/>
  <c r="C1970" i="19"/>
  <c r="C1971" i="19"/>
  <c r="C1972" i="19"/>
  <c r="C1973" i="19"/>
  <c r="C1974" i="19"/>
  <c r="C1975" i="19"/>
  <c r="C1976" i="19"/>
  <c r="C1977" i="19"/>
  <c r="C1978" i="19"/>
  <c r="C1979" i="19"/>
  <c r="C1980" i="19"/>
  <c r="C1981" i="19"/>
  <c r="C1982" i="19"/>
  <c r="C1983" i="19"/>
  <c r="C1984" i="19"/>
  <c r="C1985" i="19"/>
  <c r="C1986" i="19"/>
  <c r="C1987" i="19"/>
  <c r="C1988" i="19"/>
  <c r="C1989" i="19"/>
  <c r="C1990" i="19"/>
  <c r="C1991" i="19"/>
  <c r="C1992" i="19"/>
  <c r="C1993" i="19"/>
  <c r="C1994" i="19"/>
  <c r="C1995" i="19"/>
  <c r="C1996" i="19"/>
  <c r="C1997" i="19"/>
  <c r="C1998" i="19"/>
  <c r="C1999" i="19"/>
  <c r="C2000" i="19"/>
  <c r="C2001" i="19"/>
  <c r="C2002" i="19"/>
  <c r="C2003" i="19"/>
  <c r="C2004" i="19"/>
  <c r="C2005" i="19"/>
  <c r="C2006" i="19"/>
  <c r="C2007" i="19"/>
  <c r="C2008" i="19"/>
  <c r="C2009" i="19"/>
  <c r="C2010" i="19"/>
  <c r="C2011" i="19"/>
  <c r="C2012" i="19"/>
  <c r="C2013" i="19"/>
  <c r="C2014" i="19"/>
  <c r="C2015" i="19"/>
  <c r="C2016" i="19"/>
  <c r="C2017" i="19"/>
  <c r="C2018" i="19"/>
  <c r="C2019" i="19"/>
  <c r="C2020" i="19"/>
  <c r="C2021" i="19"/>
  <c r="C2022" i="19"/>
  <c r="C2023" i="19"/>
  <c r="C2024" i="19"/>
  <c r="C2025" i="19"/>
  <c r="C2026" i="19"/>
  <c r="C2027" i="19"/>
  <c r="C2028" i="19"/>
  <c r="C2029" i="19"/>
  <c r="C2030" i="19"/>
  <c r="C2031" i="19"/>
  <c r="C2032" i="19"/>
  <c r="C2033" i="19"/>
  <c r="C2034" i="19"/>
  <c r="C2035" i="19"/>
  <c r="C2036" i="19"/>
  <c r="C2037" i="19"/>
  <c r="C2038" i="19"/>
  <c r="C2039" i="19"/>
  <c r="C2040" i="19"/>
  <c r="C2041" i="19"/>
  <c r="C2042" i="19"/>
  <c r="C2043" i="19"/>
  <c r="C2044" i="19"/>
  <c r="C2045" i="19"/>
  <c r="C2046" i="19"/>
  <c r="C2047" i="19"/>
  <c r="C2048" i="19"/>
  <c r="C2049" i="19"/>
  <c r="C2050" i="19"/>
  <c r="C2051" i="19"/>
  <c r="C2052" i="19"/>
  <c r="C2053" i="19"/>
  <c r="C2054" i="19"/>
  <c r="C2055" i="19"/>
  <c r="C2056" i="19"/>
  <c r="C2057" i="19"/>
  <c r="C2058" i="19"/>
  <c r="C2059" i="19"/>
  <c r="C2060" i="19"/>
  <c r="C2061" i="19"/>
  <c r="C2062" i="19"/>
  <c r="C2063" i="19"/>
  <c r="C2064" i="19"/>
  <c r="C2065" i="19"/>
  <c r="C2066" i="19"/>
  <c r="C2067" i="19"/>
  <c r="C2068" i="19"/>
  <c r="C2069" i="19"/>
  <c r="C2070" i="19"/>
  <c r="C2071" i="19"/>
  <c r="C2072" i="19"/>
  <c r="C2073" i="19"/>
  <c r="C2074" i="19"/>
  <c r="C2075" i="19"/>
  <c r="C2076" i="19"/>
  <c r="C2077" i="19"/>
  <c r="C2078" i="19"/>
  <c r="C2079" i="19"/>
  <c r="C2080" i="19"/>
  <c r="C2081" i="19"/>
  <c r="C2082" i="19"/>
  <c r="C2083" i="19"/>
  <c r="C2084" i="19"/>
  <c r="C2085" i="19"/>
  <c r="C2086" i="19"/>
  <c r="C2087" i="19"/>
  <c r="C2088" i="19"/>
  <c r="C2089" i="19"/>
  <c r="C2090" i="19"/>
  <c r="C2091" i="19"/>
  <c r="C2092" i="19"/>
  <c r="C2093" i="19"/>
  <c r="C2094" i="19"/>
  <c r="C2095" i="19"/>
  <c r="C2096" i="19"/>
  <c r="C2097" i="19"/>
  <c r="C2098" i="19"/>
  <c r="C2099" i="19"/>
  <c r="C2100" i="19"/>
  <c r="C2101" i="19"/>
  <c r="C2102" i="19"/>
  <c r="C2103" i="19"/>
  <c r="C2104" i="19"/>
  <c r="C2105" i="19"/>
  <c r="C2106" i="19"/>
  <c r="C2107" i="19"/>
  <c r="C2108" i="19"/>
  <c r="C2109" i="19"/>
  <c r="C2110" i="19"/>
  <c r="C2111" i="19"/>
  <c r="C2112" i="19"/>
  <c r="C2113" i="19"/>
  <c r="C2114" i="19"/>
  <c r="C2115" i="19"/>
  <c r="C2116" i="19"/>
  <c r="C2117" i="19"/>
  <c r="C2118" i="19"/>
  <c r="C2119" i="19"/>
  <c r="C2120" i="19"/>
  <c r="C2121" i="19"/>
  <c r="C2122" i="19"/>
  <c r="C2123" i="19"/>
  <c r="C2124" i="19"/>
  <c r="C2125" i="19"/>
  <c r="C2126" i="19"/>
  <c r="C2127" i="19"/>
  <c r="C2128" i="19"/>
  <c r="C2129" i="19"/>
  <c r="C2130" i="19"/>
  <c r="C2131" i="19"/>
  <c r="C2132" i="19"/>
  <c r="C2133" i="19"/>
  <c r="C2134" i="19"/>
  <c r="C2135" i="19"/>
  <c r="C2136" i="19"/>
  <c r="C2137" i="19"/>
  <c r="C2138" i="19"/>
  <c r="C2139" i="19"/>
  <c r="C2140" i="19"/>
  <c r="C2141" i="19"/>
  <c r="C2142" i="19"/>
  <c r="C2143" i="19"/>
  <c r="C2144" i="19"/>
  <c r="C2145" i="19"/>
  <c r="C2146" i="19"/>
  <c r="C2147" i="19"/>
  <c r="C2148" i="19"/>
  <c r="C2149" i="19"/>
  <c r="C2150" i="19"/>
  <c r="C2151" i="19"/>
  <c r="C2152" i="19"/>
  <c r="C2153" i="19"/>
  <c r="C2154" i="19"/>
  <c r="C2155" i="19"/>
  <c r="C2156" i="19"/>
  <c r="C2157" i="19"/>
  <c r="C2158" i="19"/>
  <c r="C2159" i="19"/>
  <c r="C2160" i="19"/>
  <c r="C2161" i="19"/>
  <c r="C2162" i="19"/>
  <c r="C2163" i="19"/>
  <c r="C2164" i="19"/>
  <c r="C2165" i="19"/>
  <c r="C2166" i="19"/>
  <c r="C2167" i="19"/>
  <c r="C2168" i="19"/>
  <c r="C2169" i="19"/>
  <c r="C2170" i="19"/>
  <c r="C2171" i="19"/>
  <c r="C2172" i="19"/>
  <c r="C2173" i="19"/>
  <c r="C2174" i="19"/>
  <c r="C2175" i="19"/>
  <c r="C2176" i="19"/>
  <c r="C2177" i="19"/>
  <c r="C2178" i="19"/>
  <c r="C2179" i="19"/>
  <c r="C2180" i="19"/>
  <c r="C2181" i="19"/>
  <c r="C2182" i="19"/>
  <c r="C2183" i="19"/>
  <c r="C2184" i="19"/>
  <c r="C2185" i="19"/>
  <c r="C2186" i="19"/>
  <c r="C2187" i="19"/>
  <c r="C2188" i="19"/>
  <c r="C2189" i="19"/>
  <c r="C2190" i="19"/>
  <c r="C2191" i="19"/>
  <c r="C2192" i="19"/>
  <c r="C2193" i="19"/>
  <c r="C2194" i="19"/>
  <c r="C2195" i="19"/>
  <c r="C2196" i="19"/>
  <c r="C2197" i="19"/>
  <c r="C2198" i="19"/>
  <c r="C2199" i="19"/>
  <c r="C2200" i="19"/>
  <c r="C2201" i="19"/>
  <c r="C2202" i="19"/>
  <c r="C2203" i="19"/>
  <c r="C2204" i="19"/>
  <c r="C2205" i="19"/>
  <c r="C2206" i="19"/>
  <c r="C2207" i="19"/>
  <c r="C2208" i="19"/>
  <c r="C2209" i="19"/>
  <c r="C2210" i="19"/>
  <c r="C2211" i="19"/>
  <c r="C2212" i="19"/>
  <c r="C2213" i="19"/>
  <c r="C2214" i="19"/>
  <c r="C2215" i="19"/>
  <c r="C2216" i="19"/>
  <c r="C2217" i="19"/>
  <c r="C2218" i="19"/>
  <c r="C2219" i="19"/>
  <c r="C2220" i="19"/>
  <c r="C2221" i="19"/>
  <c r="C2222" i="19"/>
  <c r="C2223" i="19"/>
  <c r="C2224" i="19"/>
  <c r="C2225" i="19"/>
  <c r="C2226" i="19"/>
  <c r="C2227" i="19"/>
  <c r="C2228" i="19"/>
  <c r="C2229" i="19"/>
  <c r="C2230" i="19"/>
  <c r="C2231" i="19"/>
  <c r="C2232" i="19"/>
  <c r="C2233" i="19"/>
  <c r="C2234" i="19"/>
  <c r="C2235" i="19"/>
  <c r="C2236" i="19"/>
  <c r="C2237" i="19"/>
  <c r="C2238" i="19"/>
  <c r="C2239" i="19"/>
  <c r="C2240" i="19"/>
  <c r="C2241" i="19"/>
  <c r="C2242" i="19"/>
  <c r="C2243" i="19"/>
  <c r="C2244" i="19"/>
  <c r="C2245" i="19"/>
  <c r="C2246" i="19"/>
  <c r="C2247" i="19"/>
  <c r="C2248" i="19"/>
  <c r="C2249" i="19"/>
  <c r="C2250" i="19"/>
  <c r="C2251" i="19"/>
  <c r="C2252" i="19"/>
  <c r="C2253" i="19"/>
  <c r="C2254" i="19"/>
  <c r="C2255" i="19"/>
  <c r="C2256" i="19"/>
  <c r="C2257" i="19"/>
  <c r="C2258" i="19"/>
  <c r="C2259" i="19"/>
  <c r="C2260" i="19"/>
  <c r="C2261" i="19"/>
  <c r="C2262" i="19"/>
  <c r="C2263" i="19"/>
  <c r="C2264" i="19"/>
  <c r="C2265" i="19"/>
  <c r="C2266" i="19"/>
  <c r="C2267" i="19"/>
  <c r="C2268" i="19"/>
  <c r="C2269" i="19"/>
  <c r="C2270" i="19"/>
  <c r="C2271" i="19"/>
  <c r="C2272" i="19"/>
  <c r="C2273" i="19"/>
  <c r="C2274" i="19"/>
  <c r="C2275" i="19"/>
  <c r="C2276" i="19"/>
  <c r="C2277" i="19"/>
  <c r="C2278" i="19"/>
  <c r="C2279" i="19"/>
  <c r="C2280" i="19"/>
  <c r="C2281" i="19"/>
  <c r="C2282" i="19"/>
  <c r="C2283" i="19"/>
  <c r="C2284" i="19"/>
  <c r="C2285" i="19"/>
  <c r="C2286" i="19"/>
  <c r="C2287" i="19"/>
  <c r="C2288" i="19"/>
  <c r="C2289" i="19"/>
  <c r="C2290" i="19"/>
  <c r="C2291" i="19"/>
  <c r="C2292" i="19"/>
  <c r="C2293" i="19"/>
  <c r="C2294" i="19"/>
  <c r="C2295" i="19"/>
  <c r="C2296" i="19"/>
  <c r="C2297" i="19"/>
  <c r="C2298" i="19"/>
  <c r="C2299" i="19"/>
  <c r="C2300" i="19"/>
  <c r="C2301" i="19"/>
  <c r="C2302" i="19"/>
  <c r="C2303" i="19"/>
  <c r="C2304" i="19"/>
  <c r="C2305" i="19"/>
  <c r="C2306" i="19"/>
  <c r="C2307" i="19"/>
  <c r="C2308" i="19"/>
  <c r="C2309" i="19"/>
  <c r="C2310" i="19"/>
  <c r="C2311" i="19"/>
  <c r="C2312" i="19"/>
  <c r="C2313" i="19"/>
  <c r="C2314" i="19"/>
  <c r="C2315" i="19"/>
  <c r="C2316" i="19"/>
  <c r="C2317" i="19"/>
  <c r="C2318" i="19"/>
  <c r="C2319" i="19"/>
  <c r="C2320" i="19"/>
  <c r="C2321" i="19"/>
  <c r="C2322" i="19"/>
  <c r="C2323" i="19"/>
  <c r="C2324" i="19"/>
  <c r="C2325" i="19"/>
  <c r="C2326" i="19"/>
  <c r="C2327" i="19"/>
  <c r="C2328" i="19"/>
  <c r="C2329" i="19"/>
  <c r="C2330" i="19"/>
  <c r="C2331" i="19"/>
  <c r="C2332" i="19"/>
  <c r="C2333" i="19"/>
  <c r="C2334" i="19"/>
  <c r="C2335" i="19"/>
  <c r="C2336" i="19"/>
  <c r="C2337" i="19"/>
  <c r="C2338" i="19"/>
  <c r="C2339" i="19"/>
  <c r="C2340" i="19"/>
  <c r="C2341" i="19"/>
  <c r="C2342" i="19"/>
  <c r="C2343" i="19"/>
  <c r="C2344" i="19"/>
  <c r="C2345" i="19"/>
  <c r="C2346" i="19"/>
  <c r="C2347" i="19"/>
  <c r="C2348" i="19"/>
  <c r="C2349" i="19"/>
  <c r="C2350" i="19"/>
  <c r="C2351" i="19"/>
  <c r="C2352" i="19"/>
  <c r="C2353" i="19"/>
  <c r="C2354" i="19"/>
  <c r="C2355" i="19"/>
  <c r="C2356" i="19"/>
  <c r="C2357" i="19"/>
  <c r="C2358" i="19"/>
  <c r="C2359" i="19"/>
  <c r="C2360" i="19"/>
  <c r="C2361" i="19"/>
  <c r="C2362" i="19"/>
  <c r="C2363" i="19"/>
  <c r="C2364" i="19"/>
  <c r="C2365" i="19"/>
  <c r="C2366" i="19"/>
  <c r="C2367" i="19"/>
  <c r="C2368" i="19"/>
  <c r="C2369" i="19"/>
  <c r="C2370" i="19"/>
  <c r="C2371" i="19"/>
  <c r="C2372" i="19"/>
  <c r="C2373" i="19"/>
  <c r="C2374" i="19"/>
  <c r="C2375" i="19"/>
  <c r="C2376" i="19"/>
  <c r="C2377" i="19"/>
  <c r="C2378" i="19"/>
  <c r="C2379" i="19"/>
  <c r="C2380" i="19"/>
  <c r="C2381" i="19"/>
  <c r="C2382" i="19"/>
  <c r="C2383" i="19"/>
  <c r="C2384" i="19"/>
  <c r="C2385" i="19"/>
  <c r="C2386" i="19"/>
  <c r="C2387" i="19"/>
  <c r="C2388" i="19"/>
  <c r="C2389" i="19"/>
  <c r="C2390" i="19"/>
  <c r="C2391" i="19"/>
  <c r="C2392" i="19"/>
  <c r="C2393" i="19"/>
  <c r="C2394" i="19"/>
  <c r="C2395" i="19"/>
  <c r="C2396" i="19"/>
  <c r="C2397" i="19"/>
  <c r="C2398" i="19"/>
  <c r="C2399" i="19"/>
  <c r="C2400" i="19"/>
  <c r="C2401" i="19"/>
  <c r="C2402" i="19"/>
  <c r="C2403" i="19"/>
  <c r="C2404" i="19"/>
  <c r="C2405" i="19"/>
  <c r="C2406" i="19"/>
  <c r="C2407" i="19"/>
  <c r="C2408" i="19"/>
  <c r="C2409" i="19"/>
  <c r="C2410" i="19"/>
  <c r="C2411" i="19"/>
  <c r="C2412" i="19"/>
  <c r="C2413" i="19"/>
  <c r="C2414" i="19"/>
  <c r="C2415" i="19"/>
  <c r="C2416" i="19"/>
  <c r="C2417" i="19"/>
  <c r="C2418" i="19"/>
  <c r="C2419" i="19"/>
  <c r="C2420" i="19"/>
  <c r="C2421" i="19"/>
  <c r="C2422" i="19"/>
  <c r="C2423" i="19"/>
  <c r="C2424" i="19"/>
  <c r="C2425" i="19"/>
  <c r="C2426" i="19"/>
  <c r="C2427" i="19"/>
  <c r="C2428" i="19"/>
  <c r="C2429" i="19"/>
  <c r="C2430" i="19"/>
  <c r="C2431" i="19"/>
  <c r="C2432" i="19"/>
  <c r="C2433" i="19"/>
  <c r="C2434" i="19"/>
  <c r="C2435" i="19"/>
  <c r="C2436" i="19"/>
  <c r="C2437" i="19"/>
  <c r="C2438" i="19"/>
  <c r="C2439" i="19"/>
  <c r="C2440" i="19"/>
  <c r="C2441" i="19"/>
  <c r="C2442" i="19"/>
  <c r="C2443" i="19"/>
  <c r="C2444" i="19"/>
  <c r="C2445" i="19"/>
  <c r="C2446" i="19"/>
  <c r="C2447" i="19"/>
  <c r="C2448" i="19"/>
  <c r="C2449" i="19"/>
  <c r="C2450" i="19"/>
  <c r="C2451" i="19"/>
  <c r="C2452" i="19"/>
  <c r="C2453" i="19"/>
  <c r="C2454" i="19"/>
  <c r="C2455" i="19"/>
  <c r="C2456" i="19"/>
  <c r="C2457" i="19"/>
  <c r="C2458" i="19"/>
  <c r="C2459" i="19"/>
  <c r="C2460" i="19"/>
  <c r="C2461" i="19"/>
  <c r="C2462" i="19"/>
  <c r="C2463" i="19"/>
  <c r="C2464" i="19"/>
  <c r="C2465" i="19"/>
  <c r="C2466" i="19"/>
  <c r="C2467" i="19"/>
  <c r="C2468" i="19"/>
  <c r="C2469" i="19"/>
  <c r="C2470" i="19"/>
  <c r="C2471" i="19"/>
  <c r="C2472" i="19"/>
  <c r="C2473" i="19"/>
  <c r="C2474" i="19"/>
  <c r="C2475" i="19"/>
  <c r="C2476" i="19"/>
  <c r="C2477" i="19"/>
  <c r="C2478" i="19"/>
  <c r="C2479" i="19"/>
  <c r="C2480" i="19"/>
  <c r="C2481" i="19"/>
  <c r="C2482" i="19"/>
  <c r="C2483" i="19"/>
  <c r="C2484" i="19"/>
  <c r="C2485" i="19"/>
  <c r="C2486" i="19"/>
  <c r="C2487" i="19"/>
  <c r="C2488" i="19"/>
  <c r="C2489" i="19"/>
  <c r="C2490" i="19"/>
  <c r="C2491" i="19"/>
  <c r="C2492" i="19"/>
  <c r="C2493" i="19"/>
  <c r="C2494" i="19"/>
  <c r="C2495" i="19"/>
  <c r="C2496" i="19"/>
  <c r="C2497" i="19"/>
  <c r="C2498" i="19"/>
  <c r="C2499" i="19"/>
  <c r="C2500" i="19"/>
  <c r="C2501" i="19"/>
  <c r="C2502" i="19"/>
  <c r="C2503" i="19"/>
  <c r="C2504" i="19"/>
  <c r="C2505" i="19"/>
  <c r="C2506" i="19"/>
  <c r="C2507" i="19"/>
  <c r="C2508" i="19"/>
  <c r="C2509" i="19"/>
  <c r="C2510" i="19"/>
  <c r="C2511" i="19"/>
  <c r="C2512" i="19"/>
  <c r="C2513" i="19"/>
  <c r="C2514" i="19"/>
  <c r="C2515" i="19"/>
  <c r="C2516" i="19"/>
  <c r="C2517" i="19"/>
  <c r="C2518" i="19"/>
  <c r="C2519" i="19"/>
  <c r="C2520" i="19"/>
  <c r="C2521" i="19"/>
  <c r="C2522" i="19"/>
  <c r="C2523" i="19"/>
  <c r="C2524" i="19"/>
  <c r="C2525" i="19"/>
  <c r="C2526" i="19"/>
  <c r="C2527" i="19"/>
  <c r="C2528" i="19"/>
  <c r="C2529" i="19"/>
  <c r="C2530" i="19"/>
  <c r="C2531" i="19"/>
  <c r="C2532" i="19"/>
  <c r="C2533" i="19"/>
  <c r="C2534" i="19"/>
  <c r="C2535" i="19"/>
  <c r="C2536" i="19"/>
  <c r="C2537" i="19"/>
  <c r="C2538" i="19"/>
  <c r="C2539" i="19"/>
  <c r="C2540" i="19"/>
  <c r="C2541" i="19"/>
  <c r="C2542" i="19"/>
  <c r="C2543" i="19"/>
  <c r="C2544" i="19"/>
  <c r="C2545" i="19"/>
  <c r="C2546" i="19"/>
  <c r="C2547" i="19"/>
  <c r="C2548" i="19"/>
  <c r="C2549" i="19"/>
  <c r="C2550" i="19"/>
  <c r="C2551" i="19"/>
  <c r="C2552" i="19"/>
  <c r="C2553" i="19"/>
  <c r="C2554" i="19"/>
  <c r="C2555" i="19"/>
  <c r="C2556" i="19"/>
  <c r="C2557" i="19"/>
  <c r="C2558" i="19"/>
  <c r="C2559" i="19"/>
  <c r="C2560" i="19"/>
  <c r="C2561" i="19"/>
  <c r="C2562" i="19"/>
  <c r="C2563" i="19"/>
  <c r="C2564" i="19"/>
  <c r="C2565" i="19"/>
  <c r="C2566" i="19"/>
  <c r="C2567" i="19"/>
  <c r="C2568" i="19"/>
  <c r="C2569" i="19"/>
  <c r="C2570" i="19"/>
  <c r="C2571" i="19"/>
  <c r="C2572" i="19"/>
  <c r="C2573" i="19"/>
  <c r="C2574" i="19"/>
  <c r="C2575" i="19"/>
  <c r="C2576" i="19"/>
  <c r="C2577" i="19"/>
  <c r="C2578" i="19"/>
  <c r="C2579" i="19"/>
  <c r="C2580" i="19"/>
  <c r="C2581" i="19"/>
  <c r="C2582" i="19"/>
  <c r="C2583" i="19"/>
  <c r="C2584" i="19"/>
  <c r="C2585" i="19"/>
  <c r="C2586" i="19"/>
  <c r="C2587" i="19"/>
  <c r="C2588" i="19"/>
  <c r="C2589" i="19"/>
  <c r="C2590" i="19"/>
  <c r="C2591" i="19"/>
  <c r="C2592" i="19"/>
  <c r="C2593" i="19"/>
  <c r="C2594" i="19"/>
  <c r="C2595" i="19"/>
  <c r="C2596" i="19"/>
  <c r="C2597" i="19"/>
  <c r="C2598" i="19"/>
  <c r="C2599" i="19"/>
  <c r="C2600" i="19"/>
  <c r="C2601" i="19"/>
  <c r="C2602" i="19"/>
  <c r="C2603" i="19"/>
  <c r="C2604" i="19"/>
  <c r="C2605" i="19"/>
  <c r="C2606" i="19"/>
  <c r="C2607" i="19"/>
  <c r="C2608" i="19"/>
  <c r="C2609" i="19"/>
  <c r="C2610" i="19"/>
  <c r="C2611" i="19"/>
  <c r="C2612" i="19"/>
  <c r="C2613" i="19"/>
  <c r="C2614" i="19"/>
  <c r="C2615" i="19"/>
  <c r="C2616" i="19"/>
  <c r="C2617" i="19"/>
  <c r="C2618" i="19"/>
  <c r="C2619" i="19"/>
  <c r="C2620" i="19"/>
  <c r="C2621" i="19"/>
  <c r="C2622" i="19"/>
  <c r="C2623" i="19"/>
  <c r="C2624" i="19"/>
  <c r="C2625" i="19"/>
  <c r="C2626" i="19"/>
  <c r="C2627" i="19"/>
  <c r="C2628" i="19"/>
  <c r="C2629" i="19"/>
  <c r="C2630" i="19"/>
  <c r="C2631" i="19"/>
  <c r="C2632" i="19"/>
  <c r="C2633" i="19"/>
  <c r="C2634" i="19"/>
  <c r="C2635" i="19"/>
  <c r="C2636" i="19"/>
  <c r="C2637" i="19"/>
  <c r="C2638" i="19"/>
  <c r="C2639" i="19"/>
  <c r="C2640" i="19"/>
  <c r="C2641" i="19"/>
  <c r="C2642" i="19"/>
  <c r="C2643" i="19"/>
  <c r="C2644" i="19"/>
  <c r="C2645" i="19"/>
  <c r="C2646" i="19"/>
  <c r="C2647" i="19"/>
  <c r="C2648" i="19"/>
  <c r="C2649" i="19"/>
  <c r="C2650" i="19"/>
  <c r="C2651" i="19"/>
  <c r="C2652" i="19"/>
  <c r="C2653" i="19"/>
  <c r="C2654" i="19"/>
  <c r="C2655" i="19"/>
  <c r="C2656" i="19"/>
  <c r="C2657" i="19"/>
  <c r="C2658" i="19"/>
  <c r="C2659" i="19"/>
  <c r="C2660" i="19"/>
  <c r="C2661" i="19"/>
  <c r="C2662" i="19"/>
  <c r="C2663" i="19"/>
  <c r="C2664" i="19"/>
  <c r="C2665" i="19"/>
  <c r="C2666" i="19"/>
  <c r="C2667" i="19"/>
  <c r="C2668" i="19"/>
  <c r="C2669" i="19"/>
  <c r="C2670" i="19"/>
  <c r="C2671" i="19"/>
  <c r="C2672" i="19"/>
  <c r="C2673" i="19"/>
  <c r="C2674" i="19"/>
  <c r="C2675" i="19"/>
  <c r="C2676" i="19"/>
  <c r="C2677" i="19"/>
  <c r="C2678" i="19"/>
  <c r="C2679" i="19"/>
  <c r="C2680" i="19"/>
  <c r="C2681" i="19"/>
  <c r="C2682" i="19"/>
  <c r="C2683" i="19"/>
  <c r="C2684" i="19"/>
  <c r="C2685" i="19"/>
  <c r="C2686" i="19"/>
  <c r="C2687" i="19"/>
  <c r="C2688" i="19"/>
  <c r="C2689" i="19"/>
  <c r="C2690" i="19"/>
  <c r="C2691" i="19"/>
  <c r="C2692" i="19"/>
  <c r="C2693" i="19"/>
  <c r="C2694" i="19"/>
  <c r="C2695" i="19"/>
  <c r="C2696" i="19"/>
  <c r="C2697" i="19"/>
  <c r="C2698" i="19"/>
  <c r="C2699" i="19"/>
  <c r="C2700" i="19"/>
  <c r="C2701" i="19"/>
  <c r="C2702" i="19"/>
  <c r="C2703" i="19"/>
  <c r="C2704" i="19"/>
  <c r="C2705" i="19"/>
  <c r="C2706" i="19"/>
  <c r="C2707" i="19"/>
  <c r="C2708" i="19"/>
  <c r="C2709" i="19"/>
  <c r="C2710" i="19"/>
  <c r="C2711" i="19"/>
  <c r="C2712" i="19"/>
  <c r="C2713" i="19"/>
  <c r="C2714" i="19"/>
  <c r="C2715" i="19"/>
  <c r="C2716" i="19"/>
  <c r="C2717" i="19"/>
  <c r="C2718" i="19"/>
  <c r="C2719" i="19"/>
  <c r="C2720" i="19"/>
  <c r="C2721" i="19"/>
  <c r="C2722" i="19"/>
  <c r="C2723" i="19"/>
  <c r="C2724" i="19"/>
  <c r="C2725" i="19"/>
  <c r="C2726" i="19"/>
  <c r="C2727" i="19"/>
  <c r="C2728" i="19"/>
  <c r="C2729" i="19"/>
  <c r="C2730" i="19"/>
  <c r="C2731" i="19"/>
  <c r="C2732" i="19"/>
  <c r="C2733" i="19"/>
  <c r="C2734" i="19"/>
  <c r="C2735" i="19"/>
  <c r="C2736" i="19"/>
  <c r="C2737" i="19"/>
  <c r="C2738" i="19"/>
  <c r="C2739" i="19"/>
  <c r="C2740" i="19"/>
  <c r="C2741" i="19"/>
  <c r="C2742" i="19"/>
  <c r="C2743" i="19"/>
  <c r="C2744" i="19"/>
  <c r="C2745" i="19"/>
  <c r="C2746" i="19"/>
  <c r="C2747" i="19"/>
  <c r="C2748" i="19"/>
  <c r="C2749" i="19"/>
  <c r="C2750" i="19"/>
  <c r="C2751" i="19"/>
  <c r="C2752" i="19"/>
  <c r="C2753" i="19"/>
  <c r="C2754" i="19"/>
  <c r="C2755" i="19"/>
  <c r="C2756" i="19"/>
  <c r="C2757" i="19"/>
  <c r="C2758" i="19"/>
  <c r="C2759" i="19"/>
  <c r="C2760" i="19"/>
  <c r="C2761" i="19"/>
  <c r="C2762" i="19"/>
  <c r="C2763" i="19"/>
  <c r="C2764" i="19"/>
  <c r="C2765" i="19"/>
  <c r="C2766" i="19"/>
  <c r="C2767" i="19"/>
  <c r="C2768" i="19"/>
  <c r="C2769" i="19"/>
  <c r="C2770" i="19"/>
  <c r="C2771" i="19"/>
  <c r="C2772" i="19"/>
  <c r="C2773" i="19"/>
  <c r="C2774" i="19"/>
  <c r="C2775" i="19"/>
  <c r="C2776" i="19"/>
  <c r="C2777" i="19"/>
  <c r="C2778" i="19"/>
  <c r="C2779" i="19"/>
  <c r="C2780" i="19"/>
  <c r="C2781" i="19"/>
  <c r="C2782" i="19"/>
  <c r="C2783" i="19"/>
  <c r="C2784" i="19"/>
  <c r="C2785" i="19"/>
  <c r="C2786" i="19"/>
  <c r="C2787" i="19"/>
  <c r="C2788" i="19"/>
  <c r="C2789" i="19"/>
  <c r="C2790" i="19"/>
  <c r="C2791" i="19"/>
  <c r="C2792" i="19"/>
  <c r="C2793" i="19"/>
  <c r="C2794" i="19"/>
  <c r="C2795" i="19"/>
  <c r="C2796" i="19"/>
  <c r="C2797" i="19"/>
  <c r="C2798" i="19"/>
  <c r="C2799" i="19"/>
  <c r="C2800" i="19"/>
  <c r="C2801" i="19"/>
  <c r="C2802" i="19"/>
  <c r="C2803" i="19"/>
  <c r="C2804" i="19"/>
  <c r="C2805" i="19"/>
  <c r="C2806" i="19"/>
  <c r="C2807" i="19"/>
  <c r="C2808" i="19"/>
  <c r="C2809" i="19"/>
  <c r="C2810" i="19"/>
  <c r="C2811" i="19"/>
  <c r="C2812" i="19"/>
  <c r="C2813" i="19"/>
  <c r="C2814" i="19"/>
  <c r="C2815" i="19"/>
  <c r="C2816" i="19"/>
  <c r="C2817" i="19"/>
  <c r="C2818" i="19"/>
  <c r="C2819" i="19"/>
  <c r="C2820" i="19"/>
  <c r="C2821" i="19"/>
  <c r="C2822" i="19"/>
  <c r="C2823" i="19"/>
  <c r="C2824" i="19"/>
  <c r="C2825" i="19"/>
  <c r="C2826" i="19"/>
  <c r="C2827" i="19"/>
  <c r="C2828" i="19"/>
  <c r="C2829" i="19"/>
  <c r="C2830" i="19"/>
  <c r="C2831" i="19"/>
  <c r="C2832" i="19"/>
  <c r="C2833" i="19"/>
  <c r="C2834" i="19"/>
  <c r="C2835" i="19"/>
  <c r="C2836" i="19"/>
  <c r="C2837" i="19"/>
  <c r="C2838" i="19"/>
  <c r="C2839" i="19"/>
  <c r="C2840" i="19"/>
  <c r="C2841" i="19"/>
  <c r="C2842" i="19"/>
  <c r="C2843" i="19"/>
  <c r="C2844" i="19"/>
  <c r="C2845" i="19"/>
  <c r="C2846" i="19"/>
  <c r="C2847" i="19"/>
  <c r="C2848" i="19"/>
  <c r="C2849" i="19"/>
  <c r="C2850" i="19"/>
  <c r="C2851" i="19"/>
  <c r="C2852" i="19"/>
  <c r="C2853" i="19"/>
  <c r="C2854" i="19"/>
  <c r="C2855" i="19"/>
  <c r="C2856" i="19"/>
  <c r="C2857" i="19"/>
  <c r="C2858" i="19"/>
  <c r="C2859" i="19"/>
  <c r="C2860" i="19"/>
  <c r="C2861" i="19"/>
  <c r="C2862" i="19"/>
  <c r="C2863" i="19"/>
  <c r="C2864" i="19"/>
  <c r="C2865" i="19"/>
  <c r="C2866" i="19"/>
  <c r="C2867" i="19"/>
  <c r="C2868" i="19"/>
  <c r="C2869" i="19"/>
  <c r="C2870" i="19"/>
  <c r="C2871" i="19"/>
  <c r="C2872" i="19"/>
  <c r="C2873" i="19"/>
  <c r="C2874" i="19"/>
  <c r="C2875" i="19"/>
  <c r="C2876" i="19"/>
  <c r="C2877" i="19"/>
  <c r="C2878" i="19"/>
  <c r="C2879" i="19"/>
  <c r="C2880" i="19"/>
  <c r="C2881" i="19"/>
  <c r="C2882" i="19"/>
  <c r="C2883" i="19"/>
  <c r="C2884" i="19"/>
  <c r="C2885" i="19"/>
  <c r="C2886" i="19"/>
  <c r="C2887" i="19"/>
  <c r="C2888" i="19"/>
  <c r="C2889" i="19"/>
  <c r="C2890" i="19"/>
  <c r="C2891" i="19"/>
  <c r="C2892" i="19"/>
  <c r="C2893" i="19"/>
  <c r="C2894" i="19"/>
  <c r="C2895" i="19"/>
  <c r="C2896" i="19"/>
  <c r="C2897" i="19"/>
  <c r="C2898" i="19"/>
  <c r="C2899" i="19"/>
  <c r="C2900" i="19"/>
  <c r="C2901" i="19"/>
  <c r="C2902" i="19"/>
  <c r="C2903" i="19"/>
  <c r="C2904" i="19"/>
  <c r="C2905" i="19"/>
  <c r="C2906" i="19"/>
  <c r="C2907" i="19"/>
  <c r="C2908" i="19"/>
  <c r="C2909" i="19"/>
  <c r="C2910" i="19"/>
  <c r="C2911" i="19"/>
  <c r="C2912" i="19"/>
  <c r="C2913" i="19"/>
  <c r="C2914" i="19"/>
  <c r="C2915" i="19"/>
  <c r="C2916" i="19"/>
  <c r="C2917" i="19"/>
  <c r="C2918" i="19"/>
  <c r="C2919" i="19"/>
  <c r="C2920" i="19"/>
  <c r="C2921" i="19"/>
  <c r="C2922" i="19"/>
  <c r="C2923" i="19"/>
  <c r="C2924" i="19"/>
  <c r="C2925" i="19"/>
  <c r="C2926" i="19"/>
  <c r="C2927" i="19"/>
  <c r="C2928" i="19"/>
  <c r="C2929" i="19"/>
  <c r="C2930" i="19"/>
  <c r="C2931" i="19"/>
  <c r="C2932" i="19"/>
  <c r="C2933" i="19"/>
  <c r="C2934" i="19"/>
  <c r="C2935" i="19"/>
  <c r="C2936" i="19"/>
  <c r="C2937" i="19"/>
  <c r="C2938" i="19"/>
  <c r="C2939" i="19"/>
  <c r="C2940" i="19"/>
  <c r="C2941" i="19"/>
  <c r="C2942" i="19"/>
  <c r="C2943" i="19"/>
  <c r="C2944" i="19"/>
  <c r="C2945" i="19"/>
  <c r="C2946" i="19"/>
  <c r="C2947" i="19"/>
  <c r="C2948" i="19"/>
  <c r="C2949" i="19"/>
  <c r="C2950" i="19"/>
  <c r="C2951" i="19"/>
  <c r="C2952" i="19"/>
  <c r="C2953" i="19"/>
  <c r="C2954" i="19"/>
  <c r="C2955" i="19"/>
  <c r="C2956" i="19"/>
  <c r="C2957" i="19"/>
  <c r="C2958" i="19"/>
  <c r="C2959" i="19"/>
  <c r="C2960" i="19"/>
  <c r="C2961" i="19"/>
  <c r="C2962" i="19"/>
  <c r="C2963" i="19"/>
  <c r="C2964" i="19"/>
  <c r="C2965" i="19"/>
  <c r="C2966" i="19"/>
  <c r="C2967" i="19"/>
  <c r="C2968" i="19"/>
  <c r="C2969" i="19"/>
  <c r="C2970" i="19"/>
  <c r="C2971" i="19"/>
  <c r="C2972" i="19"/>
  <c r="C2973" i="19"/>
  <c r="C2974" i="19"/>
  <c r="C2975" i="19"/>
  <c r="C2976" i="19"/>
  <c r="C2977" i="19"/>
  <c r="C2978" i="19"/>
  <c r="C2979" i="19"/>
  <c r="C2980" i="19"/>
  <c r="C2981" i="19"/>
  <c r="C2982" i="19"/>
  <c r="C2983" i="19"/>
  <c r="C2984" i="19"/>
  <c r="C2985" i="19"/>
  <c r="C2986" i="19"/>
  <c r="C2987" i="19"/>
  <c r="C2988" i="19"/>
  <c r="C2989" i="19"/>
  <c r="C2990" i="19"/>
  <c r="C2991" i="19"/>
  <c r="C2992" i="19"/>
  <c r="C2993" i="19"/>
  <c r="C2994" i="19"/>
  <c r="C2995" i="19"/>
  <c r="C2996" i="19"/>
  <c r="C2997" i="19"/>
  <c r="C2998" i="19"/>
  <c r="C2999" i="19"/>
  <c r="C3000" i="19"/>
  <c r="C3001" i="19"/>
  <c r="C3002" i="19"/>
  <c r="C3003" i="19"/>
  <c r="C3004" i="19"/>
  <c r="C3005" i="19"/>
  <c r="C3006" i="19"/>
  <c r="C3007" i="19"/>
  <c r="C3008" i="19"/>
  <c r="C3009" i="19"/>
  <c r="C3010" i="19"/>
  <c r="C3011" i="19"/>
  <c r="C3012" i="19"/>
  <c r="C3013" i="19"/>
  <c r="C3014" i="19"/>
  <c r="C3015" i="19"/>
  <c r="C3016" i="19"/>
  <c r="C3017" i="19"/>
  <c r="C3018" i="19"/>
  <c r="C3019" i="19"/>
  <c r="C3020" i="19"/>
  <c r="C3021" i="19"/>
  <c r="C3022" i="19"/>
  <c r="C3023" i="19"/>
  <c r="C3024" i="19"/>
  <c r="C3025" i="19"/>
  <c r="C3026" i="19"/>
  <c r="C3027" i="19"/>
  <c r="C3028" i="19"/>
  <c r="C3029" i="19"/>
  <c r="C3030" i="19"/>
  <c r="C3031" i="19"/>
  <c r="C3032" i="19"/>
  <c r="C3033" i="19"/>
  <c r="C3034" i="19"/>
  <c r="C3035" i="19"/>
  <c r="C3036" i="19"/>
  <c r="C3037" i="19"/>
  <c r="C3038" i="19"/>
  <c r="C3039" i="19"/>
  <c r="C3040" i="19"/>
  <c r="C3041" i="19"/>
  <c r="C3042" i="19"/>
  <c r="C3043" i="19"/>
  <c r="C3044" i="19"/>
  <c r="C3045" i="19"/>
  <c r="C3046" i="19"/>
  <c r="C3047" i="19"/>
  <c r="C3048" i="19"/>
  <c r="C3049" i="19"/>
  <c r="C3050" i="19"/>
  <c r="C3051" i="19"/>
  <c r="C3052" i="19"/>
  <c r="C3053" i="19"/>
  <c r="C3054" i="19"/>
  <c r="C3055" i="19"/>
  <c r="C3056" i="19"/>
  <c r="C3057" i="19"/>
  <c r="C3058" i="19"/>
  <c r="C3059" i="19"/>
  <c r="C3060" i="19"/>
  <c r="C3061" i="19"/>
  <c r="C3062" i="19"/>
  <c r="C3063" i="19"/>
  <c r="C3064" i="19"/>
  <c r="C3065" i="19"/>
  <c r="C3066" i="19"/>
  <c r="C3067" i="19"/>
  <c r="C3068" i="19"/>
  <c r="C3069" i="19"/>
  <c r="C3070" i="19"/>
  <c r="C3071" i="19"/>
  <c r="C3072" i="19"/>
  <c r="C3073" i="19"/>
  <c r="C3074" i="19"/>
  <c r="C3075" i="19"/>
  <c r="C3076" i="19"/>
  <c r="C3077" i="19"/>
  <c r="C3078" i="19"/>
  <c r="C3079" i="19"/>
  <c r="C3080" i="19"/>
  <c r="C3081" i="19"/>
  <c r="C3082" i="19"/>
  <c r="C3083" i="19"/>
  <c r="C3084" i="19"/>
  <c r="C3085" i="19"/>
  <c r="C3086" i="19"/>
  <c r="C3087" i="19"/>
  <c r="C3088" i="19"/>
  <c r="C3089" i="19"/>
  <c r="C3090" i="19"/>
  <c r="C3091" i="19"/>
  <c r="C3092" i="19"/>
  <c r="C3093" i="19"/>
  <c r="C3094" i="19"/>
  <c r="C3095" i="19"/>
  <c r="C3096" i="19"/>
  <c r="C3097" i="19"/>
  <c r="C3098" i="19"/>
  <c r="C3099" i="19"/>
  <c r="C3100" i="19"/>
  <c r="C3101" i="19"/>
  <c r="C3102" i="19"/>
  <c r="C3103" i="19"/>
  <c r="C3104" i="19"/>
  <c r="C3105" i="19"/>
  <c r="C3106" i="19"/>
  <c r="C3107" i="19"/>
  <c r="C3108" i="19"/>
  <c r="C3109" i="19"/>
  <c r="C3110" i="19"/>
  <c r="C3111" i="19"/>
  <c r="C3112" i="19"/>
  <c r="C3113" i="19"/>
  <c r="C3114" i="19"/>
  <c r="C3115" i="19"/>
  <c r="C3116" i="19"/>
  <c r="C3117" i="19"/>
  <c r="C3118" i="19"/>
  <c r="C3119" i="19"/>
  <c r="C3120" i="19"/>
  <c r="C3121" i="19"/>
  <c r="C3122" i="19"/>
  <c r="C3123" i="19"/>
  <c r="C3124" i="19"/>
  <c r="C3125" i="19"/>
  <c r="C3126" i="19"/>
  <c r="C3127" i="19"/>
  <c r="C3128" i="19"/>
  <c r="C3129" i="19"/>
  <c r="C3130" i="19"/>
  <c r="C3131" i="19"/>
  <c r="C3132" i="19"/>
  <c r="C3133" i="19"/>
  <c r="C3134" i="19"/>
  <c r="C3135" i="19"/>
  <c r="C3136" i="19"/>
  <c r="C3137" i="19"/>
  <c r="C3138" i="19"/>
  <c r="C3139" i="19"/>
  <c r="C3140" i="19"/>
  <c r="C3141" i="19"/>
  <c r="C3142" i="19"/>
  <c r="C3143" i="19"/>
  <c r="C3144" i="19"/>
  <c r="C3145" i="19"/>
  <c r="C3146" i="19"/>
  <c r="C3147" i="19"/>
  <c r="C3148" i="19"/>
  <c r="C3149" i="19"/>
  <c r="C3150" i="19"/>
  <c r="C3151" i="19"/>
  <c r="C3152" i="19"/>
  <c r="C3153" i="19"/>
  <c r="C3154" i="19"/>
  <c r="C3155" i="19"/>
  <c r="C3156" i="19"/>
  <c r="C3157" i="19"/>
  <c r="C3158" i="19"/>
  <c r="C3159" i="19"/>
  <c r="C3160" i="19"/>
  <c r="C3161" i="19"/>
  <c r="C3162" i="19"/>
  <c r="C3163" i="19"/>
  <c r="C3164" i="19"/>
  <c r="C3165" i="19"/>
  <c r="C3166" i="19"/>
  <c r="C3167" i="19"/>
  <c r="C3168" i="19"/>
  <c r="C3169" i="19"/>
  <c r="C3170" i="19"/>
  <c r="C3171" i="19"/>
  <c r="C3172" i="19"/>
  <c r="C3173" i="19"/>
  <c r="C3174" i="19"/>
  <c r="C3175" i="19"/>
  <c r="C3176" i="19"/>
  <c r="C3177" i="19"/>
  <c r="C3178" i="19"/>
  <c r="C3179" i="19"/>
  <c r="C3180" i="19"/>
  <c r="C3181" i="19"/>
  <c r="C3182" i="19"/>
  <c r="C3183" i="19"/>
  <c r="C3184" i="19"/>
  <c r="C3185" i="19"/>
  <c r="C3186" i="19"/>
  <c r="C3187" i="19"/>
  <c r="C3188" i="19"/>
  <c r="C3189" i="19"/>
  <c r="C3190" i="19"/>
  <c r="C3191" i="19"/>
  <c r="C3192" i="19"/>
  <c r="C3193" i="19"/>
  <c r="C3194" i="19"/>
  <c r="C3195" i="19"/>
  <c r="C3196" i="19"/>
  <c r="C3197" i="19"/>
  <c r="C3198" i="19"/>
  <c r="C3199" i="19"/>
  <c r="C3200" i="19"/>
  <c r="C3201" i="19"/>
  <c r="C3202" i="19"/>
  <c r="C3203" i="19"/>
  <c r="C3204" i="19"/>
  <c r="C3205" i="19"/>
  <c r="C3206" i="19"/>
  <c r="C3207" i="19"/>
  <c r="C3208" i="19"/>
  <c r="C3209" i="19"/>
  <c r="C3210" i="19"/>
  <c r="C3211" i="19"/>
  <c r="C3212" i="19"/>
  <c r="C3213" i="19"/>
  <c r="C3214" i="19"/>
  <c r="C3215" i="19"/>
  <c r="C3216" i="19"/>
  <c r="C3217" i="19"/>
  <c r="C3218" i="19"/>
  <c r="C3219" i="19"/>
  <c r="C3220" i="19"/>
  <c r="C3221" i="19"/>
  <c r="C3222" i="19"/>
  <c r="C3223" i="19"/>
  <c r="C3224" i="19"/>
  <c r="C3225" i="19"/>
  <c r="C3226" i="19"/>
  <c r="C3227" i="19"/>
  <c r="C3228" i="19"/>
  <c r="C3229" i="19"/>
  <c r="C3230" i="19"/>
  <c r="C3231" i="19"/>
  <c r="C3232" i="19"/>
  <c r="C3233" i="19"/>
  <c r="C3234" i="19"/>
  <c r="C3235" i="19"/>
  <c r="C3236" i="19"/>
  <c r="C3237" i="19"/>
  <c r="C3238" i="19"/>
  <c r="C3239" i="19"/>
  <c r="C3240" i="19"/>
  <c r="C3241" i="19"/>
  <c r="C3242" i="19"/>
  <c r="C3243" i="19"/>
  <c r="C3244" i="19"/>
  <c r="C3245" i="19"/>
  <c r="C3246" i="19"/>
  <c r="C3247" i="19"/>
  <c r="C3248" i="19"/>
  <c r="C3249" i="19"/>
  <c r="C3250" i="19"/>
  <c r="C3251" i="19"/>
  <c r="C3252" i="19"/>
  <c r="C3253" i="19"/>
  <c r="C3254" i="19"/>
  <c r="C3255" i="19"/>
  <c r="C3256" i="19"/>
  <c r="C3257" i="19"/>
  <c r="C3258" i="19"/>
  <c r="C3259" i="19"/>
  <c r="C3260" i="19"/>
  <c r="C3261" i="19"/>
  <c r="C3262" i="19"/>
  <c r="C3263" i="19"/>
  <c r="C3264" i="19"/>
  <c r="C3265" i="19"/>
  <c r="C3266" i="19"/>
  <c r="C3267" i="19"/>
  <c r="C3268" i="19"/>
  <c r="C3269" i="19"/>
  <c r="C3270" i="19"/>
  <c r="C3271" i="19"/>
  <c r="C3272" i="19"/>
  <c r="C3273" i="19"/>
  <c r="C3274" i="19"/>
  <c r="C3275" i="19"/>
  <c r="C3276" i="19"/>
  <c r="C3277" i="19"/>
  <c r="C3278" i="19"/>
  <c r="C3279" i="19"/>
  <c r="C3280" i="19"/>
  <c r="C3281" i="19"/>
  <c r="C3282" i="19"/>
  <c r="C3283" i="19"/>
  <c r="C3284" i="19"/>
  <c r="C3285" i="19"/>
  <c r="C3286" i="19"/>
  <c r="C3287" i="19"/>
  <c r="C3288" i="19"/>
  <c r="C3289" i="19"/>
  <c r="C3290" i="19"/>
  <c r="C3291" i="19"/>
  <c r="C3292" i="19"/>
  <c r="C3293" i="19"/>
  <c r="C3294" i="19"/>
  <c r="C3295" i="19"/>
  <c r="C3296" i="19"/>
  <c r="C3297" i="19"/>
  <c r="C3298" i="19"/>
  <c r="C3299" i="19"/>
  <c r="C3300" i="19"/>
  <c r="C3301" i="19"/>
  <c r="C3302" i="19"/>
  <c r="C3303" i="19"/>
  <c r="C3304" i="19"/>
  <c r="C3305" i="19"/>
  <c r="C3306" i="19"/>
  <c r="C3307" i="19"/>
  <c r="C3308" i="19"/>
  <c r="C3309" i="19"/>
  <c r="C3310" i="19"/>
  <c r="C3311" i="19"/>
  <c r="C3312" i="19"/>
  <c r="C3313" i="19"/>
  <c r="C3314" i="19"/>
  <c r="C3315" i="19"/>
  <c r="C3316" i="19"/>
  <c r="C3317" i="19"/>
  <c r="C3318" i="19"/>
  <c r="C3319" i="19"/>
  <c r="C3320" i="19"/>
  <c r="C3321" i="19"/>
  <c r="C3322" i="19"/>
  <c r="C3323" i="19"/>
  <c r="C3324" i="19"/>
  <c r="C3325" i="19"/>
  <c r="C3326" i="19"/>
  <c r="C3327" i="19"/>
  <c r="C3328" i="19"/>
  <c r="C3329" i="19"/>
  <c r="C3330" i="19"/>
  <c r="C3331" i="19"/>
  <c r="C3332" i="19"/>
  <c r="C3333" i="19"/>
  <c r="C3334" i="19"/>
  <c r="C3335" i="19"/>
  <c r="C3336" i="19"/>
  <c r="C3337" i="19"/>
  <c r="C3338" i="19"/>
  <c r="C3339" i="19"/>
  <c r="C3340" i="19"/>
  <c r="C3341" i="19"/>
  <c r="C3342" i="19"/>
  <c r="C3343" i="19"/>
  <c r="C3344" i="19"/>
  <c r="C3345" i="19"/>
  <c r="C3346" i="19"/>
  <c r="C3347" i="19"/>
  <c r="C3348" i="19"/>
  <c r="C3349" i="19"/>
  <c r="C3350" i="19"/>
  <c r="C3351" i="19"/>
  <c r="C3352" i="19"/>
  <c r="C3353" i="19"/>
  <c r="C3354" i="19"/>
  <c r="C3355" i="19"/>
  <c r="C3356" i="19"/>
  <c r="C3357" i="19"/>
  <c r="C3358" i="19"/>
  <c r="C3359" i="19"/>
  <c r="C3360" i="19"/>
  <c r="C3361" i="19"/>
  <c r="C3362" i="19"/>
  <c r="C3363" i="19"/>
  <c r="C3364" i="19"/>
  <c r="C3365" i="19"/>
  <c r="C3366" i="19"/>
  <c r="C3367" i="19"/>
  <c r="C3368" i="19"/>
  <c r="C3369" i="19"/>
  <c r="C3370" i="19"/>
  <c r="C3371" i="19"/>
  <c r="C3372" i="19"/>
  <c r="C3373" i="19"/>
  <c r="C3374" i="19"/>
  <c r="C3375" i="19"/>
  <c r="C3376" i="19"/>
  <c r="C3377" i="19"/>
  <c r="C3378" i="19"/>
  <c r="C3379" i="19"/>
  <c r="C3380" i="19"/>
  <c r="C3381" i="19"/>
  <c r="C3382" i="19"/>
  <c r="C3383" i="19"/>
  <c r="C3384" i="19"/>
  <c r="C3385" i="19"/>
  <c r="C3386" i="19"/>
  <c r="C3387" i="19"/>
  <c r="C3388" i="19"/>
  <c r="C3389" i="19"/>
  <c r="C3390" i="19"/>
  <c r="C3391" i="19"/>
  <c r="C3392" i="19"/>
  <c r="C3393" i="19"/>
  <c r="C3394" i="19"/>
  <c r="C3395" i="19"/>
  <c r="C3396" i="19"/>
  <c r="C3397" i="19"/>
  <c r="C3398" i="19"/>
  <c r="C3399" i="19"/>
  <c r="C3400" i="19"/>
  <c r="C3401" i="19"/>
  <c r="C3402" i="19"/>
  <c r="C3403" i="19"/>
  <c r="C3404" i="19"/>
  <c r="C3405" i="19"/>
  <c r="C3406" i="19"/>
  <c r="C3407" i="19"/>
  <c r="C3408" i="19"/>
  <c r="C3409" i="19"/>
  <c r="C3410" i="19"/>
  <c r="C3411" i="19"/>
  <c r="C3412" i="19"/>
  <c r="C3413" i="19"/>
  <c r="C3414" i="19"/>
  <c r="C3415" i="19"/>
  <c r="C3416" i="19"/>
  <c r="C3417" i="19"/>
  <c r="C3418" i="19"/>
  <c r="C3419" i="19"/>
  <c r="C3420" i="19"/>
  <c r="C3421" i="19"/>
  <c r="C3422" i="19"/>
  <c r="C3423" i="19"/>
  <c r="C3424" i="19"/>
  <c r="C3425" i="19"/>
  <c r="C3426" i="19"/>
  <c r="C3427" i="19"/>
  <c r="C3428" i="19"/>
  <c r="C3429" i="19"/>
  <c r="C3430" i="19"/>
  <c r="C3431" i="19"/>
  <c r="C3432" i="19"/>
  <c r="C3433" i="19"/>
  <c r="C3434" i="19"/>
  <c r="C3435" i="19"/>
  <c r="C3436" i="19"/>
  <c r="C3437" i="19"/>
  <c r="C3438" i="19"/>
  <c r="C3439" i="19"/>
  <c r="C3440" i="19"/>
  <c r="C3441" i="19"/>
  <c r="C3442" i="19"/>
  <c r="C3443" i="19"/>
  <c r="C3444" i="19"/>
  <c r="C3445" i="19"/>
  <c r="C3446" i="19"/>
  <c r="C3447" i="19"/>
  <c r="C3448" i="19"/>
  <c r="C3449" i="19"/>
  <c r="C3450" i="19"/>
  <c r="C3451" i="19"/>
  <c r="C3452" i="19"/>
  <c r="C3453" i="19"/>
  <c r="C3454" i="19"/>
  <c r="C3455" i="19"/>
  <c r="C3456" i="19"/>
  <c r="C3457" i="19"/>
  <c r="C3458" i="19"/>
  <c r="C3459" i="19"/>
  <c r="C3460" i="19"/>
  <c r="C3461" i="19"/>
  <c r="C3462" i="19"/>
  <c r="C3463" i="19"/>
  <c r="C3464" i="19"/>
  <c r="C3465" i="19"/>
  <c r="C3466" i="19"/>
  <c r="C3467" i="19"/>
  <c r="C3468" i="19"/>
  <c r="C3469" i="19"/>
  <c r="C3470" i="19"/>
  <c r="C3471" i="19"/>
  <c r="C3472" i="19"/>
  <c r="C3473" i="19"/>
  <c r="C3474" i="19"/>
  <c r="C3475" i="19"/>
  <c r="C3476" i="19"/>
  <c r="C3477" i="19"/>
  <c r="C3478" i="19"/>
  <c r="C3479" i="19"/>
  <c r="C3480" i="19"/>
  <c r="C3481" i="19"/>
  <c r="C3482" i="19"/>
  <c r="C3483" i="19"/>
  <c r="C3484" i="19"/>
  <c r="C3485" i="19"/>
  <c r="C3486" i="19"/>
  <c r="C3487" i="19"/>
  <c r="C3488" i="19"/>
  <c r="C3489" i="19"/>
  <c r="C3490" i="19"/>
  <c r="C3491" i="19"/>
  <c r="C3492" i="19"/>
  <c r="C3493" i="19"/>
  <c r="C3494" i="19"/>
  <c r="C3495" i="19"/>
  <c r="C3496" i="19"/>
  <c r="C3497" i="19"/>
  <c r="C3498" i="19"/>
  <c r="C3499" i="19"/>
  <c r="C3500" i="19"/>
  <c r="C3501" i="19"/>
  <c r="C3502" i="19"/>
  <c r="C3503" i="19"/>
  <c r="C3504" i="19"/>
  <c r="C3505" i="19"/>
  <c r="C3506" i="19"/>
  <c r="C3507" i="19"/>
  <c r="C3508" i="19"/>
  <c r="C3509" i="19"/>
  <c r="C3510" i="19"/>
  <c r="C3511" i="19"/>
  <c r="C3512" i="19"/>
  <c r="C3513" i="19"/>
  <c r="C3514" i="19"/>
  <c r="C3515" i="19"/>
  <c r="C3516" i="19"/>
  <c r="C3517" i="19"/>
  <c r="C3518" i="19"/>
  <c r="C3519" i="19"/>
  <c r="C3520" i="19"/>
  <c r="C3521" i="19"/>
  <c r="C3522" i="19"/>
  <c r="C3523" i="19"/>
  <c r="C3524" i="19"/>
  <c r="C3525" i="19"/>
  <c r="C3526" i="19"/>
  <c r="C3527" i="19"/>
  <c r="C3528" i="19"/>
  <c r="C3529" i="19"/>
  <c r="C3530" i="19"/>
  <c r="C3531" i="19"/>
  <c r="C3532" i="19"/>
  <c r="C3533" i="19"/>
  <c r="C3534" i="19"/>
  <c r="C3535" i="19"/>
  <c r="C3536" i="19"/>
  <c r="C3537" i="19"/>
  <c r="C3538" i="19"/>
  <c r="C3539" i="19"/>
  <c r="C3540" i="19"/>
  <c r="C3541" i="19"/>
  <c r="C3542" i="19"/>
  <c r="C3543" i="19"/>
  <c r="C3544" i="19"/>
  <c r="C3545" i="19"/>
  <c r="C3546" i="19"/>
  <c r="C3547" i="19"/>
  <c r="C3548" i="19"/>
  <c r="C3549" i="19"/>
  <c r="C3550" i="19"/>
  <c r="C3551" i="19"/>
  <c r="C3552" i="19"/>
  <c r="C3553" i="19"/>
  <c r="C3554" i="19"/>
  <c r="C3555" i="19"/>
  <c r="C3556" i="19"/>
  <c r="C3557" i="19"/>
  <c r="C3558" i="19"/>
  <c r="C3559" i="19"/>
  <c r="C3560" i="19"/>
  <c r="C3561" i="19"/>
  <c r="C3562" i="19"/>
  <c r="C3563" i="19"/>
  <c r="C3564" i="19"/>
  <c r="C3565" i="19"/>
  <c r="C3566" i="19"/>
  <c r="C3567" i="19"/>
  <c r="C3568" i="19"/>
  <c r="C3569" i="19"/>
  <c r="C3570" i="19"/>
  <c r="C3571" i="19"/>
  <c r="C3572" i="19"/>
  <c r="C3573" i="19"/>
  <c r="C3574" i="19"/>
  <c r="C3575" i="19"/>
  <c r="C3576" i="19"/>
  <c r="C3577" i="19"/>
  <c r="C3578" i="19"/>
  <c r="C3579" i="19"/>
  <c r="C3580" i="19"/>
  <c r="C3581" i="19"/>
  <c r="C3582" i="19"/>
  <c r="C3583" i="19"/>
  <c r="C3584" i="19"/>
  <c r="C3585" i="19"/>
  <c r="C3586" i="19"/>
  <c r="C3587" i="19"/>
  <c r="C3588" i="19"/>
  <c r="C3589" i="19"/>
  <c r="C3590" i="19"/>
  <c r="C3591" i="19"/>
  <c r="C3592" i="19"/>
  <c r="C3593" i="19"/>
  <c r="C3594" i="19"/>
  <c r="C3595" i="19"/>
  <c r="C3596" i="19"/>
  <c r="C3597" i="19"/>
  <c r="C3598" i="19"/>
  <c r="C3599" i="19"/>
  <c r="C3600" i="19"/>
  <c r="C3601" i="19"/>
  <c r="C3602" i="19"/>
  <c r="C3603" i="19"/>
  <c r="C3604" i="19"/>
  <c r="C3605" i="19"/>
  <c r="C3606" i="19"/>
  <c r="C3607" i="19"/>
  <c r="C3608" i="19"/>
  <c r="C3609" i="19"/>
  <c r="C3610" i="19"/>
  <c r="C3611" i="19"/>
  <c r="C3612" i="19"/>
  <c r="C3613" i="19"/>
  <c r="C3614" i="19"/>
  <c r="C3615" i="19"/>
  <c r="C3616" i="19"/>
  <c r="C3617" i="19"/>
  <c r="C3618" i="19"/>
  <c r="C3619" i="19"/>
  <c r="C3620" i="19"/>
  <c r="C3621" i="19"/>
  <c r="C3622" i="19"/>
  <c r="C3623" i="19"/>
  <c r="C3624" i="19"/>
  <c r="C3625" i="19"/>
  <c r="C3626" i="19"/>
  <c r="C3627" i="19"/>
  <c r="C3628" i="19"/>
  <c r="C3629" i="19"/>
  <c r="C3630" i="19"/>
  <c r="C3631" i="19"/>
  <c r="C3632" i="19"/>
  <c r="C3633" i="19"/>
  <c r="C3634" i="19"/>
  <c r="C3635" i="19"/>
  <c r="C3636" i="19"/>
  <c r="C3637" i="19"/>
  <c r="C3638" i="19"/>
  <c r="C3639" i="19"/>
  <c r="C3640" i="19"/>
  <c r="C3641" i="19"/>
  <c r="C3642" i="19"/>
  <c r="C3643" i="19"/>
  <c r="C3644" i="19"/>
  <c r="C3645" i="19"/>
  <c r="C3646" i="19"/>
  <c r="C3647" i="19"/>
  <c r="C3648" i="19"/>
  <c r="C3649" i="19"/>
  <c r="C3650" i="19"/>
  <c r="C3651" i="19"/>
  <c r="C3652" i="19"/>
  <c r="C3653" i="19"/>
  <c r="C3654" i="19"/>
  <c r="C3655" i="19"/>
  <c r="C3656" i="19"/>
  <c r="C3657" i="19"/>
  <c r="C3658" i="19"/>
  <c r="C3659" i="19"/>
  <c r="C3660" i="19"/>
  <c r="C3661" i="19"/>
  <c r="C3662" i="19"/>
  <c r="C3663" i="19"/>
  <c r="C3664" i="19"/>
  <c r="C3665" i="19"/>
  <c r="C3666" i="19"/>
  <c r="C3667" i="19"/>
  <c r="C3668" i="19"/>
  <c r="C3669" i="19"/>
  <c r="C3670" i="19"/>
  <c r="C3671" i="19"/>
  <c r="C3672" i="19"/>
  <c r="C3673" i="19"/>
  <c r="C3674" i="19"/>
  <c r="C3675" i="19"/>
  <c r="C3676" i="19"/>
  <c r="C3677" i="19"/>
  <c r="C3678" i="19"/>
  <c r="C3679" i="19"/>
  <c r="C3680" i="19"/>
  <c r="C3681" i="19"/>
  <c r="C3682" i="19"/>
  <c r="C3683" i="19"/>
  <c r="C3684" i="19"/>
  <c r="C3685" i="19"/>
  <c r="C3686" i="19"/>
  <c r="C3687" i="19"/>
  <c r="C3688" i="19"/>
  <c r="C3689" i="19"/>
  <c r="C3690" i="19"/>
  <c r="C3691" i="19"/>
  <c r="C3692" i="19"/>
  <c r="C3693" i="19"/>
  <c r="C3694" i="19"/>
  <c r="C3695" i="19"/>
  <c r="C3696" i="19"/>
  <c r="C3697" i="19"/>
  <c r="C3698" i="19"/>
  <c r="C3699" i="19"/>
  <c r="C3700" i="19"/>
  <c r="C3701" i="19"/>
  <c r="C3702" i="19"/>
  <c r="C3703" i="19"/>
  <c r="C3704" i="19"/>
  <c r="C3705" i="19"/>
  <c r="C3706" i="19"/>
  <c r="C3707" i="19"/>
  <c r="C3708" i="19"/>
  <c r="C3709" i="19"/>
  <c r="C3710" i="19"/>
  <c r="C3711" i="19"/>
  <c r="C3712" i="19"/>
  <c r="C3713" i="19"/>
  <c r="C3714" i="19"/>
  <c r="C3715" i="19"/>
  <c r="C3716" i="19"/>
  <c r="C3717" i="19"/>
  <c r="C3718" i="19"/>
  <c r="C3719" i="19"/>
  <c r="C3720" i="19"/>
  <c r="C3721" i="19"/>
  <c r="C3722" i="19"/>
  <c r="C3723" i="19"/>
  <c r="C3724" i="19"/>
  <c r="C3725" i="19"/>
  <c r="C3726" i="19"/>
  <c r="C3727" i="19"/>
  <c r="C3728" i="19"/>
  <c r="C3729" i="19"/>
  <c r="C3730" i="19"/>
  <c r="C3731" i="19"/>
  <c r="C3732" i="19"/>
  <c r="C3733" i="19"/>
  <c r="C3734" i="19"/>
  <c r="C3735" i="19"/>
  <c r="C3736" i="19"/>
  <c r="C3737" i="19"/>
  <c r="C3738" i="19"/>
  <c r="C3739" i="19"/>
  <c r="C3740" i="19"/>
  <c r="C3741" i="19"/>
  <c r="C3742" i="19"/>
  <c r="C3743" i="19"/>
  <c r="C3744" i="19"/>
  <c r="C3745" i="19"/>
  <c r="C3746" i="19"/>
  <c r="C3747" i="19"/>
  <c r="C3748" i="19"/>
  <c r="C3749" i="19"/>
  <c r="C3750" i="19"/>
  <c r="C3751" i="19"/>
  <c r="C3752" i="19"/>
  <c r="C3753" i="19"/>
  <c r="C3754" i="19"/>
  <c r="C3755" i="19"/>
  <c r="C3756" i="19"/>
  <c r="C3757" i="19"/>
  <c r="C3758" i="19"/>
  <c r="C3759" i="19"/>
  <c r="C3760" i="19"/>
  <c r="C3761" i="19"/>
  <c r="C3762" i="19"/>
  <c r="C3763" i="19"/>
  <c r="C3764" i="19"/>
  <c r="C3765" i="19"/>
  <c r="C3766" i="19"/>
  <c r="C3767" i="19"/>
  <c r="C3768" i="19"/>
  <c r="C3769" i="19"/>
  <c r="C3770" i="19"/>
  <c r="C3771" i="19"/>
  <c r="C3772" i="19"/>
  <c r="C3773" i="19"/>
  <c r="C3774" i="19"/>
  <c r="C3775" i="19"/>
  <c r="C3776" i="19"/>
  <c r="C3777" i="19"/>
  <c r="C3778" i="19"/>
  <c r="C3779" i="19"/>
  <c r="C3780" i="19"/>
  <c r="C3781" i="19"/>
  <c r="C3782" i="19"/>
  <c r="C3783" i="19"/>
  <c r="C3784" i="19"/>
  <c r="C3785" i="19"/>
  <c r="C3786" i="19"/>
  <c r="C3787" i="19"/>
  <c r="C3788" i="19"/>
  <c r="C3789" i="19"/>
  <c r="C3790" i="19"/>
  <c r="C3791" i="19"/>
  <c r="C3792" i="19"/>
  <c r="C3793" i="19"/>
  <c r="C3794" i="19"/>
  <c r="C3795" i="19"/>
  <c r="C3796" i="19"/>
  <c r="C3797" i="19"/>
  <c r="C3798" i="19"/>
  <c r="C3799" i="19"/>
  <c r="C3800" i="19"/>
  <c r="C3801" i="19"/>
  <c r="C3802" i="19"/>
  <c r="C3803" i="19"/>
  <c r="C3804" i="19"/>
  <c r="C3805" i="19"/>
  <c r="C3806" i="19"/>
  <c r="C3807" i="19"/>
  <c r="C3808" i="19"/>
  <c r="C3809" i="19"/>
  <c r="C3810" i="19"/>
  <c r="C3811" i="19"/>
  <c r="C3812" i="19"/>
  <c r="C3813" i="19"/>
  <c r="C3814" i="19"/>
  <c r="C3815" i="19"/>
  <c r="C3816" i="19"/>
  <c r="C3817" i="19"/>
  <c r="C3818" i="19"/>
  <c r="C3819" i="19"/>
  <c r="C3820" i="19"/>
  <c r="C3821" i="19"/>
  <c r="C3822" i="19"/>
  <c r="C3823" i="19"/>
  <c r="C3824" i="19"/>
  <c r="C3825" i="19"/>
  <c r="C3826" i="19"/>
  <c r="C3827" i="19"/>
  <c r="C3828" i="19"/>
  <c r="C3829" i="19"/>
  <c r="C3830" i="19"/>
  <c r="C3831" i="19"/>
  <c r="C3832" i="19"/>
  <c r="C3833" i="19"/>
  <c r="C3834" i="19"/>
  <c r="C3835" i="19"/>
  <c r="C3836" i="19"/>
  <c r="C3837" i="19"/>
  <c r="C3838" i="19"/>
  <c r="C3839" i="19"/>
  <c r="C3840" i="19"/>
  <c r="C3841" i="19"/>
  <c r="C3842" i="19"/>
  <c r="C3843" i="19"/>
  <c r="C3844" i="19"/>
  <c r="C3845" i="19"/>
  <c r="C3846" i="19"/>
  <c r="C3847" i="19"/>
  <c r="C3848" i="19"/>
  <c r="C3849" i="19"/>
  <c r="C3850" i="19"/>
  <c r="C3851" i="19"/>
  <c r="C3852" i="19"/>
  <c r="C3853" i="19"/>
  <c r="C3854" i="19"/>
  <c r="C3855" i="19"/>
  <c r="C3856" i="19"/>
  <c r="C3857" i="19"/>
  <c r="C3858" i="19"/>
  <c r="C3859" i="19"/>
  <c r="C3860" i="19"/>
  <c r="C3861" i="19"/>
  <c r="C3862" i="19"/>
  <c r="C3863" i="19"/>
  <c r="C3864" i="19"/>
  <c r="C3865" i="19"/>
  <c r="C3866" i="19"/>
  <c r="C3867" i="19"/>
  <c r="C3868" i="19"/>
  <c r="C3869" i="19"/>
  <c r="C3870" i="19"/>
  <c r="C3871" i="19"/>
  <c r="C3872" i="19"/>
  <c r="C3873" i="19"/>
  <c r="C3874" i="19"/>
  <c r="C3875" i="19"/>
  <c r="C3876" i="19"/>
  <c r="C3877" i="19"/>
  <c r="C3878" i="19"/>
  <c r="C3879" i="19"/>
  <c r="C3880" i="19"/>
  <c r="C3881" i="19"/>
  <c r="C3882" i="19"/>
  <c r="C3883" i="19"/>
  <c r="C3884" i="19"/>
  <c r="C3885" i="19"/>
  <c r="C3886" i="19"/>
  <c r="C3887" i="19"/>
  <c r="C3888" i="19"/>
  <c r="C3889" i="19"/>
  <c r="C3890" i="19"/>
  <c r="C3891" i="19"/>
  <c r="C3892" i="19"/>
  <c r="C3893" i="19"/>
  <c r="C3894" i="19"/>
  <c r="C3895" i="19"/>
  <c r="C3896" i="19"/>
  <c r="C3897" i="19"/>
  <c r="C3898" i="19"/>
  <c r="C3899" i="19"/>
  <c r="C3900" i="19"/>
  <c r="C3901" i="19"/>
  <c r="C3902" i="19"/>
  <c r="C3903" i="19"/>
  <c r="C3904" i="19"/>
  <c r="C3905" i="19"/>
  <c r="C3906" i="19"/>
  <c r="C3907" i="19"/>
  <c r="C3908" i="19"/>
  <c r="C3909" i="19"/>
  <c r="C3910" i="19"/>
  <c r="C3911" i="19"/>
  <c r="C3912" i="19"/>
  <c r="C3913" i="19"/>
  <c r="C3914" i="19"/>
  <c r="C3915" i="19"/>
  <c r="C3916" i="19"/>
  <c r="C3917" i="19"/>
  <c r="C3918" i="19"/>
  <c r="C3919" i="19"/>
  <c r="C3920" i="19"/>
  <c r="C3921" i="19"/>
  <c r="C3922" i="19"/>
  <c r="C3923" i="19"/>
  <c r="C3924" i="19"/>
  <c r="C3925" i="19"/>
  <c r="C3926" i="19"/>
  <c r="C3927" i="19"/>
  <c r="C3928" i="19"/>
  <c r="C3929" i="19"/>
  <c r="C3930" i="19"/>
  <c r="C3931" i="19"/>
  <c r="C3932" i="19"/>
  <c r="C3933" i="19"/>
  <c r="C3934" i="19"/>
  <c r="C3935" i="19"/>
  <c r="C3936" i="19"/>
  <c r="C3937" i="19"/>
  <c r="C3938" i="19"/>
  <c r="C3939" i="19"/>
  <c r="C3940" i="19"/>
  <c r="C3941" i="19"/>
  <c r="C3942" i="19"/>
  <c r="C3943" i="19"/>
  <c r="C3944" i="19"/>
  <c r="C3945" i="19"/>
  <c r="C3946" i="19"/>
  <c r="C3947" i="19"/>
  <c r="C3948" i="19"/>
  <c r="C3949" i="19"/>
  <c r="C3950" i="19"/>
  <c r="C3951" i="19"/>
  <c r="C3952" i="19"/>
  <c r="C3953" i="19"/>
  <c r="C3954" i="19"/>
  <c r="C3955" i="19"/>
  <c r="C3956" i="19"/>
  <c r="C3957" i="19"/>
  <c r="C3958" i="19"/>
  <c r="C3959" i="19"/>
  <c r="C3960" i="19"/>
  <c r="C3961" i="19"/>
  <c r="C3962" i="19"/>
  <c r="C3963" i="19"/>
  <c r="C3964" i="19"/>
  <c r="C3965" i="19"/>
  <c r="C3966" i="19"/>
  <c r="C3967" i="19"/>
  <c r="C3968" i="19"/>
  <c r="C3969" i="19"/>
  <c r="C3970" i="19"/>
  <c r="C3971" i="19"/>
  <c r="C3972" i="19"/>
  <c r="C3973" i="19"/>
  <c r="C3974" i="19"/>
  <c r="C3975" i="19"/>
  <c r="C3976" i="19"/>
  <c r="C3977" i="19"/>
  <c r="C3978" i="19"/>
  <c r="C3979" i="19"/>
  <c r="C3980" i="19"/>
  <c r="C3981" i="19"/>
  <c r="C3982" i="19"/>
  <c r="C3983" i="19"/>
  <c r="C3984" i="19"/>
  <c r="C3985" i="19"/>
  <c r="C3986" i="19"/>
  <c r="C3987" i="19"/>
  <c r="C3988" i="19"/>
  <c r="C3989" i="19"/>
  <c r="C3990" i="19"/>
  <c r="C3991" i="19"/>
  <c r="C3992" i="19"/>
  <c r="C3993" i="19"/>
  <c r="C3994" i="19"/>
  <c r="C3995" i="19"/>
  <c r="C3996" i="19"/>
  <c r="C3997" i="19"/>
  <c r="C3998" i="19"/>
  <c r="C3999" i="19"/>
  <c r="C4000" i="19"/>
  <c r="C4001" i="19"/>
  <c r="C4002" i="19"/>
  <c r="C4003" i="19"/>
  <c r="C4004" i="19"/>
  <c r="C4005" i="19"/>
  <c r="C4006" i="19"/>
  <c r="C4007" i="19"/>
  <c r="C4008" i="19"/>
  <c r="C4009" i="19"/>
  <c r="C4010" i="19"/>
  <c r="C4011" i="19"/>
  <c r="C4012" i="19"/>
  <c r="C4013" i="19"/>
  <c r="C4014" i="19"/>
  <c r="C4015" i="19"/>
  <c r="C4016" i="19"/>
  <c r="C4017" i="19"/>
  <c r="C4018" i="19"/>
  <c r="C4019" i="19"/>
  <c r="C4020" i="19"/>
  <c r="C4021" i="19"/>
  <c r="C4022" i="19"/>
  <c r="C4023" i="19"/>
  <c r="C4024" i="19"/>
  <c r="C4025" i="19"/>
  <c r="C4026" i="19"/>
  <c r="C4027" i="19"/>
  <c r="C4028" i="19"/>
  <c r="C4029" i="19"/>
  <c r="C4030" i="19"/>
  <c r="C4031" i="19"/>
  <c r="C4032" i="19"/>
  <c r="C4033" i="19"/>
  <c r="C4034" i="19"/>
  <c r="C4035" i="19"/>
  <c r="C4036" i="19"/>
  <c r="C4037" i="19"/>
  <c r="C4038" i="19"/>
  <c r="C4039" i="19"/>
  <c r="C4040" i="19"/>
  <c r="C4041" i="19"/>
  <c r="C4042" i="19"/>
  <c r="C4043" i="19"/>
  <c r="C4044" i="19"/>
  <c r="C4045" i="19"/>
  <c r="C4046" i="19"/>
  <c r="C4047" i="19"/>
  <c r="C4048" i="19"/>
  <c r="C4049" i="19"/>
  <c r="C4050" i="19"/>
  <c r="C4051" i="19"/>
  <c r="C4052" i="19"/>
  <c r="C4053" i="19"/>
  <c r="C4054" i="19"/>
  <c r="C4055" i="19"/>
  <c r="C4056" i="19"/>
  <c r="C4057" i="19"/>
  <c r="C4058" i="19"/>
  <c r="C4059" i="19"/>
  <c r="C4060" i="19"/>
  <c r="C4061" i="19"/>
  <c r="C4062" i="19"/>
  <c r="C4063" i="19"/>
  <c r="C4064" i="19"/>
  <c r="C4065" i="19"/>
  <c r="C4066" i="19"/>
  <c r="C4067" i="19"/>
  <c r="C4068" i="19"/>
  <c r="C4069" i="19"/>
  <c r="C4070" i="19"/>
  <c r="C4071" i="19"/>
  <c r="C4072" i="19"/>
  <c r="C4073" i="19"/>
  <c r="C4074" i="19"/>
  <c r="C4075" i="19"/>
  <c r="C4076" i="19"/>
  <c r="C4077" i="19"/>
  <c r="C4078" i="19"/>
  <c r="C4079" i="19"/>
  <c r="C4080" i="19"/>
  <c r="C4081" i="19"/>
  <c r="C4082" i="19"/>
  <c r="C4083" i="19"/>
  <c r="C4084" i="19"/>
  <c r="C4085" i="19"/>
  <c r="C4086" i="19"/>
  <c r="C4087" i="19"/>
  <c r="C4088" i="19"/>
  <c r="C4089" i="19"/>
  <c r="C4090" i="19"/>
  <c r="C4091" i="19"/>
  <c r="C4092" i="19"/>
  <c r="C4093" i="19"/>
  <c r="C4094" i="19"/>
  <c r="C4095" i="19"/>
  <c r="C4096" i="19"/>
  <c r="C4097" i="19"/>
  <c r="C4098" i="19"/>
  <c r="C4099" i="19"/>
  <c r="C4100" i="19"/>
  <c r="C4101" i="19"/>
  <c r="C4102" i="19"/>
  <c r="C4103" i="19"/>
  <c r="C4104" i="19"/>
  <c r="C4105" i="19"/>
  <c r="C4106" i="19"/>
  <c r="C4107" i="19"/>
  <c r="C4108" i="19"/>
  <c r="C4109" i="19"/>
  <c r="C4110" i="19"/>
  <c r="C4111" i="19"/>
  <c r="C4112" i="19"/>
  <c r="C4113" i="19"/>
  <c r="C4114" i="19"/>
  <c r="C4115" i="19"/>
  <c r="C3" i="19"/>
  <c r="C4" i="19"/>
  <c r="C5" i="19"/>
  <c r="C6" i="19"/>
  <c r="C2" i="19"/>
  <c r="B2" i="19"/>
  <c r="O534" i="1"/>
  <c r="P534" i="1"/>
  <c r="S534" i="1"/>
  <c r="T534" i="1"/>
  <c r="S4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5" i="1"/>
  <c r="S2926" i="1"/>
  <c r="S2927" i="1"/>
  <c r="S2928" i="1"/>
  <c r="S2929" i="1"/>
  <c r="S2930" i="1"/>
  <c r="S2931" i="1"/>
  <c r="S2933" i="1"/>
  <c r="S2934" i="1"/>
  <c r="S2935" i="1"/>
  <c r="S2936" i="1"/>
  <c r="S2937" i="1"/>
  <c r="S2938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1" i="1"/>
  <c r="S3192" i="1"/>
  <c r="S3193" i="1"/>
  <c r="S3196" i="1"/>
  <c r="S3197" i="1"/>
  <c r="S3198" i="1"/>
  <c r="S3199" i="1"/>
  <c r="S3200" i="1"/>
  <c r="S3201" i="1"/>
  <c r="S3202" i="1"/>
  <c r="S3204" i="1"/>
  <c r="S3205" i="1"/>
  <c r="S3206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3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5" i="1"/>
  <c r="S3756" i="1"/>
  <c r="S3758" i="1"/>
  <c r="S3759" i="1"/>
  <c r="S3760" i="1"/>
  <c r="S3761" i="1"/>
  <c r="S3762" i="1"/>
  <c r="S3765" i="1"/>
  <c r="S3766" i="1"/>
  <c r="S3767" i="1"/>
  <c r="S3768" i="1"/>
  <c r="S3769" i="1"/>
  <c r="S3770" i="1"/>
  <c r="S3771" i="1"/>
  <c r="S3773" i="1"/>
  <c r="S3774" i="1"/>
  <c r="S3775" i="1"/>
  <c r="S3776" i="1"/>
  <c r="S3777" i="1"/>
  <c r="S3778" i="1"/>
  <c r="S3779" i="1"/>
  <c r="S3780" i="1"/>
  <c r="S3781" i="1"/>
  <c r="S3782" i="1"/>
  <c r="S3783" i="1"/>
  <c r="S3785" i="1"/>
  <c r="S3786" i="1"/>
  <c r="S3788" i="1"/>
  <c r="S3789" i="1"/>
  <c r="S3790" i="1"/>
  <c r="S3792" i="1"/>
  <c r="S3793" i="1"/>
  <c r="S3794" i="1"/>
  <c r="S3795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1" i="1"/>
  <c r="S3872" i="1"/>
  <c r="S3873" i="1"/>
  <c r="S3874" i="1"/>
  <c r="S3875" i="1"/>
  <c r="S3876" i="1"/>
  <c r="S3877" i="1"/>
  <c r="S3879" i="1"/>
  <c r="S3880" i="1"/>
  <c r="S3883" i="1"/>
  <c r="S3884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U6" i="1"/>
  <c r="V6" i="1"/>
  <c r="T7" i="1"/>
  <c r="T8" i="1"/>
  <c r="T9" i="1"/>
  <c r="T10" i="1"/>
  <c r="U10" i="1"/>
  <c r="V10" i="1"/>
  <c r="T11" i="1"/>
  <c r="T12" i="1"/>
  <c r="T13" i="1"/>
  <c r="T14" i="1"/>
  <c r="U14" i="1"/>
  <c r="V14" i="1"/>
  <c r="T15" i="1"/>
  <c r="T16" i="1"/>
  <c r="T17" i="1"/>
  <c r="T18" i="1"/>
  <c r="U18" i="1"/>
  <c r="V18" i="1"/>
  <c r="T19" i="1"/>
  <c r="T20" i="1"/>
  <c r="T21" i="1"/>
  <c r="T22" i="1"/>
  <c r="U22" i="1"/>
  <c r="V22" i="1"/>
  <c r="T23" i="1"/>
  <c r="T24" i="1"/>
  <c r="T25" i="1"/>
  <c r="T26" i="1"/>
  <c r="U26" i="1"/>
  <c r="V26" i="1"/>
  <c r="T27" i="1"/>
  <c r="T28" i="1"/>
  <c r="T29" i="1"/>
  <c r="T30" i="1"/>
  <c r="U30" i="1"/>
  <c r="V30" i="1"/>
  <c r="T31" i="1"/>
  <c r="T32" i="1"/>
  <c r="T33" i="1"/>
  <c r="T34" i="1"/>
  <c r="U34" i="1"/>
  <c r="V34" i="1"/>
  <c r="T35" i="1"/>
  <c r="T36" i="1"/>
  <c r="T37" i="1"/>
  <c r="T38" i="1"/>
  <c r="U38" i="1"/>
  <c r="V38" i="1"/>
  <c r="T39" i="1"/>
  <c r="T40" i="1"/>
  <c r="T41" i="1"/>
  <c r="T42" i="1"/>
  <c r="U42" i="1"/>
  <c r="V42" i="1"/>
  <c r="T43" i="1"/>
  <c r="T44" i="1"/>
  <c r="T45" i="1"/>
  <c r="T46" i="1"/>
  <c r="U46" i="1"/>
  <c r="V46" i="1"/>
  <c r="T47" i="1"/>
  <c r="T48" i="1"/>
  <c r="T49" i="1"/>
  <c r="T50" i="1"/>
  <c r="U50" i="1"/>
  <c r="V50" i="1"/>
  <c r="T51" i="1"/>
  <c r="T52" i="1"/>
  <c r="T53" i="1"/>
  <c r="T54" i="1"/>
  <c r="U54" i="1"/>
  <c r="V54" i="1"/>
  <c r="T55" i="1"/>
  <c r="T56" i="1"/>
  <c r="T57" i="1"/>
  <c r="T58" i="1"/>
  <c r="U58" i="1"/>
  <c r="V58" i="1"/>
  <c r="T59" i="1"/>
  <c r="T60" i="1"/>
  <c r="T61" i="1"/>
  <c r="T62" i="1"/>
  <c r="U62" i="1"/>
  <c r="V62" i="1"/>
  <c r="T63" i="1"/>
  <c r="T64" i="1"/>
  <c r="T65" i="1"/>
  <c r="T66" i="1"/>
  <c r="U66" i="1"/>
  <c r="V66" i="1"/>
  <c r="T67" i="1"/>
  <c r="T68" i="1"/>
  <c r="T69" i="1"/>
  <c r="T70" i="1"/>
  <c r="U70" i="1"/>
  <c r="V70" i="1"/>
  <c r="T71" i="1"/>
  <c r="T72" i="1"/>
  <c r="T73" i="1"/>
  <c r="T74" i="1"/>
  <c r="U74" i="1"/>
  <c r="V74" i="1"/>
  <c r="T75" i="1"/>
  <c r="T76" i="1"/>
  <c r="T77" i="1"/>
  <c r="T78" i="1"/>
  <c r="U78" i="1"/>
  <c r="V78" i="1"/>
  <c r="T79" i="1"/>
  <c r="T80" i="1"/>
  <c r="T81" i="1"/>
  <c r="T82" i="1"/>
  <c r="U82" i="1"/>
  <c r="V82" i="1"/>
  <c r="T83" i="1"/>
  <c r="T84" i="1"/>
  <c r="T85" i="1"/>
  <c r="T86" i="1"/>
  <c r="U86" i="1"/>
  <c r="V86" i="1"/>
  <c r="T87" i="1"/>
  <c r="T88" i="1"/>
  <c r="T89" i="1"/>
  <c r="T90" i="1"/>
  <c r="U90" i="1"/>
  <c r="V90" i="1"/>
  <c r="T91" i="1"/>
  <c r="T92" i="1"/>
  <c r="T93" i="1"/>
  <c r="T94" i="1"/>
  <c r="U94" i="1"/>
  <c r="V94" i="1"/>
  <c r="T95" i="1"/>
  <c r="T96" i="1"/>
  <c r="T97" i="1"/>
  <c r="T98" i="1"/>
  <c r="U98" i="1"/>
  <c r="V98" i="1"/>
  <c r="T99" i="1"/>
  <c r="T100" i="1"/>
  <c r="T101" i="1"/>
  <c r="T102" i="1"/>
  <c r="U102" i="1"/>
  <c r="V102" i="1"/>
  <c r="T103" i="1"/>
  <c r="T104" i="1"/>
  <c r="T105" i="1"/>
  <c r="T106" i="1"/>
  <c r="U106" i="1"/>
  <c r="V106" i="1"/>
  <c r="T107" i="1"/>
  <c r="T108" i="1"/>
  <c r="T109" i="1"/>
  <c r="T110" i="1"/>
  <c r="U110" i="1"/>
  <c r="V110" i="1"/>
  <c r="T111" i="1"/>
  <c r="T112" i="1"/>
  <c r="T113" i="1"/>
  <c r="T114" i="1"/>
  <c r="U114" i="1"/>
  <c r="V114" i="1"/>
  <c r="T115" i="1"/>
  <c r="T116" i="1"/>
  <c r="T117" i="1"/>
  <c r="T118" i="1"/>
  <c r="U118" i="1"/>
  <c r="V118" i="1"/>
  <c r="T119" i="1"/>
  <c r="T120" i="1"/>
  <c r="T121" i="1"/>
  <c r="T122" i="1"/>
  <c r="U122" i="1"/>
  <c r="V122" i="1"/>
  <c r="T123" i="1"/>
  <c r="T124" i="1"/>
  <c r="T125" i="1"/>
  <c r="T126" i="1"/>
  <c r="U126" i="1"/>
  <c r="V126" i="1"/>
  <c r="T127" i="1"/>
  <c r="T128" i="1"/>
  <c r="T129" i="1"/>
  <c r="T130" i="1"/>
  <c r="U130" i="1"/>
  <c r="V130" i="1"/>
  <c r="T131" i="1"/>
  <c r="T132" i="1"/>
  <c r="T133" i="1"/>
  <c r="T134" i="1"/>
  <c r="U134" i="1"/>
  <c r="V134" i="1"/>
  <c r="T135" i="1"/>
  <c r="T136" i="1"/>
  <c r="T137" i="1"/>
  <c r="T138" i="1"/>
  <c r="U138" i="1"/>
  <c r="V138" i="1"/>
  <c r="T139" i="1"/>
  <c r="T140" i="1"/>
  <c r="T141" i="1"/>
  <c r="T142" i="1"/>
  <c r="U142" i="1"/>
  <c r="V142" i="1"/>
  <c r="T143" i="1"/>
  <c r="T144" i="1"/>
  <c r="T145" i="1"/>
  <c r="T146" i="1"/>
  <c r="U146" i="1"/>
  <c r="V146" i="1"/>
  <c r="T147" i="1"/>
  <c r="T148" i="1"/>
  <c r="T149" i="1"/>
  <c r="T150" i="1"/>
  <c r="U150" i="1"/>
  <c r="V150" i="1"/>
  <c r="T151" i="1"/>
  <c r="T152" i="1"/>
  <c r="T153" i="1"/>
  <c r="T154" i="1"/>
  <c r="U154" i="1"/>
  <c r="V154" i="1"/>
  <c r="T155" i="1"/>
  <c r="T156" i="1"/>
  <c r="T157" i="1"/>
  <c r="T158" i="1"/>
  <c r="U158" i="1"/>
  <c r="V158" i="1"/>
  <c r="T159" i="1"/>
  <c r="T160" i="1"/>
  <c r="T161" i="1"/>
  <c r="T162" i="1"/>
  <c r="U162" i="1"/>
  <c r="V162" i="1"/>
  <c r="T163" i="1"/>
  <c r="T164" i="1"/>
  <c r="T165" i="1"/>
  <c r="T166" i="1"/>
  <c r="U166" i="1"/>
  <c r="V166" i="1"/>
  <c r="T167" i="1"/>
  <c r="T168" i="1"/>
  <c r="T169" i="1"/>
  <c r="T170" i="1"/>
  <c r="U170" i="1"/>
  <c r="V170" i="1"/>
  <c r="T171" i="1"/>
  <c r="T172" i="1"/>
  <c r="T173" i="1"/>
  <c r="T174" i="1"/>
  <c r="U174" i="1"/>
  <c r="V174" i="1"/>
  <c r="T175" i="1"/>
  <c r="T176" i="1"/>
  <c r="T177" i="1"/>
  <c r="T178" i="1"/>
  <c r="U178" i="1"/>
  <c r="V178" i="1"/>
  <c r="T179" i="1"/>
  <c r="T180" i="1"/>
  <c r="T181" i="1"/>
  <c r="T182" i="1"/>
  <c r="U182" i="1"/>
  <c r="V182" i="1"/>
  <c r="T183" i="1"/>
  <c r="T184" i="1"/>
  <c r="T185" i="1"/>
  <c r="T186" i="1"/>
  <c r="U186" i="1"/>
  <c r="V186" i="1"/>
  <c r="T187" i="1"/>
  <c r="T188" i="1"/>
  <c r="T189" i="1"/>
  <c r="T190" i="1"/>
  <c r="U190" i="1"/>
  <c r="V190" i="1"/>
  <c r="T191" i="1"/>
  <c r="T192" i="1"/>
  <c r="T193" i="1"/>
  <c r="T194" i="1"/>
  <c r="U194" i="1"/>
  <c r="V194" i="1"/>
  <c r="T195" i="1"/>
  <c r="T196" i="1"/>
  <c r="T197" i="1"/>
  <c r="T198" i="1"/>
  <c r="U198" i="1"/>
  <c r="V198" i="1"/>
  <c r="T199" i="1"/>
  <c r="T200" i="1"/>
  <c r="T201" i="1"/>
  <c r="T202" i="1"/>
  <c r="U202" i="1"/>
  <c r="V202" i="1"/>
  <c r="T203" i="1"/>
  <c r="T204" i="1"/>
  <c r="T205" i="1"/>
  <c r="T206" i="1"/>
  <c r="U206" i="1"/>
  <c r="V206" i="1"/>
  <c r="T207" i="1"/>
  <c r="T208" i="1"/>
  <c r="T209" i="1"/>
  <c r="T210" i="1"/>
  <c r="U210" i="1"/>
  <c r="V210" i="1"/>
  <c r="T211" i="1"/>
  <c r="T212" i="1"/>
  <c r="T213" i="1"/>
  <c r="T214" i="1"/>
  <c r="U214" i="1"/>
  <c r="V214" i="1"/>
  <c r="T215" i="1"/>
  <c r="T216" i="1"/>
  <c r="T217" i="1"/>
  <c r="T218" i="1"/>
  <c r="U218" i="1"/>
  <c r="V218" i="1"/>
  <c r="T219" i="1"/>
  <c r="T220" i="1"/>
  <c r="T221" i="1"/>
  <c r="T222" i="1"/>
  <c r="U222" i="1"/>
  <c r="V222" i="1"/>
  <c r="T223" i="1"/>
  <c r="T224" i="1"/>
  <c r="T225" i="1"/>
  <c r="T226" i="1"/>
  <c r="U226" i="1"/>
  <c r="V226" i="1"/>
  <c r="T227" i="1"/>
  <c r="T228" i="1"/>
  <c r="T229" i="1"/>
  <c r="T230" i="1"/>
  <c r="U230" i="1"/>
  <c r="V230" i="1"/>
  <c r="T231" i="1"/>
  <c r="T232" i="1"/>
  <c r="T233" i="1"/>
  <c r="T234" i="1"/>
  <c r="U234" i="1"/>
  <c r="V234" i="1"/>
  <c r="T235" i="1"/>
  <c r="T236" i="1"/>
  <c r="T237" i="1"/>
  <c r="T238" i="1"/>
  <c r="U238" i="1"/>
  <c r="V238" i="1"/>
  <c r="T239" i="1"/>
  <c r="T240" i="1"/>
  <c r="T241" i="1"/>
  <c r="T242" i="1"/>
  <c r="U242" i="1"/>
  <c r="V242" i="1"/>
  <c r="T243" i="1"/>
  <c r="T244" i="1"/>
  <c r="T245" i="1"/>
  <c r="T246" i="1"/>
  <c r="U246" i="1"/>
  <c r="V246" i="1"/>
  <c r="T247" i="1"/>
  <c r="T248" i="1"/>
  <c r="T249" i="1"/>
  <c r="T250" i="1"/>
  <c r="U250" i="1"/>
  <c r="V250" i="1"/>
  <c r="T251" i="1"/>
  <c r="T252" i="1"/>
  <c r="T253" i="1"/>
  <c r="T254" i="1"/>
  <c r="U254" i="1"/>
  <c r="V254" i="1"/>
  <c r="T255" i="1"/>
  <c r="T256" i="1"/>
  <c r="T257" i="1"/>
  <c r="T258" i="1"/>
  <c r="U258" i="1"/>
  <c r="V258" i="1"/>
  <c r="T259" i="1"/>
  <c r="T260" i="1"/>
  <c r="T261" i="1"/>
  <c r="T262" i="1"/>
  <c r="U262" i="1"/>
  <c r="V262" i="1"/>
  <c r="T263" i="1"/>
  <c r="T264" i="1"/>
  <c r="T265" i="1"/>
  <c r="T266" i="1"/>
  <c r="U266" i="1"/>
  <c r="V266" i="1"/>
  <c r="T267" i="1"/>
  <c r="T268" i="1"/>
  <c r="T269" i="1"/>
  <c r="T270" i="1"/>
  <c r="U270" i="1"/>
  <c r="V270" i="1"/>
  <c r="T271" i="1"/>
  <c r="T272" i="1"/>
  <c r="T273" i="1"/>
  <c r="T274" i="1"/>
  <c r="U274" i="1"/>
  <c r="V274" i="1"/>
  <c r="T275" i="1"/>
  <c r="T276" i="1"/>
  <c r="T277" i="1"/>
  <c r="T278" i="1"/>
  <c r="U278" i="1"/>
  <c r="V278" i="1"/>
  <c r="T279" i="1"/>
  <c r="T280" i="1"/>
  <c r="T281" i="1"/>
  <c r="T282" i="1"/>
  <c r="U282" i="1"/>
  <c r="V282" i="1"/>
  <c r="T283" i="1"/>
  <c r="T284" i="1"/>
  <c r="T285" i="1"/>
  <c r="T286" i="1"/>
  <c r="U286" i="1"/>
  <c r="V286" i="1"/>
  <c r="T287" i="1"/>
  <c r="T288" i="1"/>
  <c r="T289" i="1"/>
  <c r="T290" i="1"/>
  <c r="U290" i="1"/>
  <c r="V290" i="1"/>
  <c r="T291" i="1"/>
  <c r="T292" i="1"/>
  <c r="T293" i="1"/>
  <c r="T294" i="1"/>
  <c r="U294" i="1"/>
  <c r="V294" i="1"/>
  <c r="T295" i="1"/>
  <c r="T296" i="1"/>
  <c r="T297" i="1"/>
  <c r="T298" i="1"/>
  <c r="U298" i="1"/>
  <c r="V298" i="1"/>
  <c r="T299" i="1"/>
  <c r="T300" i="1"/>
  <c r="T301" i="1"/>
  <c r="T302" i="1"/>
  <c r="U302" i="1"/>
  <c r="V302" i="1"/>
  <c r="T303" i="1"/>
  <c r="T304" i="1"/>
  <c r="T305" i="1"/>
  <c r="T306" i="1"/>
  <c r="U306" i="1"/>
  <c r="V306" i="1"/>
  <c r="T307" i="1"/>
  <c r="T308" i="1"/>
  <c r="T309" i="1"/>
  <c r="T310" i="1"/>
  <c r="U310" i="1"/>
  <c r="V310" i="1"/>
  <c r="T311" i="1"/>
  <c r="T312" i="1"/>
  <c r="T313" i="1"/>
  <c r="T314" i="1"/>
  <c r="U314" i="1"/>
  <c r="V314" i="1"/>
  <c r="T315" i="1"/>
  <c r="T316" i="1"/>
  <c r="T317" i="1"/>
  <c r="T318" i="1"/>
  <c r="U318" i="1"/>
  <c r="V318" i="1"/>
  <c r="T319" i="1"/>
  <c r="T320" i="1"/>
  <c r="T321" i="1"/>
  <c r="T322" i="1"/>
  <c r="U322" i="1"/>
  <c r="V322" i="1"/>
  <c r="T323" i="1"/>
  <c r="T324" i="1"/>
  <c r="T325" i="1"/>
  <c r="T326" i="1"/>
  <c r="U326" i="1"/>
  <c r="V326" i="1"/>
  <c r="T327" i="1"/>
  <c r="T328" i="1"/>
  <c r="T329" i="1"/>
  <c r="T330" i="1"/>
  <c r="U330" i="1"/>
  <c r="V330" i="1"/>
  <c r="T331" i="1"/>
  <c r="T332" i="1"/>
  <c r="T333" i="1"/>
  <c r="T334" i="1"/>
  <c r="U334" i="1"/>
  <c r="V334" i="1"/>
  <c r="T335" i="1"/>
  <c r="T336" i="1"/>
  <c r="T337" i="1"/>
  <c r="T338" i="1"/>
  <c r="U338" i="1"/>
  <c r="V338" i="1"/>
  <c r="T339" i="1"/>
  <c r="T340" i="1"/>
  <c r="T341" i="1"/>
  <c r="T342" i="1"/>
  <c r="U342" i="1"/>
  <c r="V342" i="1"/>
  <c r="T343" i="1"/>
  <c r="T344" i="1"/>
  <c r="T345" i="1"/>
  <c r="T346" i="1"/>
  <c r="U346" i="1"/>
  <c r="V346" i="1"/>
  <c r="T347" i="1"/>
  <c r="T348" i="1"/>
  <c r="T349" i="1"/>
  <c r="T350" i="1"/>
  <c r="U350" i="1"/>
  <c r="V350" i="1"/>
  <c r="T351" i="1"/>
  <c r="T352" i="1"/>
  <c r="T353" i="1"/>
  <c r="T354" i="1"/>
  <c r="U354" i="1"/>
  <c r="V354" i="1"/>
  <c r="T355" i="1"/>
  <c r="T356" i="1"/>
  <c r="T357" i="1"/>
  <c r="T358" i="1"/>
  <c r="U358" i="1"/>
  <c r="V358" i="1"/>
  <c r="T359" i="1"/>
  <c r="T360" i="1"/>
  <c r="T361" i="1"/>
  <c r="T362" i="1"/>
  <c r="U362" i="1"/>
  <c r="V362" i="1"/>
  <c r="T363" i="1"/>
  <c r="T364" i="1"/>
  <c r="T365" i="1"/>
  <c r="T366" i="1"/>
  <c r="U366" i="1"/>
  <c r="V366" i="1"/>
  <c r="T367" i="1"/>
  <c r="T368" i="1"/>
  <c r="T369" i="1"/>
  <c r="T370" i="1"/>
  <c r="U370" i="1"/>
  <c r="V370" i="1"/>
  <c r="T371" i="1"/>
  <c r="T372" i="1"/>
  <c r="T373" i="1"/>
  <c r="T374" i="1"/>
  <c r="U374" i="1"/>
  <c r="V374" i="1"/>
  <c r="T375" i="1"/>
  <c r="T376" i="1"/>
  <c r="T377" i="1"/>
  <c r="T378" i="1"/>
  <c r="U378" i="1"/>
  <c r="V378" i="1"/>
  <c r="T379" i="1"/>
  <c r="T380" i="1"/>
  <c r="T381" i="1"/>
  <c r="T382" i="1"/>
  <c r="U382" i="1"/>
  <c r="V382" i="1"/>
  <c r="T383" i="1"/>
  <c r="T384" i="1"/>
  <c r="T385" i="1"/>
  <c r="T386" i="1"/>
  <c r="U386" i="1"/>
  <c r="V386" i="1"/>
  <c r="T387" i="1"/>
  <c r="T388" i="1"/>
  <c r="T389" i="1"/>
  <c r="T390" i="1"/>
  <c r="U390" i="1"/>
  <c r="V390" i="1"/>
  <c r="T391" i="1"/>
  <c r="T392" i="1"/>
  <c r="T393" i="1"/>
  <c r="T394" i="1"/>
  <c r="U394" i="1"/>
  <c r="V394" i="1"/>
  <c r="T395" i="1"/>
  <c r="T396" i="1"/>
  <c r="T397" i="1"/>
  <c r="T398" i="1"/>
  <c r="U398" i="1"/>
  <c r="V398" i="1"/>
  <c r="T399" i="1"/>
  <c r="T400" i="1"/>
  <c r="T401" i="1"/>
  <c r="T402" i="1"/>
  <c r="U402" i="1"/>
  <c r="V402" i="1"/>
  <c r="T403" i="1"/>
  <c r="T404" i="1"/>
  <c r="T405" i="1"/>
  <c r="T406" i="1"/>
  <c r="U406" i="1"/>
  <c r="V406" i="1"/>
  <c r="T407" i="1"/>
  <c r="T408" i="1"/>
  <c r="T409" i="1"/>
  <c r="T410" i="1"/>
  <c r="U410" i="1"/>
  <c r="V410" i="1"/>
  <c r="T411" i="1"/>
  <c r="T412" i="1"/>
  <c r="T413" i="1"/>
  <c r="T414" i="1"/>
  <c r="U414" i="1"/>
  <c r="V414" i="1"/>
  <c r="T415" i="1"/>
  <c r="T416" i="1"/>
  <c r="T417" i="1"/>
  <c r="T418" i="1"/>
  <c r="U418" i="1"/>
  <c r="V418" i="1"/>
  <c r="T419" i="1"/>
  <c r="T420" i="1"/>
  <c r="T421" i="1"/>
  <c r="T422" i="1"/>
  <c r="U422" i="1"/>
  <c r="V422" i="1"/>
  <c r="T423" i="1"/>
  <c r="T424" i="1"/>
  <c r="T425" i="1"/>
  <c r="T426" i="1"/>
  <c r="U426" i="1"/>
  <c r="V426" i="1"/>
  <c r="T427" i="1"/>
  <c r="T428" i="1"/>
  <c r="T429" i="1"/>
  <c r="T430" i="1"/>
  <c r="U430" i="1"/>
  <c r="V430" i="1"/>
  <c r="T431" i="1"/>
  <c r="T432" i="1"/>
  <c r="T433" i="1"/>
  <c r="T434" i="1"/>
  <c r="U434" i="1"/>
  <c r="V434" i="1"/>
  <c r="T435" i="1"/>
  <c r="T436" i="1"/>
  <c r="T437" i="1"/>
  <c r="T438" i="1"/>
  <c r="U438" i="1"/>
  <c r="V438" i="1"/>
  <c r="T439" i="1"/>
  <c r="T440" i="1"/>
  <c r="T441" i="1"/>
  <c r="T442" i="1"/>
  <c r="U442" i="1"/>
  <c r="V442" i="1"/>
  <c r="T443" i="1"/>
  <c r="T444" i="1"/>
  <c r="T445" i="1"/>
  <c r="T446" i="1"/>
  <c r="U446" i="1"/>
  <c r="V446" i="1"/>
  <c r="T447" i="1"/>
  <c r="T448" i="1"/>
  <c r="T449" i="1"/>
  <c r="T450" i="1"/>
  <c r="U450" i="1"/>
  <c r="V450" i="1"/>
  <c r="T451" i="1"/>
  <c r="T452" i="1"/>
  <c r="T453" i="1"/>
  <c r="T454" i="1"/>
  <c r="U454" i="1"/>
  <c r="V454" i="1"/>
  <c r="T455" i="1"/>
  <c r="T456" i="1"/>
  <c r="T457" i="1"/>
  <c r="T458" i="1"/>
  <c r="U458" i="1"/>
  <c r="V458" i="1"/>
  <c r="T459" i="1"/>
  <c r="T460" i="1"/>
  <c r="T461" i="1"/>
  <c r="T462" i="1"/>
  <c r="U462" i="1"/>
  <c r="V462" i="1"/>
  <c r="T463" i="1"/>
  <c r="T464" i="1"/>
  <c r="T465" i="1"/>
  <c r="T466" i="1"/>
  <c r="U466" i="1"/>
  <c r="V466" i="1"/>
  <c r="T467" i="1"/>
  <c r="T468" i="1"/>
  <c r="T469" i="1"/>
  <c r="T470" i="1"/>
  <c r="U470" i="1"/>
  <c r="V470" i="1"/>
  <c r="T471" i="1"/>
  <c r="T472" i="1"/>
  <c r="T473" i="1"/>
  <c r="T474" i="1"/>
  <c r="U474" i="1"/>
  <c r="V474" i="1"/>
  <c r="T475" i="1"/>
  <c r="T476" i="1"/>
  <c r="T477" i="1"/>
  <c r="T478" i="1"/>
  <c r="U478" i="1"/>
  <c r="V478" i="1"/>
  <c r="T479" i="1"/>
  <c r="T480" i="1"/>
  <c r="T481" i="1"/>
  <c r="T482" i="1"/>
  <c r="U482" i="1"/>
  <c r="V482" i="1"/>
  <c r="T483" i="1"/>
  <c r="T484" i="1"/>
  <c r="T485" i="1"/>
  <c r="T486" i="1"/>
  <c r="U486" i="1"/>
  <c r="V486" i="1"/>
  <c r="T487" i="1"/>
  <c r="T488" i="1"/>
  <c r="T489" i="1"/>
  <c r="T490" i="1"/>
  <c r="U490" i="1"/>
  <c r="V490" i="1"/>
  <c r="T491" i="1"/>
  <c r="T492" i="1"/>
  <c r="T493" i="1"/>
  <c r="T494" i="1"/>
  <c r="U494" i="1"/>
  <c r="V494" i="1"/>
  <c r="T495" i="1"/>
  <c r="T496" i="1"/>
  <c r="T497" i="1"/>
  <c r="T498" i="1"/>
  <c r="U498" i="1"/>
  <c r="V498" i="1"/>
  <c r="T499" i="1"/>
  <c r="T500" i="1"/>
  <c r="T501" i="1"/>
  <c r="T502" i="1"/>
  <c r="U502" i="1"/>
  <c r="V502" i="1"/>
  <c r="T503" i="1"/>
  <c r="T504" i="1"/>
  <c r="T505" i="1"/>
  <c r="T506" i="1"/>
  <c r="U506" i="1"/>
  <c r="V506" i="1"/>
  <c r="T507" i="1"/>
  <c r="T508" i="1"/>
  <c r="T509" i="1"/>
  <c r="T510" i="1"/>
  <c r="U510" i="1"/>
  <c r="V510" i="1"/>
  <c r="T511" i="1"/>
  <c r="T512" i="1"/>
  <c r="T513" i="1"/>
  <c r="T514" i="1"/>
  <c r="U514" i="1"/>
  <c r="V514" i="1"/>
  <c r="T515" i="1"/>
  <c r="T516" i="1"/>
  <c r="T517" i="1"/>
  <c r="T518" i="1"/>
  <c r="U518" i="1"/>
  <c r="V518" i="1"/>
  <c r="T519" i="1"/>
  <c r="T520" i="1"/>
  <c r="T521" i="1"/>
  <c r="T522" i="1"/>
  <c r="U522" i="1"/>
  <c r="V522" i="1"/>
  <c r="T523" i="1"/>
  <c r="T524" i="1"/>
  <c r="T525" i="1"/>
  <c r="T526" i="1"/>
  <c r="U526" i="1"/>
  <c r="V526" i="1"/>
  <c r="T527" i="1"/>
  <c r="T528" i="1"/>
  <c r="T529" i="1"/>
  <c r="T530" i="1"/>
  <c r="U530" i="1"/>
  <c r="V530" i="1"/>
  <c r="T531" i="1"/>
  <c r="T532" i="1"/>
  <c r="T533" i="1"/>
  <c r="T535" i="1"/>
  <c r="U535" i="1"/>
  <c r="V535" i="1"/>
  <c r="T536" i="1"/>
  <c r="T537" i="1"/>
  <c r="T538" i="1"/>
  <c r="T539" i="1"/>
  <c r="U539" i="1"/>
  <c r="V539" i="1"/>
  <c r="T540" i="1"/>
  <c r="T541" i="1"/>
  <c r="T542" i="1"/>
  <c r="T543" i="1"/>
  <c r="U543" i="1"/>
  <c r="V543" i="1"/>
  <c r="T544" i="1"/>
  <c r="T545" i="1"/>
  <c r="T546" i="1"/>
  <c r="T547" i="1"/>
  <c r="U547" i="1"/>
  <c r="V547" i="1"/>
  <c r="T548" i="1"/>
  <c r="T549" i="1"/>
  <c r="T550" i="1"/>
  <c r="T551" i="1"/>
  <c r="U551" i="1"/>
  <c r="V551" i="1"/>
  <c r="T552" i="1"/>
  <c r="T553" i="1"/>
  <c r="T554" i="1"/>
  <c r="T555" i="1"/>
  <c r="U555" i="1"/>
  <c r="V555" i="1"/>
  <c r="T556" i="1"/>
  <c r="T557" i="1"/>
  <c r="T558" i="1"/>
  <c r="T559" i="1"/>
  <c r="U559" i="1"/>
  <c r="V559" i="1"/>
  <c r="T560" i="1"/>
  <c r="T561" i="1"/>
  <c r="T562" i="1"/>
  <c r="T563" i="1"/>
  <c r="U563" i="1"/>
  <c r="V563" i="1"/>
  <c r="T564" i="1"/>
  <c r="T565" i="1"/>
  <c r="T566" i="1"/>
  <c r="T567" i="1"/>
  <c r="U567" i="1"/>
  <c r="V567" i="1"/>
  <c r="T568" i="1"/>
  <c r="T569" i="1"/>
  <c r="T570" i="1"/>
  <c r="T571" i="1"/>
  <c r="U571" i="1"/>
  <c r="V571" i="1"/>
  <c r="T572" i="1"/>
  <c r="T573" i="1"/>
  <c r="T574" i="1"/>
  <c r="T575" i="1"/>
  <c r="U575" i="1"/>
  <c r="V575" i="1"/>
  <c r="T576" i="1"/>
  <c r="T577" i="1"/>
  <c r="T578" i="1"/>
  <c r="T579" i="1"/>
  <c r="U579" i="1"/>
  <c r="V579" i="1"/>
  <c r="T580" i="1"/>
  <c r="T581" i="1"/>
  <c r="T582" i="1"/>
  <c r="T583" i="1"/>
  <c r="U583" i="1"/>
  <c r="V583" i="1"/>
  <c r="T584" i="1"/>
  <c r="T585" i="1"/>
  <c r="T586" i="1"/>
  <c r="T587" i="1"/>
  <c r="U587" i="1"/>
  <c r="V587" i="1"/>
  <c r="T588" i="1"/>
  <c r="T589" i="1"/>
  <c r="T590" i="1"/>
  <c r="T591" i="1"/>
  <c r="U591" i="1"/>
  <c r="V591" i="1"/>
  <c r="T592" i="1"/>
  <c r="T593" i="1"/>
  <c r="T594" i="1"/>
  <c r="T595" i="1"/>
  <c r="U595" i="1"/>
  <c r="V595" i="1"/>
  <c r="T596" i="1"/>
  <c r="T597" i="1"/>
  <c r="T598" i="1"/>
  <c r="T599" i="1"/>
  <c r="U599" i="1"/>
  <c r="V599" i="1"/>
  <c r="T600" i="1"/>
  <c r="T601" i="1"/>
  <c r="T602" i="1"/>
  <c r="T603" i="1"/>
  <c r="U603" i="1"/>
  <c r="V603" i="1"/>
  <c r="T604" i="1"/>
  <c r="T605" i="1"/>
  <c r="T606" i="1"/>
  <c r="T607" i="1"/>
  <c r="U607" i="1"/>
  <c r="V607" i="1"/>
  <c r="T608" i="1"/>
  <c r="T609" i="1"/>
  <c r="T610" i="1"/>
  <c r="T611" i="1"/>
  <c r="U611" i="1"/>
  <c r="V611" i="1"/>
  <c r="T612" i="1"/>
  <c r="T613" i="1"/>
  <c r="T614" i="1"/>
  <c r="T615" i="1"/>
  <c r="U615" i="1"/>
  <c r="V615" i="1"/>
  <c r="T616" i="1"/>
  <c r="T617" i="1"/>
  <c r="T618" i="1"/>
  <c r="T619" i="1"/>
  <c r="U619" i="1"/>
  <c r="V619" i="1"/>
  <c r="T620" i="1"/>
  <c r="T621" i="1"/>
  <c r="T622" i="1"/>
  <c r="T623" i="1"/>
  <c r="U623" i="1"/>
  <c r="V623" i="1"/>
  <c r="T624" i="1"/>
  <c r="T625" i="1"/>
  <c r="T626" i="1"/>
  <c r="T627" i="1"/>
  <c r="U627" i="1"/>
  <c r="V627" i="1"/>
  <c r="T628" i="1"/>
  <c r="T629" i="1"/>
  <c r="T630" i="1"/>
  <c r="T631" i="1"/>
  <c r="U631" i="1"/>
  <c r="V631" i="1"/>
  <c r="T632" i="1"/>
  <c r="T633" i="1"/>
  <c r="T634" i="1"/>
  <c r="T635" i="1"/>
  <c r="U635" i="1"/>
  <c r="V635" i="1"/>
  <c r="T636" i="1"/>
  <c r="T637" i="1"/>
  <c r="T638" i="1"/>
  <c r="T639" i="1"/>
  <c r="U639" i="1"/>
  <c r="V639" i="1"/>
  <c r="T640" i="1"/>
  <c r="T641" i="1"/>
  <c r="T642" i="1"/>
  <c r="T643" i="1"/>
  <c r="U643" i="1"/>
  <c r="V643" i="1"/>
  <c r="T644" i="1"/>
  <c r="T645" i="1"/>
  <c r="T646" i="1"/>
  <c r="T647" i="1"/>
  <c r="U647" i="1"/>
  <c r="V647" i="1"/>
  <c r="T648" i="1"/>
  <c r="T649" i="1"/>
  <c r="T650" i="1"/>
  <c r="T651" i="1"/>
  <c r="U651" i="1"/>
  <c r="V651" i="1"/>
  <c r="T652" i="1"/>
  <c r="T653" i="1"/>
  <c r="T654" i="1"/>
  <c r="T655" i="1"/>
  <c r="U655" i="1"/>
  <c r="V655" i="1"/>
  <c r="T656" i="1"/>
  <c r="T657" i="1"/>
  <c r="T658" i="1"/>
  <c r="T659" i="1"/>
  <c r="U659" i="1"/>
  <c r="V659" i="1"/>
  <c r="T660" i="1"/>
  <c r="T661" i="1"/>
  <c r="T662" i="1"/>
  <c r="T663" i="1"/>
  <c r="U663" i="1"/>
  <c r="V663" i="1"/>
  <c r="T664" i="1"/>
  <c r="T665" i="1"/>
  <c r="T666" i="1"/>
  <c r="T667" i="1"/>
  <c r="U667" i="1"/>
  <c r="V667" i="1"/>
  <c r="T668" i="1"/>
  <c r="T669" i="1"/>
  <c r="T670" i="1"/>
  <c r="T671" i="1"/>
  <c r="U671" i="1"/>
  <c r="V671" i="1"/>
  <c r="T672" i="1"/>
  <c r="T673" i="1"/>
  <c r="T674" i="1"/>
  <c r="T675" i="1"/>
  <c r="U675" i="1"/>
  <c r="V675" i="1"/>
  <c r="T676" i="1"/>
  <c r="T677" i="1"/>
  <c r="T678" i="1"/>
  <c r="T679" i="1"/>
  <c r="U679" i="1"/>
  <c r="V679" i="1"/>
  <c r="T680" i="1"/>
  <c r="T681" i="1"/>
  <c r="T682" i="1"/>
  <c r="T683" i="1"/>
  <c r="U683" i="1"/>
  <c r="V683" i="1"/>
  <c r="T684" i="1"/>
  <c r="T685" i="1"/>
  <c r="T686" i="1"/>
  <c r="T687" i="1"/>
  <c r="U687" i="1"/>
  <c r="V687" i="1"/>
  <c r="T688" i="1"/>
  <c r="T689" i="1"/>
  <c r="T690" i="1"/>
  <c r="T691" i="1"/>
  <c r="U691" i="1"/>
  <c r="V691" i="1"/>
  <c r="T692" i="1"/>
  <c r="T693" i="1"/>
  <c r="T694" i="1"/>
  <c r="T695" i="1"/>
  <c r="U695" i="1"/>
  <c r="V695" i="1"/>
  <c r="T696" i="1"/>
  <c r="T697" i="1"/>
  <c r="T698" i="1"/>
  <c r="T699" i="1"/>
  <c r="U699" i="1"/>
  <c r="V699" i="1"/>
  <c r="T700" i="1"/>
  <c r="T701" i="1"/>
  <c r="T702" i="1"/>
  <c r="T703" i="1"/>
  <c r="U703" i="1"/>
  <c r="V703" i="1"/>
  <c r="T704" i="1"/>
  <c r="T705" i="1"/>
  <c r="T706" i="1"/>
  <c r="T707" i="1"/>
  <c r="U707" i="1"/>
  <c r="V707" i="1"/>
  <c r="T708" i="1"/>
  <c r="T709" i="1"/>
  <c r="T710" i="1"/>
  <c r="T711" i="1"/>
  <c r="U711" i="1"/>
  <c r="V711" i="1"/>
  <c r="T712" i="1"/>
  <c r="T713" i="1"/>
  <c r="T714" i="1"/>
  <c r="T715" i="1"/>
  <c r="U715" i="1"/>
  <c r="V715" i="1"/>
  <c r="T716" i="1"/>
  <c r="T717" i="1"/>
  <c r="T718" i="1"/>
  <c r="T719" i="1"/>
  <c r="U719" i="1"/>
  <c r="V719" i="1"/>
  <c r="T720" i="1"/>
  <c r="T721" i="1"/>
  <c r="T722" i="1"/>
  <c r="T723" i="1"/>
  <c r="U723" i="1"/>
  <c r="V723" i="1"/>
  <c r="T724" i="1"/>
  <c r="T725" i="1"/>
  <c r="T726" i="1"/>
  <c r="T727" i="1"/>
  <c r="U727" i="1"/>
  <c r="V727" i="1"/>
  <c r="T728" i="1"/>
  <c r="T729" i="1"/>
  <c r="T730" i="1"/>
  <c r="T731" i="1"/>
  <c r="U731" i="1"/>
  <c r="V731" i="1"/>
  <c r="T732" i="1"/>
  <c r="T733" i="1"/>
  <c r="T734" i="1"/>
  <c r="T735" i="1"/>
  <c r="U735" i="1"/>
  <c r="V735" i="1"/>
  <c r="T736" i="1"/>
  <c r="T737" i="1"/>
  <c r="T738" i="1"/>
  <c r="T739" i="1"/>
  <c r="U739" i="1"/>
  <c r="V739" i="1"/>
  <c r="T740" i="1"/>
  <c r="T741" i="1"/>
  <c r="T742" i="1"/>
  <c r="T743" i="1"/>
  <c r="U743" i="1"/>
  <c r="V743" i="1"/>
  <c r="T744" i="1"/>
  <c r="T745" i="1"/>
  <c r="T746" i="1"/>
  <c r="T747" i="1"/>
  <c r="U747" i="1"/>
  <c r="V747" i="1"/>
  <c r="T748" i="1"/>
  <c r="T749" i="1"/>
  <c r="T750" i="1"/>
  <c r="T751" i="1"/>
  <c r="U751" i="1"/>
  <c r="V751" i="1"/>
  <c r="T752" i="1"/>
  <c r="T753" i="1"/>
  <c r="T754" i="1"/>
  <c r="T755" i="1"/>
  <c r="U755" i="1"/>
  <c r="V755" i="1"/>
  <c r="T756" i="1"/>
  <c r="T757" i="1"/>
  <c r="T758" i="1"/>
  <c r="T759" i="1"/>
  <c r="U759" i="1"/>
  <c r="V759" i="1"/>
  <c r="T760" i="1"/>
  <c r="T761" i="1"/>
  <c r="T762" i="1"/>
  <c r="T763" i="1"/>
  <c r="U763" i="1"/>
  <c r="V763" i="1"/>
  <c r="T764" i="1"/>
  <c r="T765" i="1"/>
  <c r="T766" i="1"/>
  <c r="T767" i="1"/>
  <c r="U767" i="1"/>
  <c r="V767" i="1"/>
  <c r="T768" i="1"/>
  <c r="T769" i="1"/>
  <c r="T770" i="1"/>
  <c r="T771" i="1"/>
  <c r="U771" i="1"/>
  <c r="V771" i="1"/>
  <c r="T772" i="1"/>
  <c r="T773" i="1"/>
  <c r="T774" i="1"/>
  <c r="T775" i="1"/>
  <c r="U775" i="1"/>
  <c r="V775" i="1"/>
  <c r="T776" i="1"/>
  <c r="T777" i="1"/>
  <c r="T778" i="1"/>
  <c r="T779" i="1"/>
  <c r="U779" i="1"/>
  <c r="V779" i="1"/>
  <c r="T780" i="1"/>
  <c r="T781" i="1"/>
  <c r="T782" i="1"/>
  <c r="T783" i="1"/>
  <c r="U783" i="1"/>
  <c r="V783" i="1"/>
  <c r="T784" i="1"/>
  <c r="T785" i="1"/>
  <c r="T786" i="1"/>
  <c r="T787" i="1"/>
  <c r="U787" i="1"/>
  <c r="V787" i="1"/>
  <c r="T788" i="1"/>
  <c r="T789" i="1"/>
  <c r="T790" i="1"/>
  <c r="T791" i="1"/>
  <c r="U791" i="1"/>
  <c r="V791" i="1"/>
  <c r="T792" i="1"/>
  <c r="T793" i="1"/>
  <c r="T794" i="1"/>
  <c r="T795" i="1"/>
  <c r="U795" i="1"/>
  <c r="V795" i="1"/>
  <c r="T796" i="1"/>
  <c r="T797" i="1"/>
  <c r="T798" i="1"/>
  <c r="T799" i="1"/>
  <c r="U799" i="1"/>
  <c r="V799" i="1"/>
  <c r="T800" i="1"/>
  <c r="T801" i="1"/>
  <c r="T802" i="1"/>
  <c r="T803" i="1"/>
  <c r="U803" i="1"/>
  <c r="V803" i="1"/>
  <c r="T804" i="1"/>
  <c r="T805" i="1"/>
  <c r="T806" i="1"/>
  <c r="T807" i="1"/>
  <c r="U807" i="1"/>
  <c r="V807" i="1"/>
  <c r="T808" i="1"/>
  <c r="T809" i="1"/>
  <c r="T810" i="1"/>
  <c r="T811" i="1"/>
  <c r="U811" i="1"/>
  <c r="V811" i="1"/>
  <c r="T812" i="1"/>
  <c r="T813" i="1"/>
  <c r="T814" i="1"/>
  <c r="T815" i="1"/>
  <c r="U815" i="1"/>
  <c r="V815" i="1"/>
  <c r="T816" i="1"/>
  <c r="T817" i="1"/>
  <c r="T818" i="1"/>
  <c r="T819" i="1"/>
  <c r="U819" i="1"/>
  <c r="V819" i="1"/>
  <c r="T820" i="1"/>
  <c r="T821" i="1"/>
  <c r="T822" i="1"/>
  <c r="T823" i="1"/>
  <c r="U823" i="1"/>
  <c r="V823" i="1"/>
  <c r="T824" i="1"/>
  <c r="T825" i="1"/>
  <c r="T826" i="1"/>
  <c r="T827" i="1"/>
  <c r="U827" i="1"/>
  <c r="V827" i="1"/>
  <c r="T828" i="1"/>
  <c r="T829" i="1"/>
  <c r="T830" i="1"/>
  <c r="T831" i="1"/>
  <c r="U831" i="1"/>
  <c r="V831" i="1"/>
  <c r="T832" i="1"/>
  <c r="T833" i="1"/>
  <c r="T834" i="1"/>
  <c r="T835" i="1"/>
  <c r="U835" i="1"/>
  <c r="V835" i="1"/>
  <c r="T836" i="1"/>
  <c r="T837" i="1"/>
  <c r="T838" i="1"/>
  <c r="T839" i="1"/>
  <c r="U839" i="1"/>
  <c r="V839" i="1"/>
  <c r="T840" i="1"/>
  <c r="T841" i="1"/>
  <c r="T842" i="1"/>
  <c r="T843" i="1"/>
  <c r="U843" i="1"/>
  <c r="V843" i="1"/>
  <c r="T844" i="1"/>
  <c r="T845" i="1"/>
  <c r="T846" i="1"/>
  <c r="T847" i="1"/>
  <c r="U847" i="1"/>
  <c r="V847" i="1"/>
  <c r="T848" i="1"/>
  <c r="T849" i="1"/>
  <c r="T850" i="1"/>
  <c r="T851" i="1"/>
  <c r="U851" i="1"/>
  <c r="V851" i="1"/>
  <c r="T852" i="1"/>
  <c r="T853" i="1"/>
  <c r="T854" i="1"/>
  <c r="T855" i="1"/>
  <c r="U855" i="1"/>
  <c r="V855" i="1"/>
  <c r="T856" i="1"/>
  <c r="T857" i="1"/>
  <c r="T858" i="1"/>
  <c r="T859" i="1"/>
  <c r="U859" i="1"/>
  <c r="V859" i="1"/>
  <c r="T860" i="1"/>
  <c r="T861" i="1"/>
  <c r="T862" i="1"/>
  <c r="T863" i="1"/>
  <c r="U863" i="1"/>
  <c r="V863" i="1"/>
  <c r="T864" i="1"/>
  <c r="T865" i="1"/>
  <c r="T866" i="1"/>
  <c r="T867" i="1"/>
  <c r="U867" i="1"/>
  <c r="V867" i="1"/>
  <c r="T868" i="1"/>
  <c r="T869" i="1"/>
  <c r="T870" i="1"/>
  <c r="T871" i="1"/>
  <c r="U871" i="1"/>
  <c r="V871" i="1"/>
  <c r="T872" i="1"/>
  <c r="T873" i="1"/>
  <c r="T874" i="1"/>
  <c r="T875" i="1"/>
  <c r="U875" i="1"/>
  <c r="V875" i="1"/>
  <c r="T876" i="1"/>
  <c r="T877" i="1"/>
  <c r="T878" i="1"/>
  <c r="T879" i="1"/>
  <c r="U879" i="1"/>
  <c r="V879" i="1"/>
  <c r="T880" i="1"/>
  <c r="T881" i="1"/>
  <c r="T882" i="1"/>
  <c r="T883" i="1"/>
  <c r="U883" i="1"/>
  <c r="V883" i="1"/>
  <c r="T884" i="1"/>
  <c r="T885" i="1"/>
  <c r="T886" i="1"/>
  <c r="T887" i="1"/>
  <c r="U887" i="1"/>
  <c r="V887" i="1"/>
  <c r="T888" i="1"/>
  <c r="T889" i="1"/>
  <c r="T890" i="1"/>
  <c r="T891" i="1"/>
  <c r="U891" i="1"/>
  <c r="V891" i="1"/>
  <c r="T892" i="1"/>
  <c r="T893" i="1"/>
  <c r="T894" i="1"/>
  <c r="T895" i="1"/>
  <c r="U895" i="1"/>
  <c r="V895" i="1"/>
  <c r="T896" i="1"/>
  <c r="T897" i="1"/>
  <c r="T898" i="1"/>
  <c r="T899" i="1"/>
  <c r="U899" i="1"/>
  <c r="V899" i="1"/>
  <c r="T900" i="1"/>
  <c r="T901" i="1"/>
  <c r="T902" i="1"/>
  <c r="T903" i="1"/>
  <c r="U903" i="1"/>
  <c r="V903" i="1"/>
  <c r="T904" i="1"/>
  <c r="T905" i="1"/>
  <c r="T906" i="1"/>
  <c r="T907" i="1"/>
  <c r="U907" i="1"/>
  <c r="V907" i="1"/>
  <c r="T908" i="1"/>
  <c r="T909" i="1"/>
  <c r="T910" i="1"/>
  <c r="T911" i="1"/>
  <c r="U911" i="1"/>
  <c r="V911" i="1"/>
  <c r="T912" i="1"/>
  <c r="T913" i="1"/>
  <c r="T914" i="1"/>
  <c r="T915" i="1"/>
  <c r="U915" i="1"/>
  <c r="V915" i="1"/>
  <c r="T916" i="1"/>
  <c r="T917" i="1"/>
  <c r="T918" i="1"/>
  <c r="T919" i="1"/>
  <c r="U919" i="1"/>
  <c r="V919" i="1"/>
  <c r="T920" i="1"/>
  <c r="T921" i="1"/>
  <c r="T922" i="1"/>
  <c r="T923" i="1"/>
  <c r="U923" i="1"/>
  <c r="V923" i="1"/>
  <c r="T924" i="1"/>
  <c r="T925" i="1"/>
  <c r="T926" i="1"/>
  <c r="T927" i="1"/>
  <c r="U927" i="1"/>
  <c r="V927" i="1"/>
  <c r="T928" i="1"/>
  <c r="T929" i="1"/>
  <c r="T930" i="1"/>
  <c r="T931" i="1"/>
  <c r="U931" i="1"/>
  <c r="V931" i="1"/>
  <c r="T932" i="1"/>
  <c r="T933" i="1"/>
  <c r="T934" i="1"/>
  <c r="T935" i="1"/>
  <c r="U935" i="1"/>
  <c r="V935" i="1"/>
  <c r="T936" i="1"/>
  <c r="T937" i="1"/>
  <c r="T938" i="1"/>
  <c r="T939" i="1"/>
  <c r="U939" i="1"/>
  <c r="V939" i="1"/>
  <c r="T940" i="1"/>
  <c r="T941" i="1"/>
  <c r="T942" i="1"/>
  <c r="T943" i="1"/>
  <c r="U943" i="1"/>
  <c r="V943" i="1"/>
  <c r="T944" i="1"/>
  <c r="T945" i="1"/>
  <c r="T946" i="1"/>
  <c r="T947" i="1"/>
  <c r="U947" i="1"/>
  <c r="V947" i="1"/>
  <c r="T948" i="1"/>
  <c r="T949" i="1"/>
  <c r="T950" i="1"/>
  <c r="T951" i="1"/>
  <c r="U951" i="1"/>
  <c r="V951" i="1"/>
  <c r="T952" i="1"/>
  <c r="T953" i="1"/>
  <c r="T954" i="1"/>
  <c r="T955" i="1"/>
  <c r="U955" i="1"/>
  <c r="V955" i="1"/>
  <c r="T956" i="1"/>
  <c r="T957" i="1"/>
  <c r="T958" i="1"/>
  <c r="T959" i="1"/>
  <c r="U959" i="1"/>
  <c r="V959" i="1"/>
  <c r="T960" i="1"/>
  <c r="T961" i="1"/>
  <c r="T962" i="1"/>
  <c r="T963" i="1"/>
  <c r="U963" i="1"/>
  <c r="V963" i="1"/>
  <c r="T964" i="1"/>
  <c r="T965" i="1"/>
  <c r="T966" i="1"/>
  <c r="T967" i="1"/>
  <c r="U967" i="1"/>
  <c r="V967" i="1"/>
  <c r="T968" i="1"/>
  <c r="T969" i="1"/>
  <c r="T970" i="1"/>
  <c r="T971" i="1"/>
  <c r="U971" i="1"/>
  <c r="V971" i="1"/>
  <c r="T972" i="1"/>
  <c r="T973" i="1"/>
  <c r="T974" i="1"/>
  <c r="T975" i="1"/>
  <c r="U975" i="1"/>
  <c r="V975" i="1"/>
  <c r="T976" i="1"/>
  <c r="T977" i="1"/>
  <c r="T978" i="1"/>
  <c r="T979" i="1"/>
  <c r="U979" i="1"/>
  <c r="V979" i="1"/>
  <c r="T980" i="1"/>
  <c r="T981" i="1"/>
  <c r="T982" i="1"/>
  <c r="T983" i="1"/>
  <c r="U983" i="1"/>
  <c r="V983" i="1"/>
  <c r="T984" i="1"/>
  <c r="T985" i="1"/>
  <c r="T986" i="1"/>
  <c r="T987" i="1"/>
  <c r="U987" i="1"/>
  <c r="V987" i="1"/>
  <c r="T988" i="1"/>
  <c r="T989" i="1"/>
  <c r="T990" i="1"/>
  <c r="T991" i="1"/>
  <c r="U991" i="1"/>
  <c r="V991" i="1"/>
  <c r="T992" i="1"/>
  <c r="T993" i="1"/>
  <c r="T994" i="1"/>
  <c r="T995" i="1"/>
  <c r="U995" i="1"/>
  <c r="V995" i="1"/>
  <c r="T996" i="1"/>
  <c r="T997" i="1"/>
  <c r="T998" i="1"/>
  <c r="T999" i="1"/>
  <c r="U999" i="1"/>
  <c r="V999" i="1"/>
  <c r="T1000" i="1"/>
  <c r="T1001" i="1"/>
  <c r="T1002" i="1"/>
  <c r="T1003" i="1"/>
  <c r="U1003" i="1"/>
  <c r="V1003" i="1"/>
  <c r="T1004" i="1"/>
  <c r="T1005" i="1"/>
  <c r="T1006" i="1"/>
  <c r="T1007" i="1"/>
  <c r="U1007" i="1"/>
  <c r="V1007" i="1"/>
  <c r="T1008" i="1"/>
  <c r="T1009" i="1"/>
  <c r="T1010" i="1"/>
  <c r="T1011" i="1"/>
  <c r="U1011" i="1"/>
  <c r="V1011" i="1"/>
  <c r="T1012" i="1"/>
  <c r="T1013" i="1"/>
  <c r="T1014" i="1"/>
  <c r="T1015" i="1"/>
  <c r="U1015" i="1"/>
  <c r="V1015" i="1"/>
  <c r="T1016" i="1"/>
  <c r="T1017" i="1"/>
  <c r="T1018" i="1"/>
  <c r="T1019" i="1"/>
  <c r="U1019" i="1"/>
  <c r="V1019" i="1"/>
  <c r="T1020" i="1"/>
  <c r="T1021" i="1"/>
  <c r="T1022" i="1"/>
  <c r="T1023" i="1"/>
  <c r="U1023" i="1"/>
  <c r="V1023" i="1"/>
  <c r="T1024" i="1"/>
  <c r="T1025" i="1"/>
  <c r="T1026" i="1"/>
  <c r="T1027" i="1"/>
  <c r="U1027" i="1"/>
  <c r="V1027" i="1"/>
  <c r="T1028" i="1"/>
  <c r="T1029" i="1"/>
  <c r="T1030" i="1"/>
  <c r="T1031" i="1"/>
  <c r="U1031" i="1"/>
  <c r="V1031" i="1"/>
  <c r="T1032" i="1"/>
  <c r="T1033" i="1"/>
  <c r="T1034" i="1"/>
  <c r="T1035" i="1"/>
  <c r="U1035" i="1"/>
  <c r="V1035" i="1"/>
  <c r="T1036" i="1"/>
  <c r="T1037" i="1"/>
  <c r="T1038" i="1"/>
  <c r="T1039" i="1"/>
  <c r="U1039" i="1"/>
  <c r="V1039" i="1"/>
  <c r="T1040" i="1"/>
  <c r="T1041" i="1"/>
  <c r="T1042" i="1"/>
  <c r="T1043" i="1"/>
  <c r="U1043" i="1"/>
  <c r="V1043" i="1"/>
  <c r="T1044" i="1"/>
  <c r="T1045" i="1"/>
  <c r="T1046" i="1"/>
  <c r="T1047" i="1"/>
  <c r="U1047" i="1"/>
  <c r="V1047" i="1"/>
  <c r="T1048" i="1"/>
  <c r="T1049" i="1"/>
  <c r="T1050" i="1"/>
  <c r="T1051" i="1"/>
  <c r="U1051" i="1"/>
  <c r="V1051" i="1"/>
  <c r="T1052" i="1"/>
  <c r="T1053" i="1"/>
  <c r="T1054" i="1"/>
  <c r="T1055" i="1"/>
  <c r="U1055" i="1"/>
  <c r="V1055" i="1"/>
  <c r="T1056" i="1"/>
  <c r="T1057" i="1"/>
  <c r="T1058" i="1"/>
  <c r="T1059" i="1"/>
  <c r="U1059" i="1"/>
  <c r="V1059" i="1"/>
  <c r="T1060" i="1"/>
  <c r="T1061" i="1"/>
  <c r="T1062" i="1"/>
  <c r="T1063" i="1"/>
  <c r="U1063" i="1"/>
  <c r="V1063" i="1"/>
  <c r="T1064" i="1"/>
  <c r="T1065" i="1"/>
  <c r="T1066" i="1"/>
  <c r="T1067" i="1"/>
  <c r="U1067" i="1"/>
  <c r="V1067" i="1"/>
  <c r="T1068" i="1"/>
  <c r="T1069" i="1"/>
  <c r="T1070" i="1"/>
  <c r="T1071" i="1"/>
  <c r="U1071" i="1"/>
  <c r="V1071" i="1"/>
  <c r="T1072" i="1"/>
  <c r="T1073" i="1"/>
  <c r="T1074" i="1"/>
  <c r="T1075" i="1"/>
  <c r="U1075" i="1"/>
  <c r="V1075" i="1"/>
  <c r="T1076" i="1"/>
  <c r="T1077" i="1"/>
  <c r="T1078" i="1"/>
  <c r="T1079" i="1"/>
  <c r="U1079" i="1"/>
  <c r="V1079" i="1"/>
  <c r="T1080" i="1"/>
  <c r="T1081" i="1"/>
  <c r="T1082" i="1"/>
  <c r="T1083" i="1"/>
  <c r="U1083" i="1"/>
  <c r="V1083" i="1"/>
  <c r="T1084" i="1"/>
  <c r="T1085" i="1"/>
  <c r="T1086" i="1"/>
  <c r="T1087" i="1"/>
  <c r="U1087" i="1"/>
  <c r="V1087" i="1"/>
  <c r="T1088" i="1"/>
  <c r="T1089" i="1"/>
  <c r="T1090" i="1"/>
  <c r="T1091" i="1"/>
  <c r="U1091" i="1"/>
  <c r="V1091" i="1"/>
  <c r="T1092" i="1"/>
  <c r="T1093" i="1"/>
  <c r="T1094" i="1"/>
  <c r="T1095" i="1"/>
  <c r="U1095" i="1"/>
  <c r="V1095" i="1"/>
  <c r="T1096" i="1"/>
  <c r="T1097" i="1"/>
  <c r="T1098" i="1"/>
  <c r="T1099" i="1"/>
  <c r="U1099" i="1"/>
  <c r="V1099" i="1"/>
  <c r="T1100" i="1"/>
  <c r="T1101" i="1"/>
  <c r="T1102" i="1"/>
  <c r="T1103" i="1"/>
  <c r="U1103" i="1"/>
  <c r="V1103" i="1"/>
  <c r="T1104" i="1"/>
  <c r="T1105" i="1"/>
  <c r="T1106" i="1"/>
  <c r="T1107" i="1"/>
  <c r="U1107" i="1"/>
  <c r="V1107" i="1"/>
  <c r="T1108" i="1"/>
  <c r="T1109" i="1"/>
  <c r="T1110" i="1"/>
  <c r="T1111" i="1"/>
  <c r="U1111" i="1"/>
  <c r="V1111" i="1"/>
  <c r="T1112" i="1"/>
  <c r="T1113" i="1"/>
  <c r="T1114" i="1"/>
  <c r="T1115" i="1"/>
  <c r="U1115" i="1"/>
  <c r="V1115" i="1"/>
  <c r="T1116" i="1"/>
  <c r="T1117" i="1"/>
  <c r="T1118" i="1"/>
  <c r="T1119" i="1"/>
  <c r="U1119" i="1"/>
  <c r="V1119" i="1"/>
  <c r="T1120" i="1"/>
  <c r="T1121" i="1"/>
  <c r="T1122" i="1"/>
  <c r="T1123" i="1"/>
  <c r="U1123" i="1"/>
  <c r="V1123" i="1"/>
  <c r="T1124" i="1"/>
  <c r="T1125" i="1"/>
  <c r="T1126" i="1"/>
  <c r="T1127" i="1"/>
  <c r="U1127" i="1"/>
  <c r="V1127" i="1"/>
  <c r="T1128" i="1"/>
  <c r="T1129" i="1"/>
  <c r="T1130" i="1"/>
  <c r="T1131" i="1"/>
  <c r="U1131" i="1"/>
  <c r="V1131" i="1"/>
  <c r="T1132" i="1"/>
  <c r="T1133" i="1"/>
  <c r="T1134" i="1"/>
  <c r="T1135" i="1"/>
  <c r="U1135" i="1"/>
  <c r="V1135" i="1"/>
  <c r="T1136" i="1"/>
  <c r="T1137" i="1"/>
  <c r="T1138" i="1"/>
  <c r="T1139" i="1"/>
  <c r="U1139" i="1"/>
  <c r="V1139" i="1"/>
  <c r="T1140" i="1"/>
  <c r="T1141" i="1"/>
  <c r="T1142" i="1"/>
  <c r="T1143" i="1"/>
  <c r="U1143" i="1"/>
  <c r="V1143" i="1"/>
  <c r="T1144" i="1"/>
  <c r="T1145" i="1"/>
  <c r="T1146" i="1"/>
  <c r="T1147" i="1"/>
  <c r="U1147" i="1"/>
  <c r="V1147" i="1"/>
  <c r="T1148" i="1"/>
  <c r="T1149" i="1"/>
  <c r="T1150" i="1"/>
  <c r="T1151" i="1"/>
  <c r="U1151" i="1"/>
  <c r="V1151" i="1"/>
  <c r="T1152" i="1"/>
  <c r="T1153" i="1"/>
  <c r="T1154" i="1"/>
  <c r="T1155" i="1"/>
  <c r="U1155" i="1"/>
  <c r="V1155" i="1"/>
  <c r="T1156" i="1"/>
  <c r="T1157" i="1"/>
  <c r="T1158" i="1"/>
  <c r="T1159" i="1"/>
  <c r="U1159" i="1"/>
  <c r="V1159" i="1"/>
  <c r="T1160" i="1"/>
  <c r="T1161" i="1"/>
  <c r="T1162" i="1"/>
  <c r="T1163" i="1"/>
  <c r="U1163" i="1"/>
  <c r="V1163" i="1"/>
  <c r="T1164" i="1"/>
  <c r="T1165" i="1"/>
  <c r="T1166" i="1"/>
  <c r="T1167" i="1"/>
  <c r="U1167" i="1"/>
  <c r="V1167" i="1"/>
  <c r="T1168" i="1"/>
  <c r="T1169" i="1"/>
  <c r="T1170" i="1"/>
  <c r="T1171" i="1"/>
  <c r="U1171" i="1"/>
  <c r="V1171" i="1"/>
  <c r="T1172" i="1"/>
  <c r="T1173" i="1"/>
  <c r="T1174" i="1"/>
  <c r="T1175" i="1"/>
  <c r="U1175" i="1"/>
  <c r="V1175" i="1"/>
  <c r="T1176" i="1"/>
  <c r="T1177" i="1"/>
  <c r="T1178" i="1"/>
  <c r="T1179" i="1"/>
  <c r="U1179" i="1"/>
  <c r="V1179" i="1"/>
  <c r="T1180" i="1"/>
  <c r="T1181" i="1"/>
  <c r="T1182" i="1"/>
  <c r="T1183" i="1"/>
  <c r="U1183" i="1"/>
  <c r="V1183" i="1"/>
  <c r="T1184" i="1"/>
  <c r="T1185" i="1"/>
  <c r="T1186" i="1"/>
  <c r="T1187" i="1"/>
  <c r="U1187" i="1"/>
  <c r="V1187" i="1"/>
  <c r="T1188" i="1"/>
  <c r="T1189" i="1"/>
  <c r="T1190" i="1"/>
  <c r="T1191" i="1"/>
  <c r="U1191" i="1"/>
  <c r="V1191" i="1"/>
  <c r="T1192" i="1"/>
  <c r="T1193" i="1"/>
  <c r="T1194" i="1"/>
  <c r="T1195" i="1"/>
  <c r="U1195" i="1"/>
  <c r="V1195" i="1"/>
  <c r="T1196" i="1"/>
  <c r="T1197" i="1"/>
  <c r="T1198" i="1"/>
  <c r="T1199" i="1"/>
  <c r="U1199" i="1"/>
  <c r="V1199" i="1"/>
  <c r="T1200" i="1"/>
  <c r="T1201" i="1"/>
  <c r="T1202" i="1"/>
  <c r="T1203" i="1"/>
  <c r="U1203" i="1"/>
  <c r="V1203" i="1"/>
  <c r="T1204" i="1"/>
  <c r="T1205" i="1"/>
  <c r="T1206" i="1"/>
  <c r="T1207" i="1"/>
  <c r="U1207" i="1"/>
  <c r="V1207" i="1"/>
  <c r="T1208" i="1"/>
  <c r="T1209" i="1"/>
  <c r="T1210" i="1"/>
  <c r="T1211" i="1"/>
  <c r="U1211" i="1"/>
  <c r="V1211" i="1"/>
  <c r="T1212" i="1"/>
  <c r="T1213" i="1"/>
  <c r="T1214" i="1"/>
  <c r="T1215" i="1"/>
  <c r="U1215" i="1"/>
  <c r="V1215" i="1"/>
  <c r="T1216" i="1"/>
  <c r="T1217" i="1"/>
  <c r="T1218" i="1"/>
  <c r="T1219" i="1"/>
  <c r="U1219" i="1"/>
  <c r="V1219" i="1"/>
  <c r="T1220" i="1"/>
  <c r="T1221" i="1"/>
  <c r="T1222" i="1"/>
  <c r="T1223" i="1"/>
  <c r="U1223" i="1"/>
  <c r="V1223" i="1"/>
  <c r="T1224" i="1"/>
  <c r="T1225" i="1"/>
  <c r="T1226" i="1"/>
  <c r="T1227" i="1"/>
  <c r="U1227" i="1"/>
  <c r="V1227" i="1"/>
  <c r="T1228" i="1"/>
  <c r="T1229" i="1"/>
  <c r="T1230" i="1"/>
  <c r="T1231" i="1"/>
  <c r="U1231" i="1"/>
  <c r="V1231" i="1"/>
  <c r="T1232" i="1"/>
  <c r="T1233" i="1"/>
  <c r="T1234" i="1"/>
  <c r="T1235" i="1"/>
  <c r="U1235" i="1"/>
  <c r="V1235" i="1"/>
  <c r="T1236" i="1"/>
  <c r="T1237" i="1"/>
  <c r="T1238" i="1"/>
  <c r="T1239" i="1"/>
  <c r="U1239" i="1"/>
  <c r="V1239" i="1"/>
  <c r="T1240" i="1"/>
  <c r="T1241" i="1"/>
  <c r="T1242" i="1"/>
  <c r="T1243" i="1"/>
  <c r="U1243" i="1"/>
  <c r="V1243" i="1"/>
  <c r="T1244" i="1"/>
  <c r="T1245" i="1"/>
  <c r="T1246" i="1"/>
  <c r="T1247" i="1"/>
  <c r="U1247" i="1"/>
  <c r="V1247" i="1"/>
  <c r="T1248" i="1"/>
  <c r="T1249" i="1"/>
  <c r="T1250" i="1"/>
  <c r="T1251" i="1"/>
  <c r="U1251" i="1"/>
  <c r="V1251" i="1"/>
  <c r="T1252" i="1"/>
  <c r="T1253" i="1"/>
  <c r="T1254" i="1"/>
  <c r="T1255" i="1"/>
  <c r="U1255" i="1"/>
  <c r="V1255" i="1"/>
  <c r="T1256" i="1"/>
  <c r="T1257" i="1"/>
  <c r="T1258" i="1"/>
  <c r="T1259" i="1"/>
  <c r="U1259" i="1"/>
  <c r="V1259" i="1"/>
  <c r="T1260" i="1"/>
  <c r="T1261" i="1"/>
  <c r="T1262" i="1"/>
  <c r="T1263" i="1"/>
  <c r="U1263" i="1"/>
  <c r="V1263" i="1"/>
  <c r="T1264" i="1"/>
  <c r="T1265" i="1"/>
  <c r="T1266" i="1"/>
  <c r="T1267" i="1"/>
  <c r="U1267" i="1"/>
  <c r="V1267" i="1"/>
  <c r="T1268" i="1"/>
  <c r="T1269" i="1"/>
  <c r="T1270" i="1"/>
  <c r="T1271" i="1"/>
  <c r="U1271" i="1"/>
  <c r="V1271" i="1"/>
  <c r="T1272" i="1"/>
  <c r="T1273" i="1"/>
  <c r="T1274" i="1"/>
  <c r="T1275" i="1"/>
  <c r="U1275" i="1"/>
  <c r="V1275" i="1"/>
  <c r="T1276" i="1"/>
  <c r="T1277" i="1"/>
  <c r="T1278" i="1"/>
  <c r="T1279" i="1"/>
  <c r="U1279" i="1"/>
  <c r="V1279" i="1"/>
  <c r="T1280" i="1"/>
  <c r="T1281" i="1"/>
  <c r="T1282" i="1"/>
  <c r="T1283" i="1"/>
  <c r="U1283" i="1"/>
  <c r="V1283" i="1"/>
  <c r="T1284" i="1"/>
  <c r="T1285" i="1"/>
  <c r="T1286" i="1"/>
  <c r="T1287" i="1"/>
  <c r="U1287" i="1"/>
  <c r="V1287" i="1"/>
  <c r="T1288" i="1"/>
  <c r="T1289" i="1"/>
  <c r="T1290" i="1"/>
  <c r="T1291" i="1"/>
  <c r="U1291" i="1"/>
  <c r="V1291" i="1"/>
  <c r="T1292" i="1"/>
  <c r="T1293" i="1"/>
  <c r="T1294" i="1"/>
  <c r="T1295" i="1"/>
  <c r="U1295" i="1"/>
  <c r="V1295" i="1"/>
  <c r="T1296" i="1"/>
  <c r="T1297" i="1"/>
  <c r="T1298" i="1"/>
  <c r="T1299" i="1"/>
  <c r="U1299" i="1"/>
  <c r="V1299" i="1"/>
  <c r="T1300" i="1"/>
  <c r="T1301" i="1"/>
  <c r="T1302" i="1"/>
  <c r="T1303" i="1"/>
  <c r="U1303" i="1"/>
  <c r="V1303" i="1"/>
  <c r="T1304" i="1"/>
  <c r="T1305" i="1"/>
  <c r="T1306" i="1"/>
  <c r="T1307" i="1"/>
  <c r="U1307" i="1"/>
  <c r="V1307" i="1"/>
  <c r="T1308" i="1"/>
  <c r="T1309" i="1"/>
  <c r="T1310" i="1"/>
  <c r="T1311" i="1"/>
  <c r="U1311" i="1"/>
  <c r="V1311" i="1"/>
  <c r="T1312" i="1"/>
  <c r="T1313" i="1"/>
  <c r="T1314" i="1"/>
  <c r="T1315" i="1"/>
  <c r="U1315" i="1"/>
  <c r="V1315" i="1"/>
  <c r="T1316" i="1"/>
  <c r="T1317" i="1"/>
  <c r="T1318" i="1"/>
  <c r="T1319" i="1"/>
  <c r="U1319" i="1"/>
  <c r="V1319" i="1"/>
  <c r="T1320" i="1"/>
  <c r="T1321" i="1"/>
  <c r="T1322" i="1"/>
  <c r="T1323" i="1"/>
  <c r="U1323" i="1"/>
  <c r="V1323" i="1"/>
  <c r="T1324" i="1"/>
  <c r="T1325" i="1"/>
  <c r="T1326" i="1"/>
  <c r="T1327" i="1"/>
  <c r="U1327" i="1"/>
  <c r="V1327" i="1"/>
  <c r="T1328" i="1"/>
  <c r="T1329" i="1"/>
  <c r="T1330" i="1"/>
  <c r="T1331" i="1"/>
  <c r="U1331" i="1"/>
  <c r="V1331" i="1"/>
  <c r="T1332" i="1"/>
  <c r="T1333" i="1"/>
  <c r="T1334" i="1"/>
  <c r="T1335" i="1"/>
  <c r="U1335" i="1"/>
  <c r="V1335" i="1"/>
  <c r="T1336" i="1"/>
  <c r="T1337" i="1"/>
  <c r="T1338" i="1"/>
  <c r="T1339" i="1"/>
  <c r="U1339" i="1"/>
  <c r="V1339" i="1"/>
  <c r="T1340" i="1"/>
  <c r="T1341" i="1"/>
  <c r="T1342" i="1"/>
  <c r="T1343" i="1"/>
  <c r="U1343" i="1"/>
  <c r="V1343" i="1"/>
  <c r="T1344" i="1"/>
  <c r="T1345" i="1"/>
  <c r="T1346" i="1"/>
  <c r="T1347" i="1"/>
  <c r="U1347" i="1"/>
  <c r="V1347" i="1"/>
  <c r="T1348" i="1"/>
  <c r="T1349" i="1"/>
  <c r="T1350" i="1"/>
  <c r="T1351" i="1"/>
  <c r="U1351" i="1"/>
  <c r="V1351" i="1"/>
  <c r="T1352" i="1"/>
  <c r="T1353" i="1"/>
  <c r="T1354" i="1"/>
  <c r="T1355" i="1"/>
  <c r="U1355" i="1"/>
  <c r="V1355" i="1"/>
  <c r="T1356" i="1"/>
  <c r="T1357" i="1"/>
  <c r="T1358" i="1"/>
  <c r="T1359" i="1"/>
  <c r="U1359" i="1"/>
  <c r="V1359" i="1"/>
  <c r="T1360" i="1"/>
  <c r="T1361" i="1"/>
  <c r="T1362" i="1"/>
  <c r="T1363" i="1"/>
  <c r="U1363" i="1"/>
  <c r="V1363" i="1"/>
  <c r="T1364" i="1"/>
  <c r="T1365" i="1"/>
  <c r="T1366" i="1"/>
  <c r="T1367" i="1"/>
  <c r="U1367" i="1"/>
  <c r="V1367" i="1"/>
  <c r="T1368" i="1"/>
  <c r="T1369" i="1"/>
  <c r="T1370" i="1"/>
  <c r="T1371" i="1"/>
  <c r="U1371" i="1"/>
  <c r="V1371" i="1"/>
  <c r="T1372" i="1"/>
  <c r="T1373" i="1"/>
  <c r="T1374" i="1"/>
  <c r="T1375" i="1"/>
  <c r="U1375" i="1"/>
  <c r="V1375" i="1"/>
  <c r="T1376" i="1"/>
  <c r="T1377" i="1"/>
  <c r="T1378" i="1"/>
  <c r="T1379" i="1"/>
  <c r="U1379" i="1"/>
  <c r="V1379" i="1"/>
  <c r="T1380" i="1"/>
  <c r="T1381" i="1"/>
  <c r="T1382" i="1"/>
  <c r="T1383" i="1"/>
  <c r="U1383" i="1"/>
  <c r="V1383" i="1"/>
  <c r="T1384" i="1"/>
  <c r="T1385" i="1"/>
  <c r="T1386" i="1"/>
  <c r="T1387" i="1"/>
  <c r="U1387" i="1"/>
  <c r="V1387" i="1"/>
  <c r="T1388" i="1"/>
  <c r="T1389" i="1"/>
  <c r="T1390" i="1"/>
  <c r="T1391" i="1"/>
  <c r="U1391" i="1"/>
  <c r="V1391" i="1"/>
  <c r="T1392" i="1"/>
  <c r="T1393" i="1"/>
  <c r="T1394" i="1"/>
  <c r="T1395" i="1"/>
  <c r="U1395" i="1"/>
  <c r="V1395" i="1"/>
  <c r="T1396" i="1"/>
  <c r="T1397" i="1"/>
  <c r="T1398" i="1"/>
  <c r="T1399" i="1"/>
  <c r="U1399" i="1"/>
  <c r="V1399" i="1"/>
  <c r="T1400" i="1"/>
  <c r="T1401" i="1"/>
  <c r="T1402" i="1"/>
  <c r="T1403" i="1"/>
  <c r="U1403" i="1"/>
  <c r="V1403" i="1"/>
  <c r="T1404" i="1"/>
  <c r="T1405" i="1"/>
  <c r="T1406" i="1"/>
  <c r="T1407" i="1"/>
  <c r="U1407" i="1"/>
  <c r="V1407" i="1"/>
  <c r="T1408" i="1"/>
  <c r="T1409" i="1"/>
  <c r="T1410" i="1"/>
  <c r="T1411" i="1"/>
  <c r="U1411" i="1"/>
  <c r="V1411" i="1"/>
  <c r="T1412" i="1"/>
  <c r="T1413" i="1"/>
  <c r="T1414" i="1"/>
  <c r="T1415" i="1"/>
  <c r="U1415" i="1"/>
  <c r="V1415" i="1"/>
  <c r="T1416" i="1"/>
  <c r="T1417" i="1"/>
  <c r="T1418" i="1"/>
  <c r="T1419" i="1"/>
  <c r="U1419" i="1"/>
  <c r="V1419" i="1"/>
  <c r="T1420" i="1"/>
  <c r="T1421" i="1"/>
  <c r="T1422" i="1"/>
  <c r="T1423" i="1"/>
  <c r="U1423" i="1"/>
  <c r="V1423" i="1"/>
  <c r="T1424" i="1"/>
  <c r="T1425" i="1"/>
  <c r="T1426" i="1"/>
  <c r="T1427" i="1"/>
  <c r="U1427" i="1"/>
  <c r="V1427" i="1"/>
  <c r="T1428" i="1"/>
  <c r="T1429" i="1"/>
  <c r="T1430" i="1"/>
  <c r="T1431" i="1"/>
  <c r="U1431" i="1"/>
  <c r="V1431" i="1"/>
  <c r="T1432" i="1"/>
  <c r="T1433" i="1"/>
  <c r="T1434" i="1"/>
  <c r="T1435" i="1"/>
  <c r="U1435" i="1"/>
  <c r="V1435" i="1"/>
  <c r="T1436" i="1"/>
  <c r="T1437" i="1"/>
  <c r="T1438" i="1"/>
  <c r="T1439" i="1"/>
  <c r="U1439" i="1"/>
  <c r="V1439" i="1"/>
  <c r="T1440" i="1"/>
  <c r="T1441" i="1"/>
  <c r="T1442" i="1"/>
  <c r="T1443" i="1"/>
  <c r="U1443" i="1"/>
  <c r="V1443" i="1"/>
  <c r="T1444" i="1"/>
  <c r="T1445" i="1"/>
  <c r="T1446" i="1"/>
  <c r="T1447" i="1"/>
  <c r="U1447" i="1"/>
  <c r="V1447" i="1"/>
  <c r="T1448" i="1"/>
  <c r="T1449" i="1"/>
  <c r="T1450" i="1"/>
  <c r="T1451" i="1"/>
  <c r="U1451" i="1"/>
  <c r="V1451" i="1"/>
  <c r="T1452" i="1"/>
  <c r="T1453" i="1"/>
  <c r="T1454" i="1"/>
  <c r="T1455" i="1"/>
  <c r="U1455" i="1"/>
  <c r="V1455" i="1"/>
  <c r="T1456" i="1"/>
  <c r="T1457" i="1"/>
  <c r="T1458" i="1"/>
  <c r="T1459" i="1"/>
  <c r="U1459" i="1"/>
  <c r="V1459" i="1"/>
  <c r="T1460" i="1"/>
  <c r="T1461" i="1"/>
  <c r="T1462" i="1"/>
  <c r="T1463" i="1"/>
  <c r="U1463" i="1"/>
  <c r="V1463" i="1"/>
  <c r="T1464" i="1"/>
  <c r="T1465" i="1"/>
  <c r="T1466" i="1"/>
  <c r="T1467" i="1"/>
  <c r="U1467" i="1"/>
  <c r="V1467" i="1"/>
  <c r="T1468" i="1"/>
  <c r="T1469" i="1"/>
  <c r="T1470" i="1"/>
  <c r="T1471" i="1"/>
  <c r="U1471" i="1"/>
  <c r="V1471" i="1"/>
  <c r="T1472" i="1"/>
  <c r="T1473" i="1"/>
  <c r="T1474" i="1"/>
  <c r="T1475" i="1"/>
  <c r="U1475" i="1"/>
  <c r="V1475" i="1"/>
  <c r="T1476" i="1"/>
  <c r="T1477" i="1"/>
  <c r="T1478" i="1"/>
  <c r="T1479" i="1"/>
  <c r="U1479" i="1"/>
  <c r="V1479" i="1"/>
  <c r="T1480" i="1"/>
  <c r="T1481" i="1"/>
  <c r="T1482" i="1"/>
  <c r="T1483" i="1"/>
  <c r="U1483" i="1"/>
  <c r="V1483" i="1"/>
  <c r="T1484" i="1"/>
  <c r="T1485" i="1"/>
  <c r="T1486" i="1"/>
  <c r="T1487" i="1"/>
  <c r="U1487" i="1"/>
  <c r="V1487" i="1"/>
  <c r="T1488" i="1"/>
  <c r="T1489" i="1"/>
  <c r="T1490" i="1"/>
  <c r="T1491" i="1"/>
  <c r="U1491" i="1"/>
  <c r="V1491" i="1"/>
  <c r="T1492" i="1"/>
  <c r="T1493" i="1"/>
  <c r="T1494" i="1"/>
  <c r="T1495" i="1"/>
  <c r="U1495" i="1"/>
  <c r="V1495" i="1"/>
  <c r="T1496" i="1"/>
  <c r="T1497" i="1"/>
  <c r="T1498" i="1"/>
  <c r="T1499" i="1"/>
  <c r="U1499" i="1"/>
  <c r="V1499" i="1"/>
  <c r="T1500" i="1"/>
  <c r="T1501" i="1"/>
  <c r="T1502" i="1"/>
  <c r="T1503" i="1"/>
  <c r="U1503" i="1"/>
  <c r="V1503" i="1"/>
  <c r="T1504" i="1"/>
  <c r="T1505" i="1"/>
  <c r="T1506" i="1"/>
  <c r="T1507" i="1"/>
  <c r="U1507" i="1"/>
  <c r="V1507" i="1"/>
  <c r="T1508" i="1"/>
  <c r="T1509" i="1"/>
  <c r="T1510" i="1"/>
  <c r="T1511" i="1"/>
  <c r="U1511" i="1"/>
  <c r="V1511" i="1"/>
  <c r="T1512" i="1"/>
  <c r="T1513" i="1"/>
  <c r="T1514" i="1"/>
  <c r="T1515" i="1"/>
  <c r="U1515" i="1"/>
  <c r="V1515" i="1"/>
  <c r="T1516" i="1"/>
  <c r="T1517" i="1"/>
  <c r="T1518" i="1"/>
  <c r="T1519" i="1"/>
  <c r="U1519" i="1"/>
  <c r="V1519" i="1"/>
  <c r="T1520" i="1"/>
  <c r="T1521" i="1"/>
  <c r="T1522" i="1"/>
  <c r="T1523" i="1"/>
  <c r="U1523" i="1"/>
  <c r="V1523" i="1"/>
  <c r="T1524" i="1"/>
  <c r="T1525" i="1"/>
  <c r="T1526" i="1"/>
  <c r="T1527" i="1"/>
  <c r="U1527" i="1"/>
  <c r="V1527" i="1"/>
  <c r="T1528" i="1"/>
  <c r="T1529" i="1"/>
  <c r="T1530" i="1"/>
  <c r="T1531" i="1"/>
  <c r="U1531" i="1"/>
  <c r="V1531" i="1"/>
  <c r="T1532" i="1"/>
  <c r="T1533" i="1"/>
  <c r="T1534" i="1"/>
  <c r="T1535" i="1"/>
  <c r="U1535" i="1"/>
  <c r="V1535" i="1"/>
  <c r="T1536" i="1"/>
  <c r="T1537" i="1"/>
  <c r="T1538" i="1"/>
  <c r="T1539" i="1"/>
  <c r="U1539" i="1"/>
  <c r="V1539" i="1"/>
  <c r="T1540" i="1"/>
  <c r="T1541" i="1"/>
  <c r="T1542" i="1"/>
  <c r="T1543" i="1"/>
  <c r="U1543" i="1"/>
  <c r="V1543" i="1"/>
  <c r="T1544" i="1"/>
  <c r="T1545" i="1"/>
  <c r="T1546" i="1"/>
  <c r="T1547" i="1"/>
  <c r="U1547" i="1"/>
  <c r="V1547" i="1"/>
  <c r="T1548" i="1"/>
  <c r="T1549" i="1"/>
  <c r="T1550" i="1"/>
  <c r="T1551" i="1"/>
  <c r="U1551" i="1"/>
  <c r="V1551" i="1"/>
  <c r="T1552" i="1"/>
  <c r="T1553" i="1"/>
  <c r="T1554" i="1"/>
  <c r="T1555" i="1"/>
  <c r="U1555" i="1"/>
  <c r="V1555" i="1"/>
  <c r="T1556" i="1"/>
  <c r="T1557" i="1"/>
  <c r="T1558" i="1"/>
  <c r="T1559" i="1"/>
  <c r="U1559" i="1"/>
  <c r="V1559" i="1"/>
  <c r="T1560" i="1"/>
  <c r="T1561" i="1"/>
  <c r="T1562" i="1"/>
  <c r="T1563" i="1"/>
  <c r="U1563" i="1"/>
  <c r="V1563" i="1"/>
  <c r="T1564" i="1"/>
  <c r="T1565" i="1"/>
  <c r="T1566" i="1"/>
  <c r="T1567" i="1"/>
  <c r="U1567" i="1"/>
  <c r="V1567" i="1"/>
  <c r="T1568" i="1"/>
  <c r="T1569" i="1"/>
  <c r="T1570" i="1"/>
  <c r="T1571" i="1"/>
  <c r="U1571" i="1"/>
  <c r="V1571" i="1"/>
  <c r="T1572" i="1"/>
  <c r="T1573" i="1"/>
  <c r="T1574" i="1"/>
  <c r="T1575" i="1"/>
  <c r="U1575" i="1"/>
  <c r="V1575" i="1"/>
  <c r="T1576" i="1"/>
  <c r="T1577" i="1"/>
  <c r="T1578" i="1"/>
  <c r="T1579" i="1"/>
  <c r="U1579" i="1"/>
  <c r="V1579" i="1"/>
  <c r="T1580" i="1"/>
  <c r="T1581" i="1"/>
  <c r="T1582" i="1"/>
  <c r="T1583" i="1"/>
  <c r="U1583" i="1"/>
  <c r="V1583" i="1"/>
  <c r="T1584" i="1"/>
  <c r="T1585" i="1"/>
  <c r="T1586" i="1"/>
  <c r="T1587" i="1"/>
  <c r="U1587" i="1"/>
  <c r="V1587" i="1"/>
  <c r="T1588" i="1"/>
  <c r="T1589" i="1"/>
  <c r="T1590" i="1"/>
  <c r="T1591" i="1"/>
  <c r="U1591" i="1"/>
  <c r="V1591" i="1"/>
  <c r="T1592" i="1"/>
  <c r="T1593" i="1"/>
  <c r="T1594" i="1"/>
  <c r="T1595" i="1"/>
  <c r="U1595" i="1"/>
  <c r="V1595" i="1"/>
  <c r="T1596" i="1"/>
  <c r="T1597" i="1"/>
  <c r="T1598" i="1"/>
  <c r="T1599" i="1"/>
  <c r="U1599" i="1"/>
  <c r="V1599" i="1"/>
  <c r="T1600" i="1"/>
  <c r="T1601" i="1"/>
  <c r="T1602" i="1"/>
  <c r="T1603" i="1"/>
  <c r="U1603" i="1"/>
  <c r="V1603" i="1"/>
  <c r="T1604" i="1"/>
  <c r="T1605" i="1"/>
  <c r="T1606" i="1"/>
  <c r="T1607" i="1"/>
  <c r="U1607" i="1"/>
  <c r="V1607" i="1"/>
  <c r="T1608" i="1"/>
  <c r="T1609" i="1"/>
  <c r="T1610" i="1"/>
  <c r="T1611" i="1"/>
  <c r="U1611" i="1"/>
  <c r="V1611" i="1"/>
  <c r="T1612" i="1"/>
  <c r="T1613" i="1"/>
  <c r="T1614" i="1"/>
  <c r="T1615" i="1"/>
  <c r="U1615" i="1"/>
  <c r="V1615" i="1"/>
  <c r="T1616" i="1"/>
  <c r="T1617" i="1"/>
  <c r="T1618" i="1"/>
  <c r="T1619" i="1"/>
  <c r="U1619" i="1"/>
  <c r="V1619" i="1"/>
  <c r="T1620" i="1"/>
  <c r="T1621" i="1"/>
  <c r="T1622" i="1"/>
  <c r="T1623" i="1"/>
  <c r="U1623" i="1"/>
  <c r="V1623" i="1"/>
  <c r="T1624" i="1"/>
  <c r="T1625" i="1"/>
  <c r="T1626" i="1"/>
  <c r="T1627" i="1"/>
  <c r="U1627" i="1"/>
  <c r="V1627" i="1"/>
  <c r="T1628" i="1"/>
  <c r="T1629" i="1"/>
  <c r="T1630" i="1"/>
  <c r="T1631" i="1"/>
  <c r="U1631" i="1"/>
  <c r="V1631" i="1"/>
  <c r="T1632" i="1"/>
  <c r="T1633" i="1"/>
  <c r="T1634" i="1"/>
  <c r="T1635" i="1"/>
  <c r="U1635" i="1"/>
  <c r="V1635" i="1"/>
  <c r="T1636" i="1"/>
  <c r="T1637" i="1"/>
  <c r="T1638" i="1"/>
  <c r="T1639" i="1"/>
  <c r="U1639" i="1"/>
  <c r="V1639" i="1"/>
  <c r="T1640" i="1"/>
  <c r="T1641" i="1"/>
  <c r="T1642" i="1"/>
  <c r="T1643" i="1"/>
  <c r="U1643" i="1"/>
  <c r="V1643" i="1"/>
  <c r="T1644" i="1"/>
  <c r="T1645" i="1"/>
  <c r="T1646" i="1"/>
  <c r="T1647" i="1"/>
  <c r="U1647" i="1"/>
  <c r="V1647" i="1"/>
  <c r="T1648" i="1"/>
  <c r="T1649" i="1"/>
  <c r="T1650" i="1"/>
  <c r="T1651" i="1"/>
  <c r="U1651" i="1"/>
  <c r="V1651" i="1"/>
  <c r="T1652" i="1"/>
  <c r="T1653" i="1"/>
  <c r="T1654" i="1"/>
  <c r="T1655" i="1"/>
  <c r="U1655" i="1"/>
  <c r="V1655" i="1"/>
  <c r="T1656" i="1"/>
  <c r="T1657" i="1"/>
  <c r="T1658" i="1"/>
  <c r="T1659" i="1"/>
  <c r="U1659" i="1"/>
  <c r="V1659" i="1"/>
  <c r="T1660" i="1"/>
  <c r="T1661" i="1"/>
  <c r="T1662" i="1"/>
  <c r="T1663" i="1"/>
  <c r="U1663" i="1"/>
  <c r="V1663" i="1"/>
  <c r="T1664" i="1"/>
  <c r="T1665" i="1"/>
  <c r="T1666" i="1"/>
  <c r="T1667" i="1"/>
  <c r="U1667" i="1"/>
  <c r="V1667" i="1"/>
  <c r="T1668" i="1"/>
  <c r="T1669" i="1"/>
  <c r="T1670" i="1"/>
  <c r="T1671" i="1"/>
  <c r="U1671" i="1"/>
  <c r="V1671" i="1"/>
  <c r="T1672" i="1"/>
  <c r="T1673" i="1"/>
  <c r="T1674" i="1"/>
  <c r="T1675" i="1"/>
  <c r="U1675" i="1"/>
  <c r="V1675" i="1"/>
  <c r="T1676" i="1"/>
  <c r="T1677" i="1"/>
  <c r="T1678" i="1"/>
  <c r="T1679" i="1"/>
  <c r="U1679" i="1"/>
  <c r="V1679" i="1"/>
  <c r="T1680" i="1"/>
  <c r="T1681" i="1"/>
  <c r="T1682" i="1"/>
  <c r="T1683" i="1"/>
  <c r="U1683" i="1"/>
  <c r="V1683" i="1"/>
  <c r="T1684" i="1"/>
  <c r="T1685" i="1"/>
  <c r="T1686" i="1"/>
  <c r="T1687" i="1"/>
  <c r="U1687" i="1"/>
  <c r="V1687" i="1"/>
  <c r="T1688" i="1"/>
  <c r="T1689" i="1"/>
  <c r="T1690" i="1"/>
  <c r="T1691" i="1"/>
  <c r="U1691" i="1"/>
  <c r="V1691" i="1"/>
  <c r="T1692" i="1"/>
  <c r="T1693" i="1"/>
  <c r="T1694" i="1"/>
  <c r="T1695" i="1"/>
  <c r="U1695" i="1"/>
  <c r="V1695" i="1"/>
  <c r="T1696" i="1"/>
  <c r="T1697" i="1"/>
  <c r="T1698" i="1"/>
  <c r="T1699" i="1"/>
  <c r="U1699" i="1"/>
  <c r="V1699" i="1"/>
  <c r="T1700" i="1"/>
  <c r="T1701" i="1"/>
  <c r="T1702" i="1"/>
  <c r="T1703" i="1"/>
  <c r="U1703" i="1"/>
  <c r="V1703" i="1"/>
  <c r="T1704" i="1"/>
  <c r="T1705" i="1"/>
  <c r="T1706" i="1"/>
  <c r="T1707" i="1"/>
  <c r="U1707" i="1"/>
  <c r="V1707" i="1"/>
  <c r="T1708" i="1"/>
  <c r="T1709" i="1"/>
  <c r="T1710" i="1"/>
  <c r="T1711" i="1"/>
  <c r="U1711" i="1"/>
  <c r="V1711" i="1"/>
  <c r="T1712" i="1"/>
  <c r="T1713" i="1"/>
  <c r="T1714" i="1"/>
  <c r="T1715" i="1"/>
  <c r="U1715" i="1"/>
  <c r="V1715" i="1"/>
  <c r="T1716" i="1"/>
  <c r="T1717" i="1"/>
  <c r="T1718" i="1"/>
  <c r="T1719" i="1"/>
  <c r="U1719" i="1"/>
  <c r="V1719" i="1"/>
  <c r="T1720" i="1"/>
  <c r="T1721" i="1"/>
  <c r="T1722" i="1"/>
  <c r="T1723" i="1"/>
  <c r="U1723" i="1"/>
  <c r="V1723" i="1"/>
  <c r="T1724" i="1"/>
  <c r="T1725" i="1"/>
  <c r="T1726" i="1"/>
  <c r="T1727" i="1"/>
  <c r="U1727" i="1"/>
  <c r="V1727" i="1"/>
  <c r="T1728" i="1"/>
  <c r="T1729" i="1"/>
  <c r="T1730" i="1"/>
  <c r="T1731" i="1"/>
  <c r="U1731" i="1"/>
  <c r="V1731" i="1"/>
  <c r="T1732" i="1"/>
  <c r="T1733" i="1"/>
  <c r="T1734" i="1"/>
  <c r="T1735" i="1"/>
  <c r="U1735" i="1"/>
  <c r="V1735" i="1"/>
  <c r="T1736" i="1"/>
  <c r="T1737" i="1"/>
  <c r="T1738" i="1"/>
  <c r="T1739" i="1"/>
  <c r="U1739" i="1"/>
  <c r="V1739" i="1"/>
  <c r="T1740" i="1"/>
  <c r="T1741" i="1"/>
  <c r="T1742" i="1"/>
  <c r="T1743" i="1"/>
  <c r="U1743" i="1"/>
  <c r="V1743" i="1"/>
  <c r="T1744" i="1"/>
  <c r="T1745" i="1"/>
  <c r="T1746" i="1"/>
  <c r="T1747" i="1"/>
  <c r="U1747" i="1"/>
  <c r="V1747" i="1"/>
  <c r="T1748" i="1"/>
  <c r="T1749" i="1"/>
  <c r="T1750" i="1"/>
  <c r="T1751" i="1"/>
  <c r="U1751" i="1"/>
  <c r="V1751" i="1"/>
  <c r="T1752" i="1"/>
  <c r="T1753" i="1"/>
  <c r="T1754" i="1"/>
  <c r="T1755" i="1"/>
  <c r="U1755" i="1"/>
  <c r="V1755" i="1"/>
  <c r="T1756" i="1"/>
  <c r="T1757" i="1"/>
  <c r="T1758" i="1"/>
  <c r="T1759" i="1"/>
  <c r="U1759" i="1"/>
  <c r="V1759" i="1"/>
  <c r="T1760" i="1"/>
  <c r="T1761" i="1"/>
  <c r="T1762" i="1"/>
  <c r="T1763" i="1"/>
  <c r="U1763" i="1"/>
  <c r="V1763" i="1"/>
  <c r="T1764" i="1"/>
  <c r="T1765" i="1"/>
  <c r="T1766" i="1"/>
  <c r="T1767" i="1"/>
  <c r="U1767" i="1"/>
  <c r="V1767" i="1"/>
  <c r="T1768" i="1"/>
  <c r="T1769" i="1"/>
  <c r="T1770" i="1"/>
  <c r="T1771" i="1"/>
  <c r="U1771" i="1"/>
  <c r="V1771" i="1"/>
  <c r="T1772" i="1"/>
  <c r="T1773" i="1"/>
  <c r="T1774" i="1"/>
  <c r="T1775" i="1"/>
  <c r="U1775" i="1"/>
  <c r="V1775" i="1"/>
  <c r="T1776" i="1"/>
  <c r="T1777" i="1"/>
  <c r="T1778" i="1"/>
  <c r="T1779" i="1"/>
  <c r="U1779" i="1"/>
  <c r="V1779" i="1"/>
  <c r="T1780" i="1"/>
  <c r="T1781" i="1"/>
  <c r="T1782" i="1"/>
  <c r="T1783" i="1"/>
  <c r="U1783" i="1"/>
  <c r="V1783" i="1"/>
  <c r="T1784" i="1"/>
  <c r="T1785" i="1"/>
  <c r="T1786" i="1"/>
  <c r="T1787" i="1"/>
  <c r="U1787" i="1"/>
  <c r="V1787" i="1"/>
  <c r="T1788" i="1"/>
  <c r="T1789" i="1"/>
  <c r="T1790" i="1"/>
  <c r="T1791" i="1"/>
  <c r="U1791" i="1"/>
  <c r="V1791" i="1"/>
  <c r="T1792" i="1"/>
  <c r="T1793" i="1"/>
  <c r="T1794" i="1"/>
  <c r="T1795" i="1"/>
  <c r="U1795" i="1"/>
  <c r="V1795" i="1"/>
  <c r="T1796" i="1"/>
  <c r="T1797" i="1"/>
  <c r="T1798" i="1"/>
  <c r="T1799" i="1"/>
  <c r="U1799" i="1"/>
  <c r="V1799" i="1"/>
  <c r="T1800" i="1"/>
  <c r="T1801" i="1"/>
  <c r="T1802" i="1"/>
  <c r="T1803" i="1"/>
  <c r="U1803" i="1"/>
  <c r="V1803" i="1"/>
  <c r="T1804" i="1"/>
  <c r="T1805" i="1"/>
  <c r="T1806" i="1"/>
  <c r="T1807" i="1"/>
  <c r="U1807" i="1"/>
  <c r="V1807" i="1"/>
  <c r="T1808" i="1"/>
  <c r="T1809" i="1"/>
  <c r="T1810" i="1"/>
  <c r="T1811" i="1"/>
  <c r="U1811" i="1"/>
  <c r="V1811" i="1"/>
  <c r="T1812" i="1"/>
  <c r="T1813" i="1"/>
  <c r="T1814" i="1"/>
  <c r="T1815" i="1"/>
  <c r="U1815" i="1"/>
  <c r="V1815" i="1"/>
  <c r="T1816" i="1"/>
  <c r="T1817" i="1"/>
  <c r="T1818" i="1"/>
  <c r="T1819" i="1"/>
  <c r="U1819" i="1"/>
  <c r="V1819" i="1"/>
  <c r="T1820" i="1"/>
  <c r="T1821" i="1"/>
  <c r="T1822" i="1"/>
  <c r="T1823" i="1"/>
  <c r="U1823" i="1"/>
  <c r="V1823" i="1"/>
  <c r="T1824" i="1"/>
  <c r="T1825" i="1"/>
  <c r="T1826" i="1"/>
  <c r="T1827" i="1"/>
  <c r="U1827" i="1"/>
  <c r="V1827" i="1"/>
  <c r="T1828" i="1"/>
  <c r="T1829" i="1"/>
  <c r="T1830" i="1"/>
  <c r="T1831" i="1"/>
  <c r="U1831" i="1"/>
  <c r="V1831" i="1"/>
  <c r="T1832" i="1"/>
  <c r="T1833" i="1"/>
  <c r="T1834" i="1"/>
  <c r="T1835" i="1"/>
  <c r="U1835" i="1"/>
  <c r="V1835" i="1"/>
  <c r="T1836" i="1"/>
  <c r="T1837" i="1"/>
  <c r="T1838" i="1"/>
  <c r="T1839" i="1"/>
  <c r="U1839" i="1"/>
  <c r="V1839" i="1"/>
  <c r="T1840" i="1"/>
  <c r="T1841" i="1"/>
  <c r="T1842" i="1"/>
  <c r="T1843" i="1"/>
  <c r="U1843" i="1"/>
  <c r="V1843" i="1"/>
  <c r="T1844" i="1"/>
  <c r="T1845" i="1"/>
  <c r="T1846" i="1"/>
  <c r="T1847" i="1"/>
  <c r="U1847" i="1"/>
  <c r="V1847" i="1"/>
  <c r="T1848" i="1"/>
  <c r="T1849" i="1"/>
  <c r="T1850" i="1"/>
  <c r="T1851" i="1"/>
  <c r="U1851" i="1"/>
  <c r="V1851" i="1"/>
  <c r="T1852" i="1"/>
  <c r="T1853" i="1"/>
  <c r="T1854" i="1"/>
  <c r="T1855" i="1"/>
  <c r="U1855" i="1"/>
  <c r="V1855" i="1"/>
  <c r="T1856" i="1"/>
  <c r="T1857" i="1"/>
  <c r="T1858" i="1"/>
  <c r="T1859" i="1"/>
  <c r="U1859" i="1"/>
  <c r="V1859" i="1"/>
  <c r="T1860" i="1"/>
  <c r="T1861" i="1"/>
  <c r="T1862" i="1"/>
  <c r="T1863" i="1"/>
  <c r="U1863" i="1"/>
  <c r="V1863" i="1"/>
  <c r="T1864" i="1"/>
  <c r="T1865" i="1"/>
  <c r="T1866" i="1"/>
  <c r="T1867" i="1"/>
  <c r="U1867" i="1"/>
  <c r="V1867" i="1"/>
  <c r="T1868" i="1"/>
  <c r="T1869" i="1"/>
  <c r="T1870" i="1"/>
  <c r="T1871" i="1"/>
  <c r="U1871" i="1"/>
  <c r="V1871" i="1"/>
  <c r="T1872" i="1"/>
  <c r="T1873" i="1"/>
  <c r="T1874" i="1"/>
  <c r="T1875" i="1"/>
  <c r="U1875" i="1"/>
  <c r="V1875" i="1"/>
  <c r="T1876" i="1"/>
  <c r="T1877" i="1"/>
  <c r="T1878" i="1"/>
  <c r="T1879" i="1"/>
  <c r="U1879" i="1"/>
  <c r="V1879" i="1"/>
  <c r="T1880" i="1"/>
  <c r="T1881" i="1"/>
  <c r="T1882" i="1"/>
  <c r="T1883" i="1"/>
  <c r="U1883" i="1"/>
  <c r="V1883" i="1"/>
  <c r="T1884" i="1"/>
  <c r="T1885" i="1"/>
  <c r="T1886" i="1"/>
  <c r="T1887" i="1"/>
  <c r="U1887" i="1"/>
  <c r="V1887" i="1"/>
  <c r="T1888" i="1"/>
  <c r="T1889" i="1"/>
  <c r="T1890" i="1"/>
  <c r="T1891" i="1"/>
  <c r="U1891" i="1"/>
  <c r="V1891" i="1"/>
  <c r="T1892" i="1"/>
  <c r="T1893" i="1"/>
  <c r="T1894" i="1"/>
  <c r="T1895" i="1"/>
  <c r="U1895" i="1"/>
  <c r="V1895" i="1"/>
  <c r="T1896" i="1"/>
  <c r="T1897" i="1"/>
  <c r="T1898" i="1"/>
  <c r="T1899" i="1"/>
  <c r="U1899" i="1"/>
  <c r="V1899" i="1"/>
  <c r="T1900" i="1"/>
  <c r="T1901" i="1"/>
  <c r="T1902" i="1"/>
  <c r="T1903" i="1"/>
  <c r="U1903" i="1"/>
  <c r="V1903" i="1"/>
  <c r="T1904" i="1"/>
  <c r="T1905" i="1"/>
  <c r="T1906" i="1"/>
  <c r="T1907" i="1"/>
  <c r="U1907" i="1"/>
  <c r="V1907" i="1"/>
  <c r="T1908" i="1"/>
  <c r="T1909" i="1"/>
  <c r="T1910" i="1"/>
  <c r="T1911" i="1"/>
  <c r="U1911" i="1"/>
  <c r="V1911" i="1"/>
  <c r="T1912" i="1"/>
  <c r="T1913" i="1"/>
  <c r="T1914" i="1"/>
  <c r="T1915" i="1"/>
  <c r="U1915" i="1"/>
  <c r="V1915" i="1"/>
  <c r="T1916" i="1"/>
  <c r="T1917" i="1"/>
  <c r="T1918" i="1"/>
  <c r="T1919" i="1"/>
  <c r="U1919" i="1"/>
  <c r="V1919" i="1"/>
  <c r="T1920" i="1"/>
  <c r="T1921" i="1"/>
  <c r="T1922" i="1"/>
  <c r="T1923" i="1"/>
  <c r="U1923" i="1"/>
  <c r="V1923" i="1"/>
  <c r="T1924" i="1"/>
  <c r="T1925" i="1"/>
  <c r="T1926" i="1"/>
  <c r="T1927" i="1"/>
  <c r="U1927" i="1"/>
  <c r="V1927" i="1"/>
  <c r="T1928" i="1"/>
  <c r="T1929" i="1"/>
  <c r="T1930" i="1"/>
  <c r="T1931" i="1"/>
  <c r="U1931" i="1"/>
  <c r="V1931" i="1"/>
  <c r="T1932" i="1"/>
  <c r="T1933" i="1"/>
  <c r="T1934" i="1"/>
  <c r="T1935" i="1"/>
  <c r="U1935" i="1"/>
  <c r="V1935" i="1"/>
  <c r="T1936" i="1"/>
  <c r="T1937" i="1"/>
  <c r="T1938" i="1"/>
  <c r="T1939" i="1"/>
  <c r="U1939" i="1"/>
  <c r="V1939" i="1"/>
  <c r="T1940" i="1"/>
  <c r="T1941" i="1"/>
  <c r="T1942" i="1"/>
  <c r="T1943" i="1"/>
  <c r="U1943" i="1"/>
  <c r="V1943" i="1"/>
  <c r="T1944" i="1"/>
  <c r="T1945" i="1"/>
  <c r="T1946" i="1"/>
  <c r="T1947" i="1"/>
  <c r="U1947" i="1"/>
  <c r="V1947" i="1"/>
  <c r="T1948" i="1"/>
  <c r="T1949" i="1"/>
  <c r="T1950" i="1"/>
  <c r="T1951" i="1"/>
  <c r="U1951" i="1"/>
  <c r="V1951" i="1"/>
  <c r="T1952" i="1"/>
  <c r="T1953" i="1"/>
  <c r="T1954" i="1"/>
  <c r="T1955" i="1"/>
  <c r="U1955" i="1"/>
  <c r="V1955" i="1"/>
  <c r="T1956" i="1"/>
  <c r="T1957" i="1"/>
  <c r="T1958" i="1"/>
  <c r="T1959" i="1"/>
  <c r="U1959" i="1"/>
  <c r="V1959" i="1"/>
  <c r="T1960" i="1"/>
  <c r="T1961" i="1"/>
  <c r="T1962" i="1"/>
  <c r="T1963" i="1"/>
  <c r="U1963" i="1"/>
  <c r="V1963" i="1"/>
  <c r="T1964" i="1"/>
  <c r="T1965" i="1"/>
  <c r="T1966" i="1"/>
  <c r="T1967" i="1"/>
  <c r="U1967" i="1"/>
  <c r="V1967" i="1"/>
  <c r="T1968" i="1"/>
  <c r="T1969" i="1"/>
  <c r="T1970" i="1"/>
  <c r="T1971" i="1"/>
  <c r="U1971" i="1"/>
  <c r="V1971" i="1"/>
  <c r="T1972" i="1"/>
  <c r="T1973" i="1"/>
  <c r="T1974" i="1"/>
  <c r="T1975" i="1"/>
  <c r="U1975" i="1"/>
  <c r="V1975" i="1"/>
  <c r="T1976" i="1"/>
  <c r="T1977" i="1"/>
  <c r="T1978" i="1"/>
  <c r="T1979" i="1"/>
  <c r="U1979" i="1"/>
  <c r="V1979" i="1"/>
  <c r="T1980" i="1"/>
  <c r="T1981" i="1"/>
  <c r="T1982" i="1"/>
  <c r="T1983" i="1"/>
  <c r="U1983" i="1"/>
  <c r="V1983" i="1"/>
  <c r="T1984" i="1"/>
  <c r="T1985" i="1"/>
  <c r="T1986" i="1"/>
  <c r="T1987" i="1"/>
  <c r="U1987" i="1"/>
  <c r="V1987" i="1"/>
  <c r="T1988" i="1"/>
  <c r="T1989" i="1"/>
  <c r="T1990" i="1"/>
  <c r="T1991" i="1"/>
  <c r="U1991" i="1"/>
  <c r="V1991" i="1"/>
  <c r="T1992" i="1"/>
  <c r="T1993" i="1"/>
  <c r="T1994" i="1"/>
  <c r="T1995" i="1"/>
  <c r="U1995" i="1"/>
  <c r="V1995" i="1"/>
  <c r="T1996" i="1"/>
  <c r="T1997" i="1"/>
  <c r="T1998" i="1"/>
  <c r="T1999" i="1"/>
  <c r="U1999" i="1"/>
  <c r="V1999" i="1"/>
  <c r="T2000" i="1"/>
  <c r="T2001" i="1"/>
  <c r="T2002" i="1"/>
  <c r="T2003" i="1"/>
  <c r="U2003" i="1"/>
  <c r="V2003" i="1"/>
  <c r="T2004" i="1"/>
  <c r="T2005" i="1"/>
  <c r="T2006" i="1"/>
  <c r="T2007" i="1"/>
  <c r="U2007" i="1"/>
  <c r="V2007" i="1"/>
  <c r="T2008" i="1"/>
  <c r="T2009" i="1"/>
  <c r="T2010" i="1"/>
  <c r="T2011" i="1"/>
  <c r="U2011" i="1"/>
  <c r="V2011" i="1"/>
  <c r="T2012" i="1"/>
  <c r="T2013" i="1"/>
  <c r="T2014" i="1"/>
  <c r="T2015" i="1"/>
  <c r="U2015" i="1"/>
  <c r="V2015" i="1"/>
  <c r="T2016" i="1"/>
  <c r="T2017" i="1"/>
  <c r="T2018" i="1"/>
  <c r="T2019" i="1"/>
  <c r="U2019" i="1"/>
  <c r="V2019" i="1"/>
  <c r="T2020" i="1"/>
  <c r="T2021" i="1"/>
  <c r="T2022" i="1"/>
  <c r="T2023" i="1"/>
  <c r="U2023" i="1"/>
  <c r="V2023" i="1"/>
  <c r="T2024" i="1"/>
  <c r="T2025" i="1"/>
  <c r="T2026" i="1"/>
  <c r="T2027" i="1"/>
  <c r="U2027" i="1"/>
  <c r="V2027" i="1"/>
  <c r="T2028" i="1"/>
  <c r="T2029" i="1"/>
  <c r="T2030" i="1"/>
  <c r="T2031" i="1"/>
  <c r="U2031" i="1"/>
  <c r="V2031" i="1"/>
  <c r="T2032" i="1"/>
  <c r="T2033" i="1"/>
  <c r="T2034" i="1"/>
  <c r="T2035" i="1"/>
  <c r="U2035" i="1"/>
  <c r="V2035" i="1"/>
  <c r="T2036" i="1"/>
  <c r="T2037" i="1"/>
  <c r="T2038" i="1"/>
  <c r="T2039" i="1"/>
  <c r="U2039" i="1"/>
  <c r="V2039" i="1"/>
  <c r="T2040" i="1"/>
  <c r="T2041" i="1"/>
  <c r="T2042" i="1"/>
  <c r="T2043" i="1"/>
  <c r="U2043" i="1"/>
  <c r="V2043" i="1"/>
  <c r="T2044" i="1"/>
  <c r="T2045" i="1"/>
  <c r="T2046" i="1"/>
  <c r="T2047" i="1"/>
  <c r="U2047" i="1"/>
  <c r="V2047" i="1"/>
  <c r="T2048" i="1"/>
  <c r="T2049" i="1"/>
  <c r="T2050" i="1"/>
  <c r="T2051" i="1"/>
  <c r="U2051" i="1"/>
  <c r="V2051" i="1"/>
  <c r="T2052" i="1"/>
  <c r="T2053" i="1"/>
  <c r="T2054" i="1"/>
  <c r="T2055" i="1"/>
  <c r="U2055" i="1"/>
  <c r="V2055" i="1"/>
  <c r="T2056" i="1"/>
  <c r="T2057" i="1"/>
  <c r="T2058" i="1"/>
  <c r="T2059" i="1"/>
  <c r="U2059" i="1"/>
  <c r="V2059" i="1"/>
  <c r="T2060" i="1"/>
  <c r="T2061" i="1"/>
  <c r="T2062" i="1"/>
  <c r="T2063" i="1"/>
  <c r="U2063" i="1"/>
  <c r="V2063" i="1"/>
  <c r="T2064" i="1"/>
  <c r="T2065" i="1"/>
  <c r="T2066" i="1"/>
  <c r="T2067" i="1"/>
  <c r="U2067" i="1"/>
  <c r="V2067" i="1"/>
  <c r="T2068" i="1"/>
  <c r="T2069" i="1"/>
  <c r="T2070" i="1"/>
  <c r="T2071" i="1"/>
  <c r="U2071" i="1"/>
  <c r="V2071" i="1"/>
  <c r="T2072" i="1"/>
  <c r="T2073" i="1"/>
  <c r="T2074" i="1"/>
  <c r="T2075" i="1"/>
  <c r="U2075" i="1"/>
  <c r="V2075" i="1"/>
  <c r="T2076" i="1"/>
  <c r="T2077" i="1"/>
  <c r="T2078" i="1"/>
  <c r="T2079" i="1"/>
  <c r="U2079" i="1"/>
  <c r="V2079" i="1"/>
  <c r="T2080" i="1"/>
  <c r="T2081" i="1"/>
  <c r="T2082" i="1"/>
  <c r="T2083" i="1"/>
  <c r="U2083" i="1"/>
  <c r="V2083" i="1"/>
  <c r="T2084" i="1"/>
  <c r="T2085" i="1"/>
  <c r="T2086" i="1"/>
  <c r="T2087" i="1"/>
  <c r="U2087" i="1"/>
  <c r="V2087" i="1"/>
  <c r="T2088" i="1"/>
  <c r="T2089" i="1"/>
  <c r="T2090" i="1"/>
  <c r="T2091" i="1"/>
  <c r="U2091" i="1"/>
  <c r="V2091" i="1"/>
  <c r="T2092" i="1"/>
  <c r="T2093" i="1"/>
  <c r="T2094" i="1"/>
  <c r="T2095" i="1"/>
  <c r="U2095" i="1"/>
  <c r="V2095" i="1"/>
  <c r="T2096" i="1"/>
  <c r="T2097" i="1"/>
  <c r="T2098" i="1"/>
  <c r="T2099" i="1"/>
  <c r="U2099" i="1"/>
  <c r="V2099" i="1"/>
  <c r="T2100" i="1"/>
  <c r="T2101" i="1"/>
  <c r="T2102" i="1"/>
  <c r="T2103" i="1"/>
  <c r="U2103" i="1"/>
  <c r="V2103" i="1"/>
  <c r="T2104" i="1"/>
  <c r="T2105" i="1"/>
  <c r="T2106" i="1"/>
  <c r="T2107" i="1"/>
  <c r="U2107" i="1"/>
  <c r="V2107" i="1"/>
  <c r="T2108" i="1"/>
  <c r="T2109" i="1"/>
  <c r="T2110" i="1"/>
  <c r="T2111" i="1"/>
  <c r="U2111" i="1"/>
  <c r="V2111" i="1"/>
  <c r="T2112" i="1"/>
  <c r="T2113" i="1"/>
  <c r="T2114" i="1"/>
  <c r="T2115" i="1"/>
  <c r="U2115" i="1"/>
  <c r="V2115" i="1"/>
  <c r="T2116" i="1"/>
  <c r="T2117" i="1"/>
  <c r="T2118" i="1"/>
  <c r="T2119" i="1"/>
  <c r="U2119" i="1"/>
  <c r="V2119" i="1"/>
  <c r="T2120" i="1"/>
  <c r="T2121" i="1"/>
  <c r="T2122" i="1"/>
  <c r="T2123" i="1"/>
  <c r="U2123" i="1"/>
  <c r="V2123" i="1"/>
  <c r="T2124" i="1"/>
  <c r="T2125" i="1"/>
  <c r="T2126" i="1"/>
  <c r="T2127" i="1"/>
  <c r="U2127" i="1"/>
  <c r="V2127" i="1"/>
  <c r="T2128" i="1"/>
  <c r="T2129" i="1"/>
  <c r="T2130" i="1"/>
  <c r="T2131" i="1"/>
  <c r="U2131" i="1"/>
  <c r="V2131" i="1"/>
  <c r="T2132" i="1"/>
  <c r="T2133" i="1"/>
  <c r="T2134" i="1"/>
  <c r="T2135" i="1"/>
  <c r="U2135" i="1"/>
  <c r="V2135" i="1"/>
  <c r="T2136" i="1"/>
  <c r="T2137" i="1"/>
  <c r="T2138" i="1"/>
  <c r="T2139" i="1"/>
  <c r="U2139" i="1"/>
  <c r="V2139" i="1"/>
  <c r="T2140" i="1"/>
  <c r="T2141" i="1"/>
  <c r="T2142" i="1"/>
  <c r="T2143" i="1"/>
  <c r="U2143" i="1"/>
  <c r="V2143" i="1"/>
  <c r="T2144" i="1"/>
  <c r="T2145" i="1"/>
  <c r="T2146" i="1"/>
  <c r="T2147" i="1"/>
  <c r="U2147" i="1"/>
  <c r="V2147" i="1"/>
  <c r="T2148" i="1"/>
  <c r="T2149" i="1"/>
  <c r="T2150" i="1"/>
  <c r="T2151" i="1"/>
  <c r="U2151" i="1"/>
  <c r="V2151" i="1"/>
  <c r="T2152" i="1"/>
  <c r="T2153" i="1"/>
  <c r="T2154" i="1"/>
  <c r="T2155" i="1"/>
  <c r="U2155" i="1"/>
  <c r="V2155" i="1"/>
  <c r="T2156" i="1"/>
  <c r="T2157" i="1"/>
  <c r="T2158" i="1"/>
  <c r="T2159" i="1"/>
  <c r="U2159" i="1"/>
  <c r="V2159" i="1"/>
  <c r="T2160" i="1"/>
  <c r="T2161" i="1"/>
  <c r="T2162" i="1"/>
  <c r="T2163" i="1"/>
  <c r="U2163" i="1"/>
  <c r="V2163" i="1"/>
  <c r="T2164" i="1"/>
  <c r="T2165" i="1"/>
  <c r="T2166" i="1"/>
  <c r="T2167" i="1"/>
  <c r="U2167" i="1"/>
  <c r="V2167" i="1"/>
  <c r="T2168" i="1"/>
  <c r="T2169" i="1"/>
  <c r="T2170" i="1"/>
  <c r="T2171" i="1"/>
  <c r="U2171" i="1"/>
  <c r="V2171" i="1"/>
  <c r="T2172" i="1"/>
  <c r="T2173" i="1"/>
  <c r="T2174" i="1"/>
  <c r="T2175" i="1"/>
  <c r="U2175" i="1"/>
  <c r="V2175" i="1"/>
  <c r="T2176" i="1"/>
  <c r="T2177" i="1"/>
  <c r="T2178" i="1"/>
  <c r="T2179" i="1"/>
  <c r="U2179" i="1"/>
  <c r="V2179" i="1"/>
  <c r="T2180" i="1"/>
  <c r="T2181" i="1"/>
  <c r="T2182" i="1"/>
  <c r="T2183" i="1"/>
  <c r="U2183" i="1"/>
  <c r="V2183" i="1"/>
  <c r="T2184" i="1"/>
  <c r="T2185" i="1"/>
  <c r="T2186" i="1"/>
  <c r="T2187" i="1"/>
  <c r="U2187" i="1"/>
  <c r="V2187" i="1"/>
  <c r="T2188" i="1"/>
  <c r="T2189" i="1"/>
  <c r="T2190" i="1"/>
  <c r="T2191" i="1"/>
  <c r="U2191" i="1"/>
  <c r="V2191" i="1"/>
  <c r="T2192" i="1"/>
  <c r="T2193" i="1"/>
  <c r="T2194" i="1"/>
  <c r="T2195" i="1"/>
  <c r="U2195" i="1"/>
  <c r="V2195" i="1"/>
  <c r="T2196" i="1"/>
  <c r="T2197" i="1"/>
  <c r="T2198" i="1"/>
  <c r="T2199" i="1"/>
  <c r="U2199" i="1"/>
  <c r="V2199" i="1"/>
  <c r="T2200" i="1"/>
  <c r="T2201" i="1"/>
  <c r="T2202" i="1"/>
  <c r="T2203" i="1"/>
  <c r="U2203" i="1"/>
  <c r="V2203" i="1"/>
  <c r="T2204" i="1"/>
  <c r="T2205" i="1"/>
  <c r="T2206" i="1"/>
  <c r="T2207" i="1"/>
  <c r="U2207" i="1"/>
  <c r="V2207" i="1"/>
  <c r="T2208" i="1"/>
  <c r="T2209" i="1"/>
  <c r="T2210" i="1"/>
  <c r="T2211" i="1"/>
  <c r="U2211" i="1"/>
  <c r="V2211" i="1"/>
  <c r="T2212" i="1"/>
  <c r="T2213" i="1"/>
  <c r="T2214" i="1"/>
  <c r="T2215" i="1"/>
  <c r="U2215" i="1"/>
  <c r="V2215" i="1"/>
  <c r="T2216" i="1"/>
  <c r="T2217" i="1"/>
  <c r="T2218" i="1"/>
  <c r="T2219" i="1"/>
  <c r="U2219" i="1"/>
  <c r="V2219" i="1"/>
  <c r="T2220" i="1"/>
  <c r="T2221" i="1"/>
  <c r="T2222" i="1"/>
  <c r="T2223" i="1"/>
  <c r="U2223" i="1"/>
  <c r="V2223" i="1"/>
  <c r="T2224" i="1"/>
  <c r="T2225" i="1"/>
  <c r="T2226" i="1"/>
  <c r="T2227" i="1"/>
  <c r="U2227" i="1"/>
  <c r="V2227" i="1"/>
  <c r="T2228" i="1"/>
  <c r="T2229" i="1"/>
  <c r="T2230" i="1"/>
  <c r="T2231" i="1"/>
  <c r="U2231" i="1"/>
  <c r="V2231" i="1"/>
  <c r="T2232" i="1"/>
  <c r="T2233" i="1"/>
  <c r="T2234" i="1"/>
  <c r="T2235" i="1"/>
  <c r="U2235" i="1"/>
  <c r="V2235" i="1"/>
  <c r="T2236" i="1"/>
  <c r="T2237" i="1"/>
  <c r="T2238" i="1"/>
  <c r="T2239" i="1"/>
  <c r="U2239" i="1"/>
  <c r="V2239" i="1"/>
  <c r="T2240" i="1"/>
  <c r="T2241" i="1"/>
  <c r="T2242" i="1"/>
  <c r="T2243" i="1"/>
  <c r="U2243" i="1"/>
  <c r="V2243" i="1"/>
  <c r="T2244" i="1"/>
  <c r="T2245" i="1"/>
  <c r="T2246" i="1"/>
  <c r="T2247" i="1"/>
  <c r="U2247" i="1"/>
  <c r="V2247" i="1"/>
  <c r="T2248" i="1"/>
  <c r="T2249" i="1"/>
  <c r="T2250" i="1"/>
  <c r="T2251" i="1"/>
  <c r="U2251" i="1"/>
  <c r="V2251" i="1"/>
  <c r="T2252" i="1"/>
  <c r="T2253" i="1"/>
  <c r="T2254" i="1"/>
  <c r="T2255" i="1"/>
  <c r="U2255" i="1"/>
  <c r="V2255" i="1"/>
  <c r="T2256" i="1"/>
  <c r="T2257" i="1"/>
  <c r="T2258" i="1"/>
  <c r="T2259" i="1"/>
  <c r="U2259" i="1"/>
  <c r="V2259" i="1"/>
  <c r="T2260" i="1"/>
  <c r="T2261" i="1"/>
  <c r="T2262" i="1"/>
  <c r="T2263" i="1"/>
  <c r="U2263" i="1"/>
  <c r="V2263" i="1"/>
  <c r="T2264" i="1"/>
  <c r="T2265" i="1"/>
  <c r="T2266" i="1"/>
  <c r="T2267" i="1"/>
  <c r="U2267" i="1"/>
  <c r="V2267" i="1"/>
  <c r="T2268" i="1"/>
  <c r="T2269" i="1"/>
  <c r="T2270" i="1"/>
  <c r="T2271" i="1"/>
  <c r="U2271" i="1"/>
  <c r="V2271" i="1"/>
  <c r="T2272" i="1"/>
  <c r="T2273" i="1"/>
  <c r="T2274" i="1"/>
  <c r="T2275" i="1"/>
  <c r="U2275" i="1"/>
  <c r="V2275" i="1"/>
  <c r="T2276" i="1"/>
  <c r="T2277" i="1"/>
  <c r="T2278" i="1"/>
  <c r="T2279" i="1"/>
  <c r="U2279" i="1"/>
  <c r="V2279" i="1"/>
  <c r="T2280" i="1"/>
  <c r="T2281" i="1"/>
  <c r="T2282" i="1"/>
  <c r="T2283" i="1"/>
  <c r="U2283" i="1"/>
  <c r="V2283" i="1"/>
  <c r="T2284" i="1"/>
  <c r="T2285" i="1"/>
  <c r="T2286" i="1"/>
  <c r="T2287" i="1"/>
  <c r="U2287" i="1"/>
  <c r="V2287" i="1"/>
  <c r="T2288" i="1"/>
  <c r="T2289" i="1"/>
  <c r="T2290" i="1"/>
  <c r="T2291" i="1"/>
  <c r="U2291" i="1"/>
  <c r="V2291" i="1"/>
  <c r="T2292" i="1"/>
  <c r="T2293" i="1"/>
  <c r="T2294" i="1"/>
  <c r="T2295" i="1"/>
  <c r="U2295" i="1"/>
  <c r="V2295" i="1"/>
  <c r="T2296" i="1"/>
  <c r="T2297" i="1"/>
  <c r="T2298" i="1"/>
  <c r="T2299" i="1"/>
  <c r="U2299" i="1"/>
  <c r="V2299" i="1"/>
  <c r="T2300" i="1"/>
  <c r="T2301" i="1"/>
  <c r="T2302" i="1"/>
  <c r="T2303" i="1"/>
  <c r="U2303" i="1"/>
  <c r="V2303" i="1"/>
  <c r="T2304" i="1"/>
  <c r="T2305" i="1"/>
  <c r="T2306" i="1"/>
  <c r="T2307" i="1"/>
  <c r="U2307" i="1"/>
  <c r="V2307" i="1"/>
  <c r="T2308" i="1"/>
  <c r="T2309" i="1"/>
  <c r="T2310" i="1"/>
  <c r="T2311" i="1"/>
  <c r="U2311" i="1"/>
  <c r="V2311" i="1"/>
  <c r="T2312" i="1"/>
  <c r="T2313" i="1"/>
  <c r="T2314" i="1"/>
  <c r="T2315" i="1"/>
  <c r="U2315" i="1"/>
  <c r="V2315" i="1"/>
  <c r="T2316" i="1"/>
  <c r="T2317" i="1"/>
  <c r="T2318" i="1"/>
  <c r="T2319" i="1"/>
  <c r="U2319" i="1"/>
  <c r="V2319" i="1"/>
  <c r="T2320" i="1"/>
  <c r="T2321" i="1"/>
  <c r="T2322" i="1"/>
  <c r="T2323" i="1"/>
  <c r="U2323" i="1"/>
  <c r="V2323" i="1"/>
  <c r="T2324" i="1"/>
  <c r="T2325" i="1"/>
  <c r="T2326" i="1"/>
  <c r="T2327" i="1"/>
  <c r="U2327" i="1"/>
  <c r="V2327" i="1"/>
  <c r="T2328" i="1"/>
  <c r="T2329" i="1"/>
  <c r="T2330" i="1"/>
  <c r="T2331" i="1"/>
  <c r="U2331" i="1"/>
  <c r="V2331" i="1"/>
  <c r="T2332" i="1"/>
  <c r="T2333" i="1"/>
  <c r="T2334" i="1"/>
  <c r="T2335" i="1"/>
  <c r="U2335" i="1"/>
  <c r="V2335" i="1"/>
  <c r="T2336" i="1"/>
  <c r="T2337" i="1"/>
  <c r="T2338" i="1"/>
  <c r="T2339" i="1"/>
  <c r="U2339" i="1"/>
  <c r="V2339" i="1"/>
  <c r="T2340" i="1"/>
  <c r="T2341" i="1"/>
  <c r="T2342" i="1"/>
  <c r="T2343" i="1"/>
  <c r="U2343" i="1"/>
  <c r="V2343" i="1"/>
  <c r="T2344" i="1"/>
  <c r="T2345" i="1"/>
  <c r="T2346" i="1"/>
  <c r="T2347" i="1"/>
  <c r="U2347" i="1"/>
  <c r="V2347" i="1"/>
  <c r="T2348" i="1"/>
  <c r="T2349" i="1"/>
  <c r="T2350" i="1"/>
  <c r="T2351" i="1"/>
  <c r="U2351" i="1"/>
  <c r="V2351" i="1"/>
  <c r="T2352" i="1"/>
  <c r="T2353" i="1"/>
  <c r="T2354" i="1"/>
  <c r="T2355" i="1"/>
  <c r="U2355" i="1"/>
  <c r="V2355" i="1"/>
  <c r="T2356" i="1"/>
  <c r="T2357" i="1"/>
  <c r="T2358" i="1"/>
  <c r="T2359" i="1"/>
  <c r="U2359" i="1"/>
  <c r="V2359" i="1"/>
  <c r="T2360" i="1"/>
  <c r="T2361" i="1"/>
  <c r="T2362" i="1"/>
  <c r="T2363" i="1"/>
  <c r="U2363" i="1"/>
  <c r="V2363" i="1"/>
  <c r="T2364" i="1"/>
  <c r="T2365" i="1"/>
  <c r="T2366" i="1"/>
  <c r="T2367" i="1"/>
  <c r="U2367" i="1"/>
  <c r="V2367" i="1"/>
  <c r="T2368" i="1"/>
  <c r="T2369" i="1"/>
  <c r="T2370" i="1"/>
  <c r="T2371" i="1"/>
  <c r="U2371" i="1"/>
  <c r="V2371" i="1"/>
  <c r="T2372" i="1"/>
  <c r="T2373" i="1"/>
  <c r="T2374" i="1"/>
  <c r="T2375" i="1"/>
  <c r="U2375" i="1"/>
  <c r="V2375" i="1"/>
  <c r="T2376" i="1"/>
  <c r="T2377" i="1"/>
  <c r="T2378" i="1"/>
  <c r="T2379" i="1"/>
  <c r="U2379" i="1"/>
  <c r="V2379" i="1"/>
  <c r="T2380" i="1"/>
  <c r="T2381" i="1"/>
  <c r="T2382" i="1"/>
  <c r="T2383" i="1"/>
  <c r="U2383" i="1"/>
  <c r="V2383" i="1"/>
  <c r="T2384" i="1"/>
  <c r="T2385" i="1"/>
  <c r="T2386" i="1"/>
  <c r="T2387" i="1"/>
  <c r="U2387" i="1"/>
  <c r="V2387" i="1"/>
  <c r="T2388" i="1"/>
  <c r="T2389" i="1"/>
  <c r="T2390" i="1"/>
  <c r="T2391" i="1"/>
  <c r="U2391" i="1"/>
  <c r="V2391" i="1"/>
  <c r="T2392" i="1"/>
  <c r="T2393" i="1"/>
  <c r="T2394" i="1"/>
  <c r="T2395" i="1"/>
  <c r="U2395" i="1"/>
  <c r="V2395" i="1"/>
  <c r="T2396" i="1"/>
  <c r="T2397" i="1"/>
  <c r="T2398" i="1"/>
  <c r="T2399" i="1"/>
  <c r="U2399" i="1"/>
  <c r="V2399" i="1"/>
  <c r="T2400" i="1"/>
  <c r="T2401" i="1"/>
  <c r="T2402" i="1"/>
  <c r="T2403" i="1"/>
  <c r="U2403" i="1"/>
  <c r="V2403" i="1"/>
  <c r="T2404" i="1"/>
  <c r="T2405" i="1"/>
  <c r="T2406" i="1"/>
  <c r="T2407" i="1"/>
  <c r="U2407" i="1"/>
  <c r="V2407" i="1"/>
  <c r="T2408" i="1"/>
  <c r="T2409" i="1"/>
  <c r="T2410" i="1"/>
  <c r="T2411" i="1"/>
  <c r="U2411" i="1"/>
  <c r="V2411" i="1"/>
  <c r="T2412" i="1"/>
  <c r="T2413" i="1"/>
  <c r="T2414" i="1"/>
  <c r="T2415" i="1"/>
  <c r="U2415" i="1"/>
  <c r="V2415" i="1"/>
  <c r="T2416" i="1"/>
  <c r="T2417" i="1"/>
  <c r="T2418" i="1"/>
  <c r="T2419" i="1"/>
  <c r="U2419" i="1"/>
  <c r="V2419" i="1"/>
  <c r="T2420" i="1"/>
  <c r="T2421" i="1"/>
  <c r="T2422" i="1"/>
  <c r="T2423" i="1"/>
  <c r="U2423" i="1"/>
  <c r="V2423" i="1"/>
  <c r="T2424" i="1"/>
  <c r="T2425" i="1"/>
  <c r="T2426" i="1"/>
  <c r="T2427" i="1"/>
  <c r="U2427" i="1"/>
  <c r="V2427" i="1"/>
  <c r="T2428" i="1"/>
  <c r="T2429" i="1"/>
  <c r="T2430" i="1"/>
  <c r="T2431" i="1"/>
  <c r="U2431" i="1"/>
  <c r="V2431" i="1"/>
  <c r="T2432" i="1"/>
  <c r="T2433" i="1"/>
  <c r="T2434" i="1"/>
  <c r="T2435" i="1"/>
  <c r="U2435" i="1"/>
  <c r="V2435" i="1"/>
  <c r="T2436" i="1"/>
  <c r="T2437" i="1"/>
  <c r="T2438" i="1"/>
  <c r="T2439" i="1"/>
  <c r="U2439" i="1"/>
  <c r="V2439" i="1"/>
  <c r="T2440" i="1"/>
  <c r="T2441" i="1"/>
  <c r="T2442" i="1"/>
  <c r="T2443" i="1"/>
  <c r="U2443" i="1"/>
  <c r="V2443" i="1"/>
  <c r="T2444" i="1"/>
  <c r="T2445" i="1"/>
  <c r="T2446" i="1"/>
  <c r="T2447" i="1"/>
  <c r="U2447" i="1"/>
  <c r="V2447" i="1"/>
  <c r="T2448" i="1"/>
  <c r="T2449" i="1"/>
  <c r="T2450" i="1"/>
  <c r="T2451" i="1"/>
  <c r="U2451" i="1"/>
  <c r="V2451" i="1"/>
  <c r="T2452" i="1"/>
  <c r="T2453" i="1"/>
  <c r="T2454" i="1"/>
  <c r="T2455" i="1"/>
  <c r="U2455" i="1"/>
  <c r="V2455" i="1"/>
  <c r="T2456" i="1"/>
  <c r="T2457" i="1"/>
  <c r="T2458" i="1"/>
  <c r="T2459" i="1"/>
  <c r="U2459" i="1"/>
  <c r="V2459" i="1"/>
  <c r="T2460" i="1"/>
  <c r="T2461" i="1"/>
  <c r="T2462" i="1"/>
  <c r="T2463" i="1"/>
  <c r="U2463" i="1"/>
  <c r="V2463" i="1"/>
  <c r="T2464" i="1"/>
  <c r="T2465" i="1"/>
  <c r="T2466" i="1"/>
  <c r="T2467" i="1"/>
  <c r="U2467" i="1"/>
  <c r="V2467" i="1"/>
  <c r="T2468" i="1"/>
  <c r="T2469" i="1"/>
  <c r="T2470" i="1"/>
  <c r="T2471" i="1"/>
  <c r="U2471" i="1"/>
  <c r="V2471" i="1"/>
  <c r="T2472" i="1"/>
  <c r="T2473" i="1"/>
  <c r="T2474" i="1"/>
  <c r="T2475" i="1"/>
  <c r="U2475" i="1"/>
  <c r="V2475" i="1"/>
  <c r="T2476" i="1"/>
  <c r="T2477" i="1"/>
  <c r="T2478" i="1"/>
  <c r="T2479" i="1"/>
  <c r="U2479" i="1"/>
  <c r="V2479" i="1"/>
  <c r="T2480" i="1"/>
  <c r="T2481" i="1"/>
  <c r="T2482" i="1"/>
  <c r="T2483" i="1"/>
  <c r="U2483" i="1"/>
  <c r="V2483" i="1"/>
  <c r="T2484" i="1"/>
  <c r="T2485" i="1"/>
  <c r="T2486" i="1"/>
  <c r="T2487" i="1"/>
  <c r="U2487" i="1"/>
  <c r="V2487" i="1"/>
  <c r="T2488" i="1"/>
  <c r="T2489" i="1"/>
  <c r="T2490" i="1"/>
  <c r="T2491" i="1"/>
  <c r="U2491" i="1"/>
  <c r="V2491" i="1"/>
  <c r="T2492" i="1"/>
  <c r="T2493" i="1"/>
  <c r="T2494" i="1"/>
  <c r="T2495" i="1"/>
  <c r="U2495" i="1"/>
  <c r="V2495" i="1"/>
  <c r="T2496" i="1"/>
  <c r="T2497" i="1"/>
  <c r="T2498" i="1"/>
  <c r="T2499" i="1"/>
  <c r="U2499" i="1"/>
  <c r="V2499" i="1"/>
  <c r="T2500" i="1"/>
  <c r="T2501" i="1"/>
  <c r="T2502" i="1"/>
  <c r="T2503" i="1"/>
  <c r="U2503" i="1"/>
  <c r="V2503" i="1"/>
  <c r="T2504" i="1"/>
  <c r="T2505" i="1"/>
  <c r="T2506" i="1"/>
  <c r="T2507" i="1"/>
  <c r="U2507" i="1"/>
  <c r="V2507" i="1"/>
  <c r="T2508" i="1"/>
  <c r="T2509" i="1"/>
  <c r="T2510" i="1"/>
  <c r="T2511" i="1"/>
  <c r="U2511" i="1"/>
  <c r="V2511" i="1"/>
  <c r="T2512" i="1"/>
  <c r="T2513" i="1"/>
  <c r="T2514" i="1"/>
  <c r="T2515" i="1"/>
  <c r="U2515" i="1"/>
  <c r="V2515" i="1"/>
  <c r="T2516" i="1"/>
  <c r="T2517" i="1"/>
  <c r="T2518" i="1"/>
  <c r="T2519" i="1"/>
  <c r="U2519" i="1"/>
  <c r="V2519" i="1"/>
  <c r="T2520" i="1"/>
  <c r="T2521" i="1"/>
  <c r="T2522" i="1"/>
  <c r="T2523" i="1"/>
  <c r="U2523" i="1"/>
  <c r="V2523" i="1"/>
  <c r="T2524" i="1"/>
  <c r="T2525" i="1"/>
  <c r="T2526" i="1"/>
  <c r="T2527" i="1"/>
  <c r="U2527" i="1"/>
  <c r="V2527" i="1"/>
  <c r="T2528" i="1"/>
  <c r="T2529" i="1"/>
  <c r="T2530" i="1"/>
  <c r="T2531" i="1"/>
  <c r="U2531" i="1"/>
  <c r="V2531" i="1"/>
  <c r="T2532" i="1"/>
  <c r="T2533" i="1"/>
  <c r="T2534" i="1"/>
  <c r="T2535" i="1"/>
  <c r="U2535" i="1"/>
  <c r="V2535" i="1"/>
  <c r="T2536" i="1"/>
  <c r="T2537" i="1"/>
  <c r="T2538" i="1"/>
  <c r="T2539" i="1"/>
  <c r="U2539" i="1"/>
  <c r="V2539" i="1"/>
  <c r="T2540" i="1"/>
  <c r="T2541" i="1"/>
  <c r="T2542" i="1"/>
  <c r="T2543" i="1"/>
  <c r="U2543" i="1"/>
  <c r="V2543" i="1"/>
  <c r="T2544" i="1"/>
  <c r="T2545" i="1"/>
  <c r="T2546" i="1"/>
  <c r="T2547" i="1"/>
  <c r="U2547" i="1"/>
  <c r="V2547" i="1"/>
  <c r="T2548" i="1"/>
  <c r="T2549" i="1"/>
  <c r="T2550" i="1"/>
  <c r="T2551" i="1"/>
  <c r="U2551" i="1"/>
  <c r="V2551" i="1"/>
  <c r="T2552" i="1"/>
  <c r="T2553" i="1"/>
  <c r="T2554" i="1"/>
  <c r="T2555" i="1"/>
  <c r="U2555" i="1"/>
  <c r="V2555" i="1"/>
  <c r="T2556" i="1"/>
  <c r="T2557" i="1"/>
  <c r="T2558" i="1"/>
  <c r="T2559" i="1"/>
  <c r="U2559" i="1"/>
  <c r="V2559" i="1"/>
  <c r="T2560" i="1"/>
  <c r="T2561" i="1"/>
  <c r="T2562" i="1"/>
  <c r="T2563" i="1"/>
  <c r="U2563" i="1"/>
  <c r="V2563" i="1"/>
  <c r="T2564" i="1"/>
  <c r="T2565" i="1"/>
  <c r="T2566" i="1"/>
  <c r="T2567" i="1"/>
  <c r="U2567" i="1"/>
  <c r="V2567" i="1"/>
  <c r="T2568" i="1"/>
  <c r="T2569" i="1"/>
  <c r="T2570" i="1"/>
  <c r="T2571" i="1"/>
  <c r="U2571" i="1"/>
  <c r="V2571" i="1"/>
  <c r="T2572" i="1"/>
  <c r="T2573" i="1"/>
  <c r="T2574" i="1"/>
  <c r="T2575" i="1"/>
  <c r="U2575" i="1"/>
  <c r="V2575" i="1"/>
  <c r="T2576" i="1"/>
  <c r="T2577" i="1"/>
  <c r="T2578" i="1"/>
  <c r="T2579" i="1"/>
  <c r="U2579" i="1"/>
  <c r="V2579" i="1"/>
  <c r="T2580" i="1"/>
  <c r="T2581" i="1"/>
  <c r="T2582" i="1"/>
  <c r="T2583" i="1"/>
  <c r="U2583" i="1"/>
  <c r="V2583" i="1"/>
  <c r="T2584" i="1"/>
  <c r="T2585" i="1"/>
  <c r="T2586" i="1"/>
  <c r="T2587" i="1"/>
  <c r="U2587" i="1"/>
  <c r="V2587" i="1"/>
  <c r="T2588" i="1"/>
  <c r="T2589" i="1"/>
  <c r="T2590" i="1"/>
  <c r="T2591" i="1"/>
  <c r="U2591" i="1"/>
  <c r="V2591" i="1"/>
  <c r="T2592" i="1"/>
  <c r="T2593" i="1"/>
  <c r="T2594" i="1"/>
  <c r="T2595" i="1"/>
  <c r="U2595" i="1"/>
  <c r="V2595" i="1"/>
  <c r="T2596" i="1"/>
  <c r="T2597" i="1"/>
  <c r="T2598" i="1"/>
  <c r="T2599" i="1"/>
  <c r="U2599" i="1"/>
  <c r="V2599" i="1"/>
  <c r="T2600" i="1"/>
  <c r="T2601" i="1"/>
  <c r="T2602" i="1"/>
  <c r="T2603" i="1"/>
  <c r="U2603" i="1"/>
  <c r="V2603" i="1"/>
  <c r="T2604" i="1"/>
  <c r="T2605" i="1"/>
  <c r="T2606" i="1"/>
  <c r="T2607" i="1"/>
  <c r="U2607" i="1"/>
  <c r="V2607" i="1"/>
  <c r="T2608" i="1"/>
  <c r="T2609" i="1"/>
  <c r="T2610" i="1"/>
  <c r="T2611" i="1"/>
  <c r="U2611" i="1"/>
  <c r="V2611" i="1"/>
  <c r="T2612" i="1"/>
  <c r="T2613" i="1"/>
  <c r="T2614" i="1"/>
  <c r="T2615" i="1"/>
  <c r="U2615" i="1"/>
  <c r="V2615" i="1"/>
  <c r="T2616" i="1"/>
  <c r="T2617" i="1"/>
  <c r="T2618" i="1"/>
  <c r="T2619" i="1"/>
  <c r="U2619" i="1"/>
  <c r="V2619" i="1"/>
  <c r="T2620" i="1"/>
  <c r="T2621" i="1"/>
  <c r="T2622" i="1"/>
  <c r="T2623" i="1"/>
  <c r="U2623" i="1"/>
  <c r="V2623" i="1"/>
  <c r="T2624" i="1"/>
  <c r="T2625" i="1"/>
  <c r="T2626" i="1"/>
  <c r="T2627" i="1"/>
  <c r="U2627" i="1"/>
  <c r="V2627" i="1"/>
  <c r="T2628" i="1"/>
  <c r="T2629" i="1"/>
  <c r="T2630" i="1"/>
  <c r="T2631" i="1"/>
  <c r="U2631" i="1"/>
  <c r="V2631" i="1"/>
  <c r="T2632" i="1"/>
  <c r="T2633" i="1"/>
  <c r="T2634" i="1"/>
  <c r="T2635" i="1"/>
  <c r="U2635" i="1"/>
  <c r="V2635" i="1"/>
  <c r="T2636" i="1"/>
  <c r="T2637" i="1"/>
  <c r="T2638" i="1"/>
  <c r="T2639" i="1"/>
  <c r="U2639" i="1"/>
  <c r="V2639" i="1"/>
  <c r="T2640" i="1"/>
  <c r="T2641" i="1"/>
  <c r="T2642" i="1"/>
  <c r="T2643" i="1"/>
  <c r="U2643" i="1"/>
  <c r="V2643" i="1"/>
  <c r="T2644" i="1"/>
  <c r="T2645" i="1"/>
  <c r="T2646" i="1"/>
  <c r="T2647" i="1"/>
  <c r="U2647" i="1"/>
  <c r="V2647" i="1"/>
  <c r="T2648" i="1"/>
  <c r="T2649" i="1"/>
  <c r="T2650" i="1"/>
  <c r="T2651" i="1"/>
  <c r="U2651" i="1"/>
  <c r="V2651" i="1"/>
  <c r="T2652" i="1"/>
  <c r="T2653" i="1"/>
  <c r="T2654" i="1"/>
  <c r="T2655" i="1"/>
  <c r="U2655" i="1"/>
  <c r="V2655" i="1"/>
  <c r="T2656" i="1"/>
  <c r="T2657" i="1"/>
  <c r="T2658" i="1"/>
  <c r="T2659" i="1"/>
  <c r="U2659" i="1"/>
  <c r="V2659" i="1"/>
  <c r="T2660" i="1"/>
  <c r="T2661" i="1"/>
  <c r="T2662" i="1"/>
  <c r="T2663" i="1"/>
  <c r="U2663" i="1"/>
  <c r="V2663" i="1"/>
  <c r="T2664" i="1"/>
  <c r="T2665" i="1"/>
  <c r="T2666" i="1"/>
  <c r="T2667" i="1"/>
  <c r="U2667" i="1"/>
  <c r="V2667" i="1"/>
  <c r="T2668" i="1"/>
  <c r="T2669" i="1"/>
  <c r="T2670" i="1"/>
  <c r="T2671" i="1"/>
  <c r="U2671" i="1"/>
  <c r="V2671" i="1"/>
  <c r="T2672" i="1"/>
  <c r="T2673" i="1"/>
  <c r="T2674" i="1"/>
  <c r="T2675" i="1"/>
  <c r="U2675" i="1"/>
  <c r="V2675" i="1"/>
  <c r="T2676" i="1"/>
  <c r="T2677" i="1"/>
  <c r="T2678" i="1"/>
  <c r="T2679" i="1"/>
  <c r="U2679" i="1"/>
  <c r="V2679" i="1"/>
  <c r="T2680" i="1"/>
  <c r="T2681" i="1"/>
  <c r="T2682" i="1"/>
  <c r="T2683" i="1"/>
  <c r="U2683" i="1"/>
  <c r="V2683" i="1"/>
  <c r="T2684" i="1"/>
  <c r="T2685" i="1"/>
  <c r="T2686" i="1"/>
  <c r="T2687" i="1"/>
  <c r="U2687" i="1"/>
  <c r="V2687" i="1"/>
  <c r="T2688" i="1"/>
  <c r="T2689" i="1"/>
  <c r="T2690" i="1"/>
  <c r="T2691" i="1"/>
  <c r="U2691" i="1"/>
  <c r="V2691" i="1"/>
  <c r="T2692" i="1"/>
  <c r="T2693" i="1"/>
  <c r="T2694" i="1"/>
  <c r="T2695" i="1"/>
  <c r="U2695" i="1"/>
  <c r="V2695" i="1"/>
  <c r="T2696" i="1"/>
  <c r="T2697" i="1"/>
  <c r="T2698" i="1"/>
  <c r="T2699" i="1"/>
  <c r="U2699" i="1"/>
  <c r="V2699" i="1"/>
  <c r="T2700" i="1"/>
  <c r="T2701" i="1"/>
  <c r="T2702" i="1"/>
  <c r="T2703" i="1"/>
  <c r="U2703" i="1"/>
  <c r="V2703" i="1"/>
  <c r="T2704" i="1"/>
  <c r="T2705" i="1"/>
  <c r="T2706" i="1"/>
  <c r="T2707" i="1"/>
  <c r="U2707" i="1"/>
  <c r="V2707" i="1"/>
  <c r="T2708" i="1"/>
  <c r="T2709" i="1"/>
  <c r="T2710" i="1"/>
  <c r="T2711" i="1"/>
  <c r="U2711" i="1"/>
  <c r="V2711" i="1"/>
  <c r="T2712" i="1"/>
  <c r="T2713" i="1"/>
  <c r="T2714" i="1"/>
  <c r="T2715" i="1"/>
  <c r="U2715" i="1"/>
  <c r="V2715" i="1"/>
  <c r="T2716" i="1"/>
  <c r="T2717" i="1"/>
  <c r="T2718" i="1"/>
  <c r="T2719" i="1"/>
  <c r="U2719" i="1"/>
  <c r="V2719" i="1"/>
  <c r="T2720" i="1"/>
  <c r="T2721" i="1"/>
  <c r="T2722" i="1"/>
  <c r="T2723" i="1"/>
  <c r="U2723" i="1"/>
  <c r="V2723" i="1"/>
  <c r="T2724" i="1"/>
  <c r="T2725" i="1"/>
  <c r="T2726" i="1"/>
  <c r="T2727" i="1"/>
  <c r="U2727" i="1"/>
  <c r="V2727" i="1"/>
  <c r="T2728" i="1"/>
  <c r="T2729" i="1"/>
  <c r="T2730" i="1"/>
  <c r="T2731" i="1"/>
  <c r="U2731" i="1"/>
  <c r="V2731" i="1"/>
  <c r="T2732" i="1"/>
  <c r="T2733" i="1"/>
  <c r="T2734" i="1"/>
  <c r="T2735" i="1"/>
  <c r="U2735" i="1"/>
  <c r="V2735" i="1"/>
  <c r="T2736" i="1"/>
  <c r="T2737" i="1"/>
  <c r="T2738" i="1"/>
  <c r="T2739" i="1"/>
  <c r="U2739" i="1"/>
  <c r="V2739" i="1"/>
  <c r="T2740" i="1"/>
  <c r="T2741" i="1"/>
  <c r="T2742" i="1"/>
  <c r="T2743" i="1"/>
  <c r="U2743" i="1"/>
  <c r="V2743" i="1"/>
  <c r="T2744" i="1"/>
  <c r="T2745" i="1"/>
  <c r="T2746" i="1"/>
  <c r="T2747" i="1"/>
  <c r="U2747" i="1"/>
  <c r="V2747" i="1"/>
  <c r="T2748" i="1"/>
  <c r="T2749" i="1"/>
  <c r="T2750" i="1"/>
  <c r="T2751" i="1"/>
  <c r="U2751" i="1"/>
  <c r="V2751" i="1"/>
  <c r="T2752" i="1"/>
  <c r="T2753" i="1"/>
  <c r="T2754" i="1"/>
  <c r="T2755" i="1"/>
  <c r="U2755" i="1"/>
  <c r="V2755" i="1"/>
  <c r="T2756" i="1"/>
  <c r="T2757" i="1"/>
  <c r="T2758" i="1"/>
  <c r="T2759" i="1"/>
  <c r="U2759" i="1"/>
  <c r="V2759" i="1"/>
  <c r="T2760" i="1"/>
  <c r="T2761" i="1"/>
  <c r="T2762" i="1"/>
  <c r="T2763" i="1"/>
  <c r="U2763" i="1"/>
  <c r="V2763" i="1"/>
  <c r="T2764" i="1"/>
  <c r="T2765" i="1"/>
  <c r="T2766" i="1"/>
  <c r="T2767" i="1"/>
  <c r="U2767" i="1"/>
  <c r="V2767" i="1"/>
  <c r="T2768" i="1"/>
  <c r="T2769" i="1"/>
  <c r="T2770" i="1"/>
  <c r="T2771" i="1"/>
  <c r="U2771" i="1"/>
  <c r="V2771" i="1"/>
  <c r="T2772" i="1"/>
  <c r="T2773" i="1"/>
  <c r="T2774" i="1"/>
  <c r="T2775" i="1"/>
  <c r="U2775" i="1"/>
  <c r="V2775" i="1"/>
  <c r="T2776" i="1"/>
  <c r="T2777" i="1"/>
  <c r="T2778" i="1"/>
  <c r="T2779" i="1"/>
  <c r="U2779" i="1"/>
  <c r="V2779" i="1"/>
  <c r="T2780" i="1"/>
  <c r="T2781" i="1"/>
  <c r="T2782" i="1"/>
  <c r="T2783" i="1"/>
  <c r="U2783" i="1"/>
  <c r="V2783" i="1"/>
  <c r="T2784" i="1"/>
  <c r="T2785" i="1"/>
  <c r="T2786" i="1"/>
  <c r="T2787" i="1"/>
  <c r="U2787" i="1"/>
  <c r="V2787" i="1"/>
  <c r="T2788" i="1"/>
  <c r="T2789" i="1"/>
  <c r="T2790" i="1"/>
  <c r="T2791" i="1"/>
  <c r="U2791" i="1"/>
  <c r="V2791" i="1"/>
  <c r="T2792" i="1"/>
  <c r="T2793" i="1"/>
  <c r="T2794" i="1"/>
  <c r="T2795" i="1"/>
  <c r="U2795" i="1"/>
  <c r="V2795" i="1"/>
  <c r="T2796" i="1"/>
  <c r="T2797" i="1"/>
  <c r="T2798" i="1"/>
  <c r="T2799" i="1"/>
  <c r="U2799" i="1"/>
  <c r="V2799" i="1"/>
  <c r="T2800" i="1"/>
  <c r="T2801" i="1"/>
  <c r="T2802" i="1"/>
  <c r="T2803" i="1"/>
  <c r="U2803" i="1"/>
  <c r="V2803" i="1"/>
  <c r="T2804" i="1"/>
  <c r="T2805" i="1"/>
  <c r="T2806" i="1"/>
  <c r="T2807" i="1"/>
  <c r="U2807" i="1"/>
  <c r="V2807" i="1"/>
  <c r="T2808" i="1"/>
  <c r="T2809" i="1"/>
  <c r="T2810" i="1"/>
  <c r="T2811" i="1"/>
  <c r="U2811" i="1"/>
  <c r="V2811" i="1"/>
  <c r="T2812" i="1"/>
  <c r="T2813" i="1"/>
  <c r="T2814" i="1"/>
  <c r="T2815" i="1"/>
  <c r="U2815" i="1"/>
  <c r="V2815" i="1"/>
  <c r="T2816" i="1"/>
  <c r="T2817" i="1"/>
  <c r="T2818" i="1"/>
  <c r="T2819" i="1"/>
  <c r="U2819" i="1"/>
  <c r="V2819" i="1"/>
  <c r="T2820" i="1"/>
  <c r="T2821" i="1"/>
  <c r="T2822" i="1"/>
  <c r="T2823" i="1"/>
  <c r="U2823" i="1"/>
  <c r="V2823" i="1"/>
  <c r="T2824" i="1"/>
  <c r="T2825" i="1"/>
  <c r="T2826" i="1"/>
  <c r="T2827" i="1"/>
  <c r="U2827" i="1"/>
  <c r="V2827" i="1"/>
  <c r="T2828" i="1"/>
  <c r="T2829" i="1"/>
  <c r="T2830" i="1"/>
  <c r="T2831" i="1"/>
  <c r="U2831" i="1"/>
  <c r="V2831" i="1"/>
  <c r="T2832" i="1"/>
  <c r="T2833" i="1"/>
  <c r="T2834" i="1"/>
  <c r="T2835" i="1"/>
  <c r="U2835" i="1"/>
  <c r="V2835" i="1"/>
  <c r="T2836" i="1"/>
  <c r="T2837" i="1"/>
  <c r="T2838" i="1"/>
  <c r="T2839" i="1"/>
  <c r="U2839" i="1"/>
  <c r="V2839" i="1"/>
  <c r="T2840" i="1"/>
  <c r="T2841" i="1"/>
  <c r="T2842" i="1"/>
  <c r="T2843" i="1"/>
  <c r="U2843" i="1"/>
  <c r="V2843" i="1"/>
  <c r="T2844" i="1"/>
  <c r="T2845" i="1"/>
  <c r="T2846" i="1"/>
  <c r="T2847" i="1"/>
  <c r="U2847" i="1"/>
  <c r="V2847" i="1"/>
  <c r="T2848" i="1"/>
  <c r="T2849" i="1"/>
  <c r="T2850" i="1"/>
  <c r="T2851" i="1"/>
  <c r="U2851" i="1"/>
  <c r="V2851" i="1"/>
  <c r="T2852" i="1"/>
  <c r="T2853" i="1"/>
  <c r="T2854" i="1"/>
  <c r="T2855" i="1"/>
  <c r="U2855" i="1"/>
  <c r="V2855" i="1"/>
  <c r="T2856" i="1"/>
  <c r="T2857" i="1"/>
  <c r="T2858" i="1"/>
  <c r="T2859" i="1"/>
  <c r="U2859" i="1"/>
  <c r="V2859" i="1"/>
  <c r="T2860" i="1"/>
  <c r="T2861" i="1"/>
  <c r="T2862" i="1"/>
  <c r="T2863" i="1"/>
  <c r="U2863" i="1"/>
  <c r="V2863" i="1"/>
  <c r="T2864" i="1"/>
  <c r="T2865" i="1"/>
  <c r="T2866" i="1"/>
  <c r="T2867" i="1"/>
  <c r="U2867" i="1"/>
  <c r="V2867" i="1"/>
  <c r="T2868" i="1"/>
  <c r="T2869" i="1"/>
  <c r="T2870" i="1"/>
  <c r="T2871" i="1"/>
  <c r="U2871" i="1"/>
  <c r="V2871" i="1"/>
  <c r="T2872" i="1"/>
  <c r="T2873" i="1"/>
  <c r="T2874" i="1"/>
  <c r="T2875" i="1"/>
  <c r="U2875" i="1"/>
  <c r="V2875" i="1"/>
  <c r="T2876" i="1"/>
  <c r="T2877" i="1"/>
  <c r="T2878" i="1"/>
  <c r="T2879" i="1"/>
  <c r="U2879" i="1"/>
  <c r="V2879" i="1"/>
  <c r="T2880" i="1"/>
  <c r="T2881" i="1"/>
  <c r="T2882" i="1"/>
  <c r="T2883" i="1"/>
  <c r="U2883" i="1"/>
  <c r="V2883" i="1"/>
  <c r="T2884" i="1"/>
  <c r="T2885" i="1"/>
  <c r="T2886" i="1"/>
  <c r="T2887" i="1"/>
  <c r="U2887" i="1"/>
  <c r="V2887" i="1"/>
  <c r="T2888" i="1"/>
  <c r="T2889" i="1"/>
  <c r="T2890" i="1"/>
  <c r="T2891" i="1"/>
  <c r="U2891" i="1"/>
  <c r="V2891" i="1"/>
  <c r="T2892" i="1"/>
  <c r="T2893" i="1"/>
  <c r="T2894" i="1"/>
  <c r="T2895" i="1"/>
  <c r="U2895" i="1"/>
  <c r="V2895" i="1"/>
  <c r="T2896" i="1"/>
  <c r="T2897" i="1"/>
  <c r="T2898" i="1"/>
  <c r="T2899" i="1"/>
  <c r="U2899" i="1"/>
  <c r="V2899" i="1"/>
  <c r="T2900" i="1"/>
  <c r="T2901" i="1"/>
  <c r="T2902" i="1"/>
  <c r="T2903" i="1"/>
  <c r="U2903" i="1"/>
  <c r="V2903" i="1"/>
  <c r="T2904" i="1"/>
  <c r="T2905" i="1"/>
  <c r="T2906" i="1"/>
  <c r="T2907" i="1"/>
  <c r="U2907" i="1"/>
  <c r="V2907" i="1"/>
  <c r="T2908" i="1"/>
  <c r="T2909" i="1"/>
  <c r="T2910" i="1"/>
  <c r="T2911" i="1"/>
  <c r="U2911" i="1"/>
  <c r="V2911" i="1"/>
  <c r="T2912" i="1"/>
  <c r="T2913" i="1"/>
  <c r="T2914" i="1"/>
  <c r="T2915" i="1"/>
  <c r="U2915" i="1"/>
  <c r="V2915" i="1"/>
  <c r="T2916" i="1"/>
  <c r="T2917" i="1"/>
  <c r="T2918" i="1"/>
  <c r="T2919" i="1"/>
  <c r="U2919" i="1"/>
  <c r="V2919" i="1"/>
  <c r="T2920" i="1"/>
  <c r="T2921" i="1"/>
  <c r="T2922" i="1"/>
  <c r="T2923" i="1"/>
  <c r="U2923" i="1"/>
  <c r="V2923" i="1"/>
  <c r="T2925" i="1"/>
  <c r="U2925" i="1"/>
  <c r="V2925" i="1"/>
  <c r="T2926" i="1"/>
  <c r="T2927" i="1"/>
  <c r="T2928" i="1"/>
  <c r="U2928" i="1"/>
  <c r="V2928" i="1"/>
  <c r="T2929" i="1"/>
  <c r="U2929" i="1"/>
  <c r="V2929" i="1"/>
  <c r="T2930" i="1"/>
  <c r="T2931" i="1"/>
  <c r="T2932" i="1"/>
  <c r="U2932" i="1"/>
  <c r="T2933" i="1"/>
  <c r="U2933" i="1"/>
  <c r="V2933" i="1"/>
  <c r="T2934" i="1"/>
  <c r="T2935" i="1"/>
  <c r="T2936" i="1"/>
  <c r="T2937" i="1"/>
  <c r="U2937" i="1"/>
  <c r="V2937" i="1"/>
  <c r="T2938" i="1"/>
  <c r="T2939" i="1"/>
  <c r="U2939" i="1"/>
  <c r="T2940" i="1"/>
  <c r="U2940" i="1"/>
  <c r="V2940" i="1"/>
  <c r="T2941" i="1"/>
  <c r="U2941" i="1"/>
  <c r="V2941" i="1"/>
  <c r="T2942" i="1"/>
  <c r="U2942" i="1"/>
  <c r="V2942" i="1"/>
  <c r="T2943" i="1"/>
  <c r="U2943" i="1"/>
  <c r="V2943" i="1"/>
  <c r="T2944" i="1"/>
  <c r="U2944" i="1"/>
  <c r="V2944" i="1"/>
  <c r="T2945" i="1"/>
  <c r="U2945" i="1"/>
  <c r="V2945" i="1"/>
  <c r="T2946" i="1"/>
  <c r="U2946" i="1"/>
  <c r="V2946" i="1"/>
  <c r="T2947" i="1"/>
  <c r="U2947" i="1"/>
  <c r="V2947" i="1"/>
  <c r="T2948" i="1"/>
  <c r="U2948" i="1"/>
  <c r="V2948" i="1"/>
  <c r="T2949" i="1"/>
  <c r="U2949" i="1"/>
  <c r="V2949" i="1"/>
  <c r="T2950" i="1"/>
  <c r="U2950" i="1"/>
  <c r="V2950" i="1"/>
  <c r="T2951" i="1"/>
  <c r="U2951" i="1"/>
  <c r="V2951" i="1"/>
  <c r="T2952" i="1"/>
  <c r="U2952" i="1"/>
  <c r="V2952" i="1"/>
  <c r="T2953" i="1"/>
  <c r="U2953" i="1"/>
  <c r="V2953" i="1"/>
  <c r="T2954" i="1"/>
  <c r="U2954" i="1"/>
  <c r="V2954" i="1"/>
  <c r="T2955" i="1"/>
  <c r="U2955" i="1"/>
  <c r="V2955" i="1"/>
  <c r="T2956" i="1"/>
  <c r="U2956" i="1"/>
  <c r="V2956" i="1"/>
  <c r="T2957" i="1"/>
  <c r="U2957" i="1"/>
  <c r="V2957" i="1"/>
  <c r="T2958" i="1"/>
  <c r="U2958" i="1"/>
  <c r="V2958" i="1"/>
  <c r="T2959" i="1"/>
  <c r="U2959" i="1"/>
  <c r="V2959" i="1"/>
  <c r="T2960" i="1"/>
  <c r="U2960" i="1"/>
  <c r="V2960" i="1"/>
  <c r="T2961" i="1"/>
  <c r="U2961" i="1"/>
  <c r="V2961" i="1"/>
  <c r="T2962" i="1"/>
  <c r="U2962" i="1"/>
  <c r="V2962" i="1"/>
  <c r="T2963" i="1"/>
  <c r="U2963" i="1"/>
  <c r="V2963" i="1"/>
  <c r="T2964" i="1"/>
  <c r="U2964" i="1"/>
  <c r="V2964" i="1"/>
  <c r="T2965" i="1"/>
  <c r="U2965" i="1"/>
  <c r="V2965" i="1"/>
  <c r="T2966" i="1"/>
  <c r="U2966" i="1"/>
  <c r="V2966" i="1"/>
  <c r="T2967" i="1"/>
  <c r="U2967" i="1"/>
  <c r="V2967" i="1"/>
  <c r="T2968" i="1"/>
  <c r="U2968" i="1"/>
  <c r="V2968" i="1"/>
  <c r="T2969" i="1"/>
  <c r="U2969" i="1"/>
  <c r="V2969" i="1"/>
  <c r="T2970" i="1"/>
  <c r="U2970" i="1"/>
  <c r="V2970" i="1"/>
  <c r="T2971" i="1"/>
  <c r="U2971" i="1"/>
  <c r="V2971" i="1"/>
  <c r="T2972" i="1"/>
  <c r="U2972" i="1"/>
  <c r="V2972" i="1"/>
  <c r="T2973" i="1"/>
  <c r="U2973" i="1"/>
  <c r="V2973" i="1"/>
  <c r="T2974" i="1"/>
  <c r="U2974" i="1"/>
  <c r="V2974" i="1"/>
  <c r="T2975" i="1"/>
  <c r="U2975" i="1"/>
  <c r="V2975" i="1"/>
  <c r="T2976" i="1"/>
  <c r="U2976" i="1"/>
  <c r="V2976" i="1"/>
  <c r="T2977" i="1"/>
  <c r="U2977" i="1"/>
  <c r="V2977" i="1"/>
  <c r="T2978" i="1"/>
  <c r="U2978" i="1"/>
  <c r="V2978" i="1"/>
  <c r="T2979" i="1"/>
  <c r="U2979" i="1"/>
  <c r="V2979" i="1"/>
  <c r="T2980" i="1"/>
  <c r="U2980" i="1"/>
  <c r="V2980" i="1"/>
  <c r="T2981" i="1"/>
  <c r="U2981" i="1"/>
  <c r="V2981" i="1"/>
  <c r="T2982" i="1"/>
  <c r="U2982" i="1"/>
  <c r="V2982" i="1"/>
  <c r="T2983" i="1"/>
  <c r="U2983" i="1"/>
  <c r="V2983" i="1"/>
  <c r="T2984" i="1"/>
  <c r="U2984" i="1"/>
  <c r="V2984" i="1"/>
  <c r="T2985" i="1"/>
  <c r="U2985" i="1"/>
  <c r="V2985" i="1"/>
  <c r="T2986" i="1"/>
  <c r="U2986" i="1"/>
  <c r="V2986" i="1"/>
  <c r="T2987" i="1"/>
  <c r="U2987" i="1"/>
  <c r="V2987" i="1"/>
  <c r="T2988" i="1"/>
  <c r="U2988" i="1"/>
  <c r="V2988" i="1"/>
  <c r="T2989" i="1"/>
  <c r="U2989" i="1"/>
  <c r="V2989" i="1"/>
  <c r="T2990" i="1"/>
  <c r="U2990" i="1"/>
  <c r="V2990" i="1"/>
  <c r="T2991" i="1"/>
  <c r="U2991" i="1"/>
  <c r="V2991" i="1"/>
  <c r="T2992" i="1"/>
  <c r="U2992" i="1"/>
  <c r="V2992" i="1"/>
  <c r="T2993" i="1"/>
  <c r="U2993" i="1"/>
  <c r="V2993" i="1"/>
  <c r="T2994" i="1"/>
  <c r="U2994" i="1"/>
  <c r="V2994" i="1"/>
  <c r="T2995" i="1"/>
  <c r="U2995" i="1"/>
  <c r="V2995" i="1"/>
  <c r="T2996" i="1"/>
  <c r="U2996" i="1"/>
  <c r="V2996" i="1"/>
  <c r="T2997" i="1"/>
  <c r="U2997" i="1"/>
  <c r="V2997" i="1"/>
  <c r="T2998" i="1"/>
  <c r="U2998" i="1"/>
  <c r="V2998" i="1"/>
  <c r="T2999" i="1"/>
  <c r="U2999" i="1"/>
  <c r="V2999" i="1"/>
  <c r="T3000" i="1"/>
  <c r="U3000" i="1"/>
  <c r="V3000" i="1"/>
  <c r="T3001" i="1"/>
  <c r="U3001" i="1"/>
  <c r="V3001" i="1"/>
  <c r="T3002" i="1"/>
  <c r="U3002" i="1"/>
  <c r="V3002" i="1"/>
  <c r="T3003" i="1"/>
  <c r="U3003" i="1"/>
  <c r="V3003" i="1"/>
  <c r="T3004" i="1"/>
  <c r="U3004" i="1"/>
  <c r="V3004" i="1"/>
  <c r="T3005" i="1"/>
  <c r="U3005" i="1"/>
  <c r="V3005" i="1"/>
  <c r="T3006" i="1"/>
  <c r="U3006" i="1"/>
  <c r="V3006" i="1"/>
  <c r="T3007" i="1"/>
  <c r="U3007" i="1"/>
  <c r="V3007" i="1"/>
  <c r="T3008" i="1"/>
  <c r="U3008" i="1"/>
  <c r="V3008" i="1"/>
  <c r="T3009" i="1"/>
  <c r="U3009" i="1"/>
  <c r="V3009" i="1"/>
  <c r="T3010" i="1"/>
  <c r="U3010" i="1"/>
  <c r="V3010" i="1"/>
  <c r="T3011" i="1"/>
  <c r="U3011" i="1"/>
  <c r="V3011" i="1"/>
  <c r="T3012" i="1"/>
  <c r="U3012" i="1"/>
  <c r="V3012" i="1"/>
  <c r="T3013" i="1"/>
  <c r="U3013" i="1"/>
  <c r="V3013" i="1"/>
  <c r="T3014" i="1"/>
  <c r="U3014" i="1"/>
  <c r="V3014" i="1"/>
  <c r="T3015" i="1"/>
  <c r="U3015" i="1"/>
  <c r="V3015" i="1"/>
  <c r="T3016" i="1"/>
  <c r="U3016" i="1"/>
  <c r="V3016" i="1"/>
  <c r="T3017" i="1"/>
  <c r="U3017" i="1"/>
  <c r="V3017" i="1"/>
  <c r="T3018" i="1"/>
  <c r="U3018" i="1"/>
  <c r="V3018" i="1"/>
  <c r="T3019" i="1"/>
  <c r="U3019" i="1"/>
  <c r="V3019" i="1"/>
  <c r="T3020" i="1"/>
  <c r="U3020" i="1"/>
  <c r="V3020" i="1"/>
  <c r="T3021" i="1"/>
  <c r="U3021" i="1"/>
  <c r="V3021" i="1"/>
  <c r="T3022" i="1"/>
  <c r="U3022" i="1"/>
  <c r="V3022" i="1"/>
  <c r="T3023" i="1"/>
  <c r="U3023" i="1"/>
  <c r="V3023" i="1"/>
  <c r="T3024" i="1"/>
  <c r="U3024" i="1"/>
  <c r="V3024" i="1"/>
  <c r="T3025" i="1"/>
  <c r="U3025" i="1"/>
  <c r="V3025" i="1"/>
  <c r="T3026" i="1"/>
  <c r="U3026" i="1"/>
  <c r="V3026" i="1"/>
  <c r="T3027" i="1"/>
  <c r="U3027" i="1"/>
  <c r="V3027" i="1"/>
  <c r="T3028" i="1"/>
  <c r="U3028" i="1"/>
  <c r="V3028" i="1"/>
  <c r="T3029" i="1"/>
  <c r="U3029" i="1"/>
  <c r="V3029" i="1"/>
  <c r="T3030" i="1"/>
  <c r="U3030" i="1"/>
  <c r="V3030" i="1"/>
  <c r="T3031" i="1"/>
  <c r="U3031" i="1"/>
  <c r="V3031" i="1"/>
  <c r="T3032" i="1"/>
  <c r="U3032" i="1"/>
  <c r="V3032" i="1"/>
  <c r="T3033" i="1"/>
  <c r="U3033" i="1"/>
  <c r="V3033" i="1"/>
  <c r="T3034" i="1"/>
  <c r="U3034" i="1"/>
  <c r="V3034" i="1"/>
  <c r="T3035" i="1"/>
  <c r="U3035" i="1"/>
  <c r="V3035" i="1"/>
  <c r="T3036" i="1"/>
  <c r="U3036" i="1"/>
  <c r="V3036" i="1"/>
  <c r="T3037" i="1"/>
  <c r="U3037" i="1"/>
  <c r="V3037" i="1"/>
  <c r="T3038" i="1"/>
  <c r="U3038" i="1"/>
  <c r="V3038" i="1"/>
  <c r="T3039" i="1"/>
  <c r="U3039" i="1"/>
  <c r="V3039" i="1"/>
  <c r="T3040" i="1"/>
  <c r="U3040" i="1"/>
  <c r="V3040" i="1"/>
  <c r="T3041" i="1"/>
  <c r="U3041" i="1"/>
  <c r="V3041" i="1"/>
  <c r="T3042" i="1"/>
  <c r="U3042" i="1"/>
  <c r="V3042" i="1"/>
  <c r="T3043" i="1"/>
  <c r="U3043" i="1"/>
  <c r="V3043" i="1"/>
  <c r="T3044" i="1"/>
  <c r="U3044" i="1"/>
  <c r="V3044" i="1"/>
  <c r="T3045" i="1"/>
  <c r="U3045" i="1"/>
  <c r="V3045" i="1"/>
  <c r="T3046" i="1"/>
  <c r="U3046" i="1"/>
  <c r="V3046" i="1"/>
  <c r="T3047" i="1"/>
  <c r="U3047" i="1"/>
  <c r="V3047" i="1"/>
  <c r="T3048" i="1"/>
  <c r="U3048" i="1"/>
  <c r="V3048" i="1"/>
  <c r="T3049" i="1"/>
  <c r="U3049" i="1"/>
  <c r="V3049" i="1"/>
  <c r="T3050" i="1"/>
  <c r="U3050" i="1"/>
  <c r="V3050" i="1"/>
  <c r="T3051" i="1"/>
  <c r="U3051" i="1"/>
  <c r="V3051" i="1"/>
  <c r="T3052" i="1"/>
  <c r="U3052" i="1"/>
  <c r="V3052" i="1"/>
  <c r="T3053" i="1"/>
  <c r="U3053" i="1"/>
  <c r="V3053" i="1"/>
  <c r="T3054" i="1"/>
  <c r="U3054" i="1"/>
  <c r="V3054" i="1"/>
  <c r="T3055" i="1"/>
  <c r="U3055" i="1"/>
  <c r="V3055" i="1"/>
  <c r="T3056" i="1"/>
  <c r="U3056" i="1"/>
  <c r="V3056" i="1"/>
  <c r="T3057" i="1"/>
  <c r="U3057" i="1"/>
  <c r="V3057" i="1"/>
  <c r="T3058" i="1"/>
  <c r="U3058" i="1"/>
  <c r="V3058" i="1"/>
  <c r="T3059" i="1"/>
  <c r="U3059" i="1"/>
  <c r="V3059" i="1"/>
  <c r="T3060" i="1"/>
  <c r="U3060" i="1"/>
  <c r="V3060" i="1"/>
  <c r="T3061" i="1"/>
  <c r="U3061" i="1"/>
  <c r="V3061" i="1"/>
  <c r="T3062" i="1"/>
  <c r="U3062" i="1"/>
  <c r="V3062" i="1"/>
  <c r="T3063" i="1"/>
  <c r="U3063" i="1"/>
  <c r="V3063" i="1"/>
  <c r="T3064" i="1"/>
  <c r="U3064" i="1"/>
  <c r="V3064" i="1"/>
  <c r="T3065" i="1"/>
  <c r="U3065" i="1"/>
  <c r="V3065" i="1"/>
  <c r="T3066" i="1"/>
  <c r="U3066" i="1"/>
  <c r="V3066" i="1"/>
  <c r="T3067" i="1"/>
  <c r="U3067" i="1"/>
  <c r="V3067" i="1"/>
  <c r="T3068" i="1"/>
  <c r="U3068" i="1"/>
  <c r="V3068" i="1"/>
  <c r="T3069" i="1"/>
  <c r="U3069" i="1"/>
  <c r="V3069" i="1"/>
  <c r="T3070" i="1"/>
  <c r="U3070" i="1"/>
  <c r="V3070" i="1"/>
  <c r="T3071" i="1"/>
  <c r="U3071" i="1"/>
  <c r="V3071" i="1"/>
  <c r="T3072" i="1"/>
  <c r="U3072" i="1"/>
  <c r="V3072" i="1"/>
  <c r="T3073" i="1"/>
  <c r="U3073" i="1"/>
  <c r="V3073" i="1"/>
  <c r="T3074" i="1"/>
  <c r="U3074" i="1"/>
  <c r="V3074" i="1"/>
  <c r="T3075" i="1"/>
  <c r="U3075" i="1"/>
  <c r="V3075" i="1"/>
  <c r="T3076" i="1"/>
  <c r="U3076" i="1"/>
  <c r="V3076" i="1"/>
  <c r="T3077" i="1"/>
  <c r="U3077" i="1"/>
  <c r="V3077" i="1"/>
  <c r="T3078" i="1"/>
  <c r="U3078" i="1"/>
  <c r="V3078" i="1"/>
  <c r="T3079" i="1"/>
  <c r="U3079" i="1"/>
  <c r="V3079" i="1"/>
  <c r="T3080" i="1"/>
  <c r="U3080" i="1"/>
  <c r="V3080" i="1"/>
  <c r="T3081" i="1"/>
  <c r="U3081" i="1"/>
  <c r="V3081" i="1"/>
  <c r="T3082" i="1"/>
  <c r="U3082" i="1"/>
  <c r="V3082" i="1"/>
  <c r="T3083" i="1"/>
  <c r="U3083" i="1"/>
  <c r="V3083" i="1"/>
  <c r="T3084" i="1"/>
  <c r="U3084" i="1"/>
  <c r="V3084" i="1"/>
  <c r="T3085" i="1"/>
  <c r="U3085" i="1"/>
  <c r="V3085" i="1"/>
  <c r="T3086" i="1"/>
  <c r="U3086" i="1"/>
  <c r="V3086" i="1"/>
  <c r="T3087" i="1"/>
  <c r="U3087" i="1"/>
  <c r="V3087" i="1"/>
  <c r="T3088" i="1"/>
  <c r="U3088" i="1"/>
  <c r="V3088" i="1"/>
  <c r="T3089" i="1"/>
  <c r="U3089" i="1"/>
  <c r="V3089" i="1"/>
  <c r="T3090" i="1"/>
  <c r="U3090" i="1"/>
  <c r="V3090" i="1"/>
  <c r="T3091" i="1"/>
  <c r="U3091" i="1"/>
  <c r="V3091" i="1"/>
  <c r="T3092" i="1"/>
  <c r="U3092" i="1"/>
  <c r="V3092" i="1"/>
  <c r="T3093" i="1"/>
  <c r="U3093" i="1"/>
  <c r="V3093" i="1"/>
  <c r="T3094" i="1"/>
  <c r="U3094" i="1"/>
  <c r="V3094" i="1"/>
  <c r="T3095" i="1"/>
  <c r="U3095" i="1"/>
  <c r="V3095" i="1"/>
  <c r="T3096" i="1"/>
  <c r="U3096" i="1"/>
  <c r="V3096" i="1"/>
  <c r="T3097" i="1"/>
  <c r="U3097" i="1"/>
  <c r="V3097" i="1"/>
  <c r="T3098" i="1"/>
  <c r="U3098" i="1"/>
  <c r="V3098" i="1"/>
  <c r="T3099" i="1"/>
  <c r="U3099" i="1"/>
  <c r="V3099" i="1"/>
  <c r="T3100" i="1"/>
  <c r="U3100" i="1"/>
  <c r="V3100" i="1"/>
  <c r="T3101" i="1"/>
  <c r="U3101" i="1"/>
  <c r="V3101" i="1"/>
  <c r="T3102" i="1"/>
  <c r="U3102" i="1"/>
  <c r="V3102" i="1"/>
  <c r="T3103" i="1"/>
  <c r="U3103" i="1"/>
  <c r="V3103" i="1"/>
  <c r="T3104" i="1"/>
  <c r="U3104" i="1"/>
  <c r="V3104" i="1"/>
  <c r="T3105" i="1"/>
  <c r="U3105" i="1"/>
  <c r="V3105" i="1"/>
  <c r="T3106" i="1"/>
  <c r="U3106" i="1"/>
  <c r="V3106" i="1"/>
  <c r="T3107" i="1"/>
  <c r="U3107" i="1"/>
  <c r="V3107" i="1"/>
  <c r="T3108" i="1"/>
  <c r="U3108" i="1"/>
  <c r="V3108" i="1"/>
  <c r="T3109" i="1"/>
  <c r="U3109" i="1"/>
  <c r="V3109" i="1"/>
  <c r="T3110" i="1"/>
  <c r="U3110" i="1"/>
  <c r="V3110" i="1"/>
  <c r="T3111" i="1"/>
  <c r="U3111" i="1"/>
  <c r="V3111" i="1"/>
  <c r="T3112" i="1"/>
  <c r="U3112" i="1"/>
  <c r="V3112" i="1"/>
  <c r="T3113" i="1"/>
  <c r="U3113" i="1"/>
  <c r="V3113" i="1"/>
  <c r="T3114" i="1"/>
  <c r="U3114" i="1"/>
  <c r="V3114" i="1"/>
  <c r="T3115" i="1"/>
  <c r="U3115" i="1"/>
  <c r="V3115" i="1"/>
  <c r="T3116" i="1"/>
  <c r="U3116" i="1"/>
  <c r="V3116" i="1"/>
  <c r="T3117" i="1"/>
  <c r="U3117" i="1"/>
  <c r="V3117" i="1"/>
  <c r="T3118" i="1"/>
  <c r="U3118" i="1"/>
  <c r="V3118" i="1"/>
  <c r="T3119" i="1"/>
  <c r="U3119" i="1"/>
  <c r="V3119" i="1"/>
  <c r="T3120" i="1"/>
  <c r="U3120" i="1"/>
  <c r="V3120" i="1"/>
  <c r="T3121" i="1"/>
  <c r="U3121" i="1"/>
  <c r="V3121" i="1"/>
  <c r="T3122" i="1"/>
  <c r="U3122" i="1"/>
  <c r="V3122" i="1"/>
  <c r="T3123" i="1"/>
  <c r="U3123" i="1"/>
  <c r="V3123" i="1"/>
  <c r="T3124" i="1"/>
  <c r="U3124" i="1"/>
  <c r="V3124" i="1"/>
  <c r="T3125" i="1"/>
  <c r="U3125" i="1"/>
  <c r="V3125" i="1"/>
  <c r="T3126" i="1"/>
  <c r="U3126" i="1"/>
  <c r="V3126" i="1"/>
  <c r="T3127" i="1"/>
  <c r="U3127" i="1"/>
  <c r="V3127" i="1"/>
  <c r="T3128" i="1"/>
  <c r="U3128" i="1"/>
  <c r="V3128" i="1"/>
  <c r="T3129" i="1"/>
  <c r="U3129" i="1"/>
  <c r="V3129" i="1"/>
  <c r="T3130" i="1"/>
  <c r="U3130" i="1"/>
  <c r="V3130" i="1"/>
  <c r="T3131" i="1"/>
  <c r="U3131" i="1"/>
  <c r="V3131" i="1"/>
  <c r="T3132" i="1"/>
  <c r="U3132" i="1"/>
  <c r="V3132" i="1"/>
  <c r="T3133" i="1"/>
  <c r="U3133" i="1"/>
  <c r="V3133" i="1"/>
  <c r="T3134" i="1"/>
  <c r="U3134" i="1"/>
  <c r="V3134" i="1"/>
  <c r="T3135" i="1"/>
  <c r="U3135" i="1"/>
  <c r="V3135" i="1"/>
  <c r="T3136" i="1"/>
  <c r="U3136" i="1"/>
  <c r="V3136" i="1"/>
  <c r="T3137" i="1"/>
  <c r="U3137" i="1"/>
  <c r="V3137" i="1"/>
  <c r="T3138" i="1"/>
  <c r="U3138" i="1"/>
  <c r="V3138" i="1"/>
  <c r="T3139" i="1"/>
  <c r="U3139" i="1"/>
  <c r="V3139" i="1"/>
  <c r="T3140" i="1"/>
  <c r="U3140" i="1"/>
  <c r="V3140" i="1"/>
  <c r="T3141" i="1"/>
  <c r="U3141" i="1"/>
  <c r="V3141" i="1"/>
  <c r="T3142" i="1"/>
  <c r="U3142" i="1"/>
  <c r="V3142" i="1"/>
  <c r="T3143" i="1"/>
  <c r="U3143" i="1"/>
  <c r="V3143" i="1"/>
  <c r="T3144" i="1"/>
  <c r="U3144" i="1"/>
  <c r="V3144" i="1"/>
  <c r="T3145" i="1"/>
  <c r="U3145" i="1"/>
  <c r="V3145" i="1"/>
  <c r="T3146" i="1"/>
  <c r="U3146" i="1"/>
  <c r="V3146" i="1"/>
  <c r="T3147" i="1"/>
  <c r="U3147" i="1"/>
  <c r="V3147" i="1"/>
  <c r="T3148" i="1"/>
  <c r="U3148" i="1"/>
  <c r="V3148" i="1"/>
  <c r="T3149" i="1"/>
  <c r="U3149" i="1"/>
  <c r="V3149" i="1"/>
  <c r="T3150" i="1"/>
  <c r="U3150" i="1"/>
  <c r="V3150" i="1"/>
  <c r="T3151" i="1"/>
  <c r="U3151" i="1"/>
  <c r="V3151" i="1"/>
  <c r="T3152" i="1"/>
  <c r="U3152" i="1"/>
  <c r="V3152" i="1"/>
  <c r="T3153" i="1"/>
  <c r="U3153" i="1"/>
  <c r="V3153" i="1"/>
  <c r="T3154" i="1"/>
  <c r="U3154" i="1"/>
  <c r="V3154" i="1"/>
  <c r="T3155" i="1"/>
  <c r="U3155" i="1"/>
  <c r="V3155" i="1"/>
  <c r="T3156" i="1"/>
  <c r="U3156" i="1"/>
  <c r="V3156" i="1"/>
  <c r="T3157" i="1"/>
  <c r="U3157" i="1"/>
  <c r="V3157" i="1"/>
  <c r="T3158" i="1"/>
  <c r="U3158" i="1"/>
  <c r="V3158" i="1"/>
  <c r="T3159" i="1"/>
  <c r="U3159" i="1"/>
  <c r="V3159" i="1"/>
  <c r="T3160" i="1"/>
  <c r="U3160" i="1"/>
  <c r="V3160" i="1"/>
  <c r="T3161" i="1"/>
  <c r="U3161" i="1"/>
  <c r="V3161" i="1"/>
  <c r="T3162" i="1"/>
  <c r="U3162" i="1"/>
  <c r="V3162" i="1"/>
  <c r="T3163" i="1"/>
  <c r="U3163" i="1"/>
  <c r="V3163" i="1"/>
  <c r="T3164" i="1"/>
  <c r="U3164" i="1"/>
  <c r="V3164" i="1"/>
  <c r="T3165" i="1"/>
  <c r="U3165" i="1"/>
  <c r="V3165" i="1"/>
  <c r="T3166" i="1"/>
  <c r="U3166" i="1"/>
  <c r="V3166" i="1"/>
  <c r="T3167" i="1"/>
  <c r="U3167" i="1"/>
  <c r="V3167" i="1"/>
  <c r="T3168" i="1"/>
  <c r="U3168" i="1"/>
  <c r="V3168" i="1"/>
  <c r="T3169" i="1"/>
  <c r="U3169" i="1"/>
  <c r="V3169" i="1"/>
  <c r="T3170" i="1"/>
  <c r="U3170" i="1"/>
  <c r="V3170" i="1"/>
  <c r="T3171" i="1"/>
  <c r="U3171" i="1"/>
  <c r="V3171" i="1"/>
  <c r="T3172" i="1"/>
  <c r="U3172" i="1"/>
  <c r="V3172" i="1"/>
  <c r="T3173" i="1"/>
  <c r="U3173" i="1"/>
  <c r="V3173" i="1"/>
  <c r="T3174" i="1"/>
  <c r="U3174" i="1"/>
  <c r="V3174" i="1"/>
  <c r="T3175" i="1"/>
  <c r="U3175" i="1"/>
  <c r="V3175" i="1"/>
  <c r="T3176" i="1"/>
  <c r="U3176" i="1"/>
  <c r="V3176" i="1"/>
  <c r="T3177" i="1"/>
  <c r="U3177" i="1"/>
  <c r="V3177" i="1"/>
  <c r="T3178" i="1"/>
  <c r="U3178" i="1"/>
  <c r="V3178" i="1"/>
  <c r="T3179" i="1"/>
  <c r="U3179" i="1"/>
  <c r="V3179" i="1"/>
  <c r="T3180" i="1"/>
  <c r="U3180" i="1"/>
  <c r="V3180" i="1"/>
  <c r="T3181" i="1"/>
  <c r="U3181" i="1"/>
  <c r="V3181" i="1"/>
  <c r="T3182" i="1"/>
  <c r="U3182" i="1"/>
  <c r="V3182" i="1"/>
  <c r="T3183" i="1"/>
  <c r="U3183" i="1"/>
  <c r="V3183" i="1"/>
  <c r="T3184" i="1"/>
  <c r="U3184" i="1"/>
  <c r="V3184" i="1"/>
  <c r="T3185" i="1"/>
  <c r="U3185" i="1"/>
  <c r="V3185" i="1"/>
  <c r="T3186" i="1"/>
  <c r="U3186" i="1"/>
  <c r="V3186" i="1"/>
  <c r="T3187" i="1"/>
  <c r="U3187" i="1"/>
  <c r="V3187" i="1"/>
  <c r="T3188" i="1"/>
  <c r="U3188" i="1"/>
  <c r="V3188" i="1"/>
  <c r="T3189" i="1"/>
  <c r="U3189" i="1"/>
  <c r="V3189" i="1"/>
  <c r="T3190" i="1"/>
  <c r="U3190" i="1"/>
  <c r="T3191" i="1"/>
  <c r="U3191" i="1"/>
  <c r="V3191" i="1"/>
  <c r="T3192" i="1"/>
  <c r="U3192" i="1"/>
  <c r="V3192" i="1"/>
  <c r="T3193" i="1"/>
  <c r="U3193" i="1"/>
  <c r="V3193" i="1"/>
  <c r="T3194" i="1"/>
  <c r="U3194" i="1"/>
  <c r="T3195" i="1"/>
  <c r="U3195" i="1"/>
  <c r="T3196" i="1"/>
  <c r="T3197" i="1"/>
  <c r="U3197" i="1"/>
  <c r="V3197" i="1"/>
  <c r="T3198" i="1"/>
  <c r="T3199" i="1"/>
  <c r="T3200" i="1"/>
  <c r="T3201" i="1"/>
  <c r="U3201" i="1"/>
  <c r="V3201" i="1"/>
  <c r="T3202" i="1"/>
  <c r="T3203" i="1"/>
  <c r="U3203" i="1"/>
  <c r="T3204" i="1"/>
  <c r="U3204" i="1"/>
  <c r="V3204" i="1"/>
  <c r="T3205" i="1"/>
  <c r="U3205" i="1"/>
  <c r="V3205" i="1"/>
  <c r="T3206" i="1"/>
  <c r="U3206" i="1"/>
  <c r="V3206" i="1"/>
  <c r="T3207" i="1"/>
  <c r="U3207" i="1"/>
  <c r="T3208" i="1"/>
  <c r="U3208" i="1"/>
  <c r="V3208" i="1"/>
  <c r="T3209" i="1"/>
  <c r="U3209" i="1"/>
  <c r="V3209" i="1"/>
  <c r="T3210" i="1"/>
  <c r="T3211" i="1"/>
  <c r="U3211" i="1"/>
  <c r="V3211" i="1"/>
  <c r="T3212" i="1"/>
  <c r="U3212" i="1"/>
  <c r="V3212" i="1"/>
  <c r="T3213" i="1"/>
  <c r="U3213" i="1"/>
  <c r="V3213" i="1"/>
  <c r="T3214" i="1"/>
  <c r="T3215" i="1"/>
  <c r="U3215" i="1"/>
  <c r="V3215" i="1"/>
  <c r="T3216" i="1"/>
  <c r="U3216" i="1"/>
  <c r="V3216" i="1"/>
  <c r="T3217" i="1"/>
  <c r="U3217" i="1"/>
  <c r="V3217" i="1"/>
  <c r="T3218" i="1"/>
  <c r="T3219" i="1"/>
  <c r="U3219" i="1"/>
  <c r="V3219" i="1"/>
  <c r="T3220" i="1"/>
  <c r="U3220" i="1"/>
  <c r="V3220" i="1"/>
  <c r="T3221" i="1"/>
  <c r="U3221" i="1"/>
  <c r="V3221" i="1"/>
  <c r="T3222" i="1"/>
  <c r="T3223" i="1"/>
  <c r="U3223" i="1"/>
  <c r="V3223" i="1"/>
  <c r="T3224" i="1"/>
  <c r="U3224" i="1"/>
  <c r="V3224" i="1"/>
  <c r="T3225" i="1"/>
  <c r="U3225" i="1"/>
  <c r="V3225" i="1"/>
  <c r="T3226" i="1"/>
  <c r="T3227" i="1"/>
  <c r="U3227" i="1"/>
  <c r="V3227" i="1"/>
  <c r="T3228" i="1"/>
  <c r="U3228" i="1"/>
  <c r="V3228" i="1"/>
  <c r="T3229" i="1"/>
  <c r="U3229" i="1"/>
  <c r="V3229" i="1"/>
  <c r="T3230" i="1"/>
  <c r="T3231" i="1"/>
  <c r="U3231" i="1"/>
  <c r="V3231" i="1"/>
  <c r="T3232" i="1"/>
  <c r="U3232" i="1"/>
  <c r="V3232" i="1"/>
  <c r="T3233" i="1"/>
  <c r="U3233" i="1"/>
  <c r="V3233" i="1"/>
  <c r="T3234" i="1"/>
  <c r="T3235" i="1"/>
  <c r="U3235" i="1"/>
  <c r="V3235" i="1"/>
  <c r="T3236" i="1"/>
  <c r="U3236" i="1"/>
  <c r="V3236" i="1"/>
  <c r="T3237" i="1"/>
  <c r="U3237" i="1"/>
  <c r="V3237" i="1"/>
  <c r="T3238" i="1"/>
  <c r="T3239" i="1"/>
  <c r="U3239" i="1"/>
  <c r="V3239" i="1"/>
  <c r="T3240" i="1"/>
  <c r="U3240" i="1"/>
  <c r="V3240" i="1"/>
  <c r="T3241" i="1"/>
  <c r="U3241" i="1"/>
  <c r="V3241" i="1"/>
  <c r="T3242" i="1"/>
  <c r="T3243" i="1"/>
  <c r="U3243" i="1"/>
  <c r="V3243" i="1"/>
  <c r="T3244" i="1"/>
  <c r="U3244" i="1"/>
  <c r="V3244" i="1"/>
  <c r="T3245" i="1"/>
  <c r="U3245" i="1"/>
  <c r="V3245" i="1"/>
  <c r="T3246" i="1"/>
  <c r="T3247" i="1"/>
  <c r="U3247" i="1"/>
  <c r="V3247" i="1"/>
  <c r="T3248" i="1"/>
  <c r="U3248" i="1"/>
  <c r="V3248" i="1"/>
  <c r="T3249" i="1"/>
  <c r="U3249" i="1"/>
  <c r="V3249" i="1"/>
  <c r="T3250" i="1"/>
  <c r="T3251" i="1"/>
  <c r="U3251" i="1"/>
  <c r="V3251" i="1"/>
  <c r="T3252" i="1"/>
  <c r="U3252" i="1"/>
  <c r="V3252" i="1"/>
  <c r="T3253" i="1"/>
  <c r="U3253" i="1"/>
  <c r="V3253" i="1"/>
  <c r="T3254" i="1"/>
  <c r="T3255" i="1"/>
  <c r="U3255" i="1"/>
  <c r="V3255" i="1"/>
  <c r="T3256" i="1"/>
  <c r="U3256" i="1"/>
  <c r="V3256" i="1"/>
  <c r="T3257" i="1"/>
  <c r="U3257" i="1"/>
  <c r="V3257" i="1"/>
  <c r="T3258" i="1"/>
  <c r="T3259" i="1"/>
  <c r="U3259" i="1"/>
  <c r="V3259" i="1"/>
  <c r="T3260" i="1"/>
  <c r="U3260" i="1"/>
  <c r="V3260" i="1"/>
  <c r="T3261" i="1"/>
  <c r="U3261" i="1"/>
  <c r="V3261" i="1"/>
  <c r="T3262" i="1"/>
  <c r="T3263" i="1"/>
  <c r="U3263" i="1"/>
  <c r="V3263" i="1"/>
  <c r="T3264" i="1"/>
  <c r="U3264" i="1"/>
  <c r="V3264" i="1"/>
  <c r="T3265" i="1"/>
  <c r="U3265" i="1"/>
  <c r="V3265" i="1"/>
  <c r="T3266" i="1"/>
  <c r="T3267" i="1"/>
  <c r="U3267" i="1"/>
  <c r="V3267" i="1"/>
  <c r="T3268" i="1"/>
  <c r="U3268" i="1"/>
  <c r="V3268" i="1"/>
  <c r="T3269" i="1"/>
  <c r="U3269" i="1"/>
  <c r="V3269" i="1"/>
  <c r="T3270" i="1"/>
  <c r="T3271" i="1"/>
  <c r="U3271" i="1"/>
  <c r="V3271" i="1"/>
  <c r="T3272" i="1"/>
  <c r="U3272" i="1"/>
  <c r="V3272" i="1"/>
  <c r="T3273" i="1"/>
  <c r="U3273" i="1"/>
  <c r="V3273" i="1"/>
  <c r="T3274" i="1"/>
  <c r="T3275" i="1"/>
  <c r="U3275" i="1"/>
  <c r="V3275" i="1"/>
  <c r="T3276" i="1"/>
  <c r="U3276" i="1"/>
  <c r="V3276" i="1"/>
  <c r="T3277" i="1"/>
  <c r="U3277" i="1"/>
  <c r="V3277" i="1"/>
  <c r="T3278" i="1"/>
  <c r="T3279" i="1"/>
  <c r="U3279" i="1"/>
  <c r="V3279" i="1"/>
  <c r="T3280" i="1"/>
  <c r="U3280" i="1"/>
  <c r="V3280" i="1"/>
  <c r="T3281" i="1"/>
  <c r="U3281" i="1"/>
  <c r="V3281" i="1"/>
  <c r="T3282" i="1"/>
  <c r="T3283" i="1"/>
  <c r="U3283" i="1"/>
  <c r="V3283" i="1"/>
  <c r="T3284" i="1"/>
  <c r="U3284" i="1"/>
  <c r="V3284" i="1"/>
  <c r="T3285" i="1"/>
  <c r="U3285" i="1"/>
  <c r="V3285" i="1"/>
  <c r="T3286" i="1"/>
  <c r="T3287" i="1"/>
  <c r="U3287" i="1"/>
  <c r="V3287" i="1"/>
  <c r="T3288" i="1"/>
  <c r="U3288" i="1"/>
  <c r="V3288" i="1"/>
  <c r="T3289" i="1"/>
  <c r="U3289" i="1"/>
  <c r="V3289" i="1"/>
  <c r="T3290" i="1"/>
  <c r="T3291" i="1"/>
  <c r="U3291" i="1"/>
  <c r="V3291" i="1"/>
  <c r="T3292" i="1"/>
  <c r="U3292" i="1"/>
  <c r="V3292" i="1"/>
  <c r="T3293" i="1"/>
  <c r="U3293" i="1"/>
  <c r="V3293" i="1"/>
  <c r="T3294" i="1"/>
  <c r="T3295" i="1"/>
  <c r="U3295" i="1"/>
  <c r="V3295" i="1"/>
  <c r="T3296" i="1"/>
  <c r="U3296" i="1"/>
  <c r="V3296" i="1"/>
  <c r="T3297" i="1"/>
  <c r="U3297" i="1"/>
  <c r="V3297" i="1"/>
  <c r="T3298" i="1"/>
  <c r="T3299" i="1"/>
  <c r="U3299" i="1"/>
  <c r="V3299" i="1"/>
  <c r="T3300" i="1"/>
  <c r="U3300" i="1"/>
  <c r="V3300" i="1"/>
  <c r="T3301" i="1"/>
  <c r="U3301" i="1"/>
  <c r="V3301" i="1"/>
  <c r="T3302" i="1"/>
  <c r="T3303" i="1"/>
  <c r="U3303" i="1"/>
  <c r="V3303" i="1"/>
  <c r="T3304" i="1"/>
  <c r="U3304" i="1"/>
  <c r="V3304" i="1"/>
  <c r="T3305" i="1"/>
  <c r="U3305" i="1"/>
  <c r="V3305" i="1"/>
  <c r="T3306" i="1"/>
  <c r="T3307" i="1"/>
  <c r="U3307" i="1"/>
  <c r="V3307" i="1"/>
  <c r="T3308" i="1"/>
  <c r="U3308" i="1"/>
  <c r="V3308" i="1"/>
  <c r="T3309" i="1"/>
  <c r="U3309" i="1"/>
  <c r="V3309" i="1"/>
  <c r="T3310" i="1"/>
  <c r="T3311" i="1"/>
  <c r="U3311" i="1"/>
  <c r="V3311" i="1"/>
  <c r="T3312" i="1"/>
  <c r="U3312" i="1"/>
  <c r="V3312" i="1"/>
  <c r="T3313" i="1"/>
  <c r="U3313" i="1"/>
  <c r="V3313" i="1"/>
  <c r="T3314" i="1"/>
  <c r="T3315" i="1"/>
  <c r="U3315" i="1"/>
  <c r="V3315" i="1"/>
  <c r="T3316" i="1"/>
  <c r="U3316" i="1"/>
  <c r="V3316" i="1"/>
  <c r="T3317" i="1"/>
  <c r="U3317" i="1"/>
  <c r="V3317" i="1"/>
  <c r="T3318" i="1"/>
  <c r="T3319" i="1"/>
  <c r="U3319" i="1"/>
  <c r="V3319" i="1"/>
  <c r="T3320" i="1"/>
  <c r="U3320" i="1"/>
  <c r="V3320" i="1"/>
  <c r="T3321" i="1"/>
  <c r="U3321" i="1"/>
  <c r="V3321" i="1"/>
  <c r="T3322" i="1"/>
  <c r="T3323" i="1"/>
  <c r="U3323" i="1"/>
  <c r="V3323" i="1"/>
  <c r="T3324" i="1"/>
  <c r="U3324" i="1"/>
  <c r="V3324" i="1"/>
  <c r="T3325" i="1"/>
  <c r="U3325" i="1"/>
  <c r="V3325" i="1"/>
  <c r="T3326" i="1"/>
  <c r="T3327" i="1"/>
  <c r="U3327" i="1"/>
  <c r="V3327" i="1"/>
  <c r="T3328" i="1"/>
  <c r="U3328" i="1"/>
  <c r="V3328" i="1"/>
  <c r="T3329" i="1"/>
  <c r="U3329" i="1"/>
  <c r="V3329" i="1"/>
  <c r="T3330" i="1"/>
  <c r="T3331" i="1"/>
  <c r="U3331" i="1"/>
  <c r="V3331" i="1"/>
  <c r="T3332" i="1"/>
  <c r="U3332" i="1"/>
  <c r="V3332" i="1"/>
  <c r="T3333" i="1"/>
  <c r="U3333" i="1"/>
  <c r="V3333" i="1"/>
  <c r="T3334" i="1"/>
  <c r="T3335" i="1"/>
  <c r="U3335" i="1"/>
  <c r="V3335" i="1"/>
  <c r="T3336" i="1"/>
  <c r="U3336" i="1"/>
  <c r="V3336" i="1"/>
  <c r="T3337" i="1"/>
  <c r="U3337" i="1"/>
  <c r="V3337" i="1"/>
  <c r="T3338" i="1"/>
  <c r="T3339" i="1"/>
  <c r="U3339" i="1"/>
  <c r="V3339" i="1"/>
  <c r="T3340" i="1"/>
  <c r="U3340" i="1"/>
  <c r="V3340" i="1"/>
  <c r="T3341" i="1"/>
  <c r="U3341" i="1"/>
  <c r="V3341" i="1"/>
  <c r="T3342" i="1"/>
  <c r="T3343" i="1"/>
  <c r="U3343" i="1"/>
  <c r="V3343" i="1"/>
  <c r="T3344" i="1"/>
  <c r="U3344" i="1"/>
  <c r="V3344" i="1"/>
  <c r="T3345" i="1"/>
  <c r="U3345" i="1"/>
  <c r="V3345" i="1"/>
  <c r="T3346" i="1"/>
  <c r="T3347" i="1"/>
  <c r="U3347" i="1"/>
  <c r="V3347" i="1"/>
  <c r="T3348" i="1"/>
  <c r="U3348" i="1"/>
  <c r="V3348" i="1"/>
  <c r="T3349" i="1"/>
  <c r="U3349" i="1"/>
  <c r="V3349" i="1"/>
  <c r="T3350" i="1"/>
  <c r="T3351" i="1"/>
  <c r="U3351" i="1"/>
  <c r="V3351" i="1"/>
  <c r="T3352" i="1"/>
  <c r="U3352" i="1"/>
  <c r="V3352" i="1"/>
  <c r="T3353" i="1"/>
  <c r="U3353" i="1"/>
  <c r="V3353" i="1"/>
  <c r="T3354" i="1"/>
  <c r="T3355" i="1"/>
  <c r="U3355" i="1"/>
  <c r="V3355" i="1"/>
  <c r="T3356" i="1"/>
  <c r="U3356" i="1"/>
  <c r="V3356" i="1"/>
  <c r="T3357" i="1"/>
  <c r="U3357" i="1"/>
  <c r="V3357" i="1"/>
  <c r="T3358" i="1"/>
  <c r="T3359" i="1"/>
  <c r="U3359" i="1"/>
  <c r="V3359" i="1"/>
  <c r="T3360" i="1"/>
  <c r="U3360" i="1"/>
  <c r="V3360" i="1"/>
  <c r="T3361" i="1"/>
  <c r="U3361" i="1"/>
  <c r="V3361" i="1"/>
  <c r="T3362" i="1"/>
  <c r="T3363" i="1"/>
  <c r="U3363" i="1"/>
  <c r="V3363" i="1"/>
  <c r="T3364" i="1"/>
  <c r="U3364" i="1"/>
  <c r="V3364" i="1"/>
  <c r="T3365" i="1"/>
  <c r="U3365" i="1"/>
  <c r="V3365" i="1"/>
  <c r="T3366" i="1"/>
  <c r="T3367" i="1"/>
  <c r="U3367" i="1"/>
  <c r="V3367" i="1"/>
  <c r="T3368" i="1"/>
  <c r="U3368" i="1"/>
  <c r="V3368" i="1"/>
  <c r="T3369" i="1"/>
  <c r="U3369" i="1"/>
  <c r="V3369" i="1"/>
  <c r="T3370" i="1"/>
  <c r="T3371" i="1"/>
  <c r="U3371" i="1"/>
  <c r="V3371" i="1"/>
  <c r="T3372" i="1"/>
  <c r="U3372" i="1"/>
  <c r="V3372" i="1"/>
  <c r="T3373" i="1"/>
  <c r="U3373" i="1"/>
  <c r="V3373" i="1"/>
  <c r="T3374" i="1"/>
  <c r="T3375" i="1"/>
  <c r="U3375" i="1"/>
  <c r="V3375" i="1"/>
  <c r="T3376" i="1"/>
  <c r="U3376" i="1"/>
  <c r="V3376" i="1"/>
  <c r="T3377" i="1"/>
  <c r="U3377" i="1"/>
  <c r="V3377" i="1"/>
  <c r="T3378" i="1"/>
  <c r="T3379" i="1"/>
  <c r="U3379" i="1"/>
  <c r="V3379" i="1"/>
  <c r="T3380" i="1"/>
  <c r="U3380" i="1"/>
  <c r="V3380" i="1"/>
  <c r="T3381" i="1"/>
  <c r="U3381" i="1"/>
  <c r="V3381" i="1"/>
  <c r="T3382" i="1"/>
  <c r="T3383" i="1"/>
  <c r="U3383" i="1"/>
  <c r="V3383" i="1"/>
  <c r="T3384" i="1"/>
  <c r="U3384" i="1"/>
  <c r="V3384" i="1"/>
  <c r="T3385" i="1"/>
  <c r="U3385" i="1"/>
  <c r="V3385" i="1"/>
  <c r="T3386" i="1"/>
  <c r="T3387" i="1"/>
  <c r="U3387" i="1"/>
  <c r="V3387" i="1"/>
  <c r="T3388" i="1"/>
  <c r="U3388" i="1"/>
  <c r="V3388" i="1"/>
  <c r="T3389" i="1"/>
  <c r="U3389" i="1"/>
  <c r="V3389" i="1"/>
  <c r="T3390" i="1"/>
  <c r="T3391" i="1"/>
  <c r="U3391" i="1"/>
  <c r="V3391" i="1"/>
  <c r="T3392" i="1"/>
  <c r="U3392" i="1"/>
  <c r="V3392" i="1"/>
  <c r="T3393" i="1"/>
  <c r="U3393" i="1"/>
  <c r="V3393" i="1"/>
  <c r="T3394" i="1"/>
  <c r="T3395" i="1"/>
  <c r="U3395" i="1"/>
  <c r="V3395" i="1"/>
  <c r="T3396" i="1"/>
  <c r="U3396" i="1"/>
  <c r="V3396" i="1"/>
  <c r="T3397" i="1"/>
  <c r="U3397" i="1"/>
  <c r="V3397" i="1"/>
  <c r="T3398" i="1"/>
  <c r="T3399" i="1"/>
  <c r="U3399" i="1"/>
  <c r="V3399" i="1"/>
  <c r="T3400" i="1"/>
  <c r="U3400" i="1"/>
  <c r="V3400" i="1"/>
  <c r="T3401" i="1"/>
  <c r="U3401" i="1"/>
  <c r="V3401" i="1"/>
  <c r="T3402" i="1"/>
  <c r="T3403" i="1"/>
  <c r="U3403" i="1"/>
  <c r="V3403" i="1"/>
  <c r="T3404" i="1"/>
  <c r="U3404" i="1"/>
  <c r="V3404" i="1"/>
  <c r="T3405" i="1"/>
  <c r="U3405" i="1"/>
  <c r="V3405" i="1"/>
  <c r="T3406" i="1"/>
  <c r="T3407" i="1"/>
  <c r="U3407" i="1"/>
  <c r="V3407" i="1"/>
  <c r="T3408" i="1"/>
  <c r="U3408" i="1"/>
  <c r="V3408" i="1"/>
  <c r="T3409" i="1"/>
  <c r="U3409" i="1"/>
  <c r="V3409" i="1"/>
  <c r="T3410" i="1"/>
  <c r="T3411" i="1"/>
  <c r="U3411" i="1"/>
  <c r="V3411" i="1"/>
  <c r="T3412" i="1"/>
  <c r="U3412" i="1"/>
  <c r="V3412" i="1"/>
  <c r="T3413" i="1"/>
  <c r="U3413" i="1"/>
  <c r="V3413" i="1"/>
  <c r="T3414" i="1"/>
  <c r="T3415" i="1"/>
  <c r="U3415" i="1"/>
  <c r="V3415" i="1"/>
  <c r="T3416" i="1"/>
  <c r="U3416" i="1"/>
  <c r="V3416" i="1"/>
  <c r="T3417" i="1"/>
  <c r="U3417" i="1"/>
  <c r="V3417" i="1"/>
  <c r="T3418" i="1"/>
  <c r="T3419" i="1"/>
  <c r="U3419" i="1"/>
  <c r="V3419" i="1"/>
  <c r="T3420" i="1"/>
  <c r="U3420" i="1"/>
  <c r="V3420" i="1"/>
  <c r="T3421" i="1"/>
  <c r="U3421" i="1"/>
  <c r="V3421" i="1"/>
  <c r="T3422" i="1"/>
  <c r="T3423" i="1"/>
  <c r="U3423" i="1"/>
  <c r="V3423" i="1"/>
  <c r="T3424" i="1"/>
  <c r="U3424" i="1"/>
  <c r="V3424" i="1"/>
  <c r="T3425" i="1"/>
  <c r="U3425" i="1"/>
  <c r="V3425" i="1"/>
  <c r="T3426" i="1"/>
  <c r="T3427" i="1"/>
  <c r="U3427" i="1"/>
  <c r="V3427" i="1"/>
  <c r="T3428" i="1"/>
  <c r="U3428" i="1"/>
  <c r="V3428" i="1"/>
  <c r="T3429" i="1"/>
  <c r="U3429" i="1"/>
  <c r="V3429" i="1"/>
  <c r="T3430" i="1"/>
  <c r="T3431" i="1"/>
  <c r="U3431" i="1"/>
  <c r="V3431" i="1"/>
  <c r="T3432" i="1"/>
  <c r="U3432" i="1"/>
  <c r="V3432" i="1"/>
  <c r="T3433" i="1"/>
  <c r="U3433" i="1"/>
  <c r="V3433" i="1"/>
  <c r="T3434" i="1"/>
  <c r="T3435" i="1"/>
  <c r="U3435" i="1"/>
  <c r="V3435" i="1"/>
  <c r="T3436" i="1"/>
  <c r="U3436" i="1"/>
  <c r="V3436" i="1"/>
  <c r="T3437" i="1"/>
  <c r="U3437" i="1"/>
  <c r="V3437" i="1"/>
  <c r="T3438" i="1"/>
  <c r="T3439" i="1"/>
  <c r="U3439" i="1"/>
  <c r="V3439" i="1"/>
  <c r="T3440" i="1"/>
  <c r="U3440" i="1"/>
  <c r="V3440" i="1"/>
  <c r="T3441" i="1"/>
  <c r="U3441" i="1"/>
  <c r="V3441" i="1"/>
  <c r="T3442" i="1"/>
  <c r="T3443" i="1"/>
  <c r="U3443" i="1"/>
  <c r="V3443" i="1"/>
  <c r="T3444" i="1"/>
  <c r="U3444" i="1"/>
  <c r="V3444" i="1"/>
  <c r="T3445" i="1"/>
  <c r="U3445" i="1"/>
  <c r="V3445" i="1"/>
  <c r="T3446" i="1"/>
  <c r="T3447" i="1"/>
  <c r="U3447" i="1"/>
  <c r="V3447" i="1"/>
  <c r="T3448" i="1"/>
  <c r="U3448" i="1"/>
  <c r="V3448" i="1"/>
  <c r="T3449" i="1"/>
  <c r="U3449" i="1"/>
  <c r="V3449" i="1"/>
  <c r="T3450" i="1"/>
  <c r="T3451" i="1"/>
  <c r="U3451" i="1"/>
  <c r="V3451" i="1"/>
  <c r="T3452" i="1"/>
  <c r="U3452" i="1"/>
  <c r="V3452" i="1"/>
  <c r="T3453" i="1"/>
  <c r="U3453" i="1"/>
  <c r="V3453" i="1"/>
  <c r="T3454" i="1"/>
  <c r="T3455" i="1"/>
  <c r="U3455" i="1"/>
  <c r="V3455" i="1"/>
  <c r="T3456" i="1"/>
  <c r="U3456" i="1"/>
  <c r="V3456" i="1"/>
  <c r="T3457" i="1"/>
  <c r="U3457" i="1"/>
  <c r="V3457" i="1"/>
  <c r="T3458" i="1"/>
  <c r="T3459" i="1"/>
  <c r="U3459" i="1"/>
  <c r="V3459" i="1"/>
  <c r="T3460" i="1"/>
  <c r="U3460" i="1"/>
  <c r="V3460" i="1"/>
  <c r="T3461" i="1"/>
  <c r="U3461" i="1"/>
  <c r="V3461" i="1"/>
  <c r="T3462" i="1"/>
  <c r="T3463" i="1"/>
  <c r="U3463" i="1"/>
  <c r="V3463" i="1"/>
  <c r="T3464" i="1"/>
  <c r="U3464" i="1"/>
  <c r="V3464" i="1"/>
  <c r="T3465" i="1"/>
  <c r="U3465" i="1"/>
  <c r="V3465" i="1"/>
  <c r="T3466" i="1"/>
  <c r="T3467" i="1"/>
  <c r="U3467" i="1"/>
  <c r="V3467" i="1"/>
  <c r="T3468" i="1"/>
  <c r="U3468" i="1"/>
  <c r="V3468" i="1"/>
  <c r="T3469" i="1"/>
  <c r="U3469" i="1"/>
  <c r="V3469" i="1"/>
  <c r="T3470" i="1"/>
  <c r="T3471" i="1"/>
  <c r="U3471" i="1"/>
  <c r="V3471" i="1"/>
  <c r="T3472" i="1"/>
  <c r="U3472" i="1"/>
  <c r="V3472" i="1"/>
  <c r="T3473" i="1"/>
  <c r="U3473" i="1"/>
  <c r="V3473" i="1"/>
  <c r="T3474" i="1"/>
  <c r="T3475" i="1"/>
  <c r="U3475" i="1"/>
  <c r="V3475" i="1"/>
  <c r="T3476" i="1"/>
  <c r="U3476" i="1"/>
  <c r="V3476" i="1"/>
  <c r="T3477" i="1"/>
  <c r="U3477" i="1"/>
  <c r="V3477" i="1"/>
  <c r="T3478" i="1"/>
  <c r="T3479" i="1"/>
  <c r="U3479" i="1"/>
  <c r="V3479" i="1"/>
  <c r="T3480" i="1"/>
  <c r="U3480" i="1"/>
  <c r="V3480" i="1"/>
  <c r="T3481" i="1"/>
  <c r="U3481" i="1"/>
  <c r="V3481" i="1"/>
  <c r="T3482" i="1"/>
  <c r="T3483" i="1"/>
  <c r="U3483" i="1"/>
  <c r="V3483" i="1"/>
  <c r="T3484" i="1"/>
  <c r="U3484" i="1"/>
  <c r="V3484" i="1"/>
  <c r="T3485" i="1"/>
  <c r="U3485" i="1"/>
  <c r="V3485" i="1"/>
  <c r="T3486" i="1"/>
  <c r="T3487" i="1"/>
  <c r="U3487" i="1"/>
  <c r="V3487" i="1"/>
  <c r="T3488" i="1"/>
  <c r="U3488" i="1"/>
  <c r="V3488" i="1"/>
  <c r="T3489" i="1"/>
  <c r="U3489" i="1"/>
  <c r="V3489" i="1"/>
  <c r="T3490" i="1"/>
  <c r="T3491" i="1"/>
  <c r="U3491" i="1"/>
  <c r="V3491" i="1"/>
  <c r="T3492" i="1"/>
  <c r="U3492" i="1"/>
  <c r="V3492" i="1"/>
  <c r="T3493" i="1"/>
  <c r="U3493" i="1"/>
  <c r="V3493" i="1"/>
  <c r="T3494" i="1"/>
  <c r="T3495" i="1"/>
  <c r="U3495" i="1"/>
  <c r="V3495" i="1"/>
  <c r="T3496" i="1"/>
  <c r="U3496" i="1"/>
  <c r="V3496" i="1"/>
  <c r="T3497" i="1"/>
  <c r="U3497" i="1"/>
  <c r="V3497" i="1"/>
  <c r="T3498" i="1"/>
  <c r="T3499" i="1"/>
  <c r="U3499" i="1"/>
  <c r="V3499" i="1"/>
  <c r="T3500" i="1"/>
  <c r="U3500" i="1"/>
  <c r="V3500" i="1"/>
  <c r="T3501" i="1"/>
  <c r="U3501" i="1"/>
  <c r="V3501" i="1"/>
  <c r="T3502" i="1"/>
  <c r="T3503" i="1"/>
  <c r="U3503" i="1"/>
  <c r="V3503" i="1"/>
  <c r="T3504" i="1"/>
  <c r="U3504" i="1"/>
  <c r="V3504" i="1"/>
  <c r="T3505" i="1"/>
  <c r="U3505" i="1"/>
  <c r="V3505" i="1"/>
  <c r="T3506" i="1"/>
  <c r="T3507" i="1"/>
  <c r="U3507" i="1"/>
  <c r="V3507" i="1"/>
  <c r="T3508" i="1"/>
  <c r="U3508" i="1"/>
  <c r="V3508" i="1"/>
  <c r="T3509" i="1"/>
  <c r="U3509" i="1"/>
  <c r="V3509" i="1"/>
  <c r="T3510" i="1"/>
  <c r="T3511" i="1"/>
  <c r="U3511" i="1"/>
  <c r="V3511" i="1"/>
  <c r="T3512" i="1"/>
  <c r="U3512" i="1"/>
  <c r="V3512" i="1"/>
  <c r="T3513" i="1"/>
  <c r="U3513" i="1"/>
  <c r="V3513" i="1"/>
  <c r="T3514" i="1"/>
  <c r="T3515" i="1"/>
  <c r="U3515" i="1"/>
  <c r="V3515" i="1"/>
  <c r="T3516" i="1"/>
  <c r="U3516" i="1"/>
  <c r="V3516" i="1"/>
  <c r="T3517" i="1"/>
  <c r="U3517" i="1"/>
  <c r="V3517" i="1"/>
  <c r="T3518" i="1"/>
  <c r="T3519" i="1"/>
  <c r="U3519" i="1"/>
  <c r="V3519" i="1"/>
  <c r="T3520" i="1"/>
  <c r="U3520" i="1"/>
  <c r="V3520" i="1"/>
  <c r="T3521" i="1"/>
  <c r="U3521" i="1"/>
  <c r="V3521" i="1"/>
  <c r="T3522" i="1"/>
  <c r="T3523" i="1"/>
  <c r="U3523" i="1"/>
  <c r="V3523" i="1"/>
  <c r="T3524" i="1"/>
  <c r="U3524" i="1"/>
  <c r="V3524" i="1"/>
  <c r="T3525" i="1"/>
  <c r="U3525" i="1"/>
  <c r="V3525" i="1"/>
  <c r="T3526" i="1"/>
  <c r="T3527" i="1"/>
  <c r="U3527" i="1"/>
  <c r="V3527" i="1"/>
  <c r="T3528" i="1"/>
  <c r="U3528" i="1"/>
  <c r="V3528" i="1"/>
  <c r="T3529" i="1"/>
  <c r="U3529" i="1"/>
  <c r="V3529" i="1"/>
  <c r="T3530" i="1"/>
  <c r="T3531" i="1"/>
  <c r="U3531" i="1"/>
  <c r="V3531" i="1"/>
  <c r="T3532" i="1"/>
  <c r="U3532" i="1"/>
  <c r="V3532" i="1"/>
  <c r="T3533" i="1"/>
  <c r="U3533" i="1"/>
  <c r="V3533" i="1"/>
  <c r="T3534" i="1"/>
  <c r="T3535" i="1"/>
  <c r="U3535" i="1"/>
  <c r="V3535" i="1"/>
  <c r="T3536" i="1"/>
  <c r="U3536" i="1"/>
  <c r="V3536" i="1"/>
  <c r="T3537" i="1"/>
  <c r="U3537" i="1"/>
  <c r="V3537" i="1"/>
  <c r="T3538" i="1"/>
  <c r="T3539" i="1"/>
  <c r="U3539" i="1"/>
  <c r="V3539" i="1"/>
  <c r="T3540" i="1"/>
  <c r="U3540" i="1"/>
  <c r="V3540" i="1"/>
  <c r="T3541" i="1"/>
  <c r="U3541" i="1"/>
  <c r="V3541" i="1"/>
  <c r="T3542" i="1"/>
  <c r="T3543" i="1"/>
  <c r="U3543" i="1"/>
  <c r="V3543" i="1"/>
  <c r="T3544" i="1"/>
  <c r="U3544" i="1"/>
  <c r="V3544" i="1"/>
  <c r="T3545" i="1"/>
  <c r="U3545" i="1"/>
  <c r="V3545" i="1"/>
  <c r="T3546" i="1"/>
  <c r="T3547" i="1"/>
  <c r="U3547" i="1"/>
  <c r="V3547" i="1"/>
  <c r="T3548" i="1"/>
  <c r="U3548" i="1"/>
  <c r="V3548" i="1"/>
  <c r="T3549" i="1"/>
  <c r="U3549" i="1"/>
  <c r="V3549" i="1"/>
  <c r="T3550" i="1"/>
  <c r="T3551" i="1"/>
  <c r="U3551" i="1"/>
  <c r="V3551" i="1"/>
  <c r="T3552" i="1"/>
  <c r="U3552" i="1"/>
  <c r="V3552" i="1"/>
  <c r="T3553" i="1"/>
  <c r="U3553" i="1"/>
  <c r="V3553" i="1"/>
  <c r="T3554" i="1"/>
  <c r="T3555" i="1"/>
  <c r="U3555" i="1"/>
  <c r="V3555" i="1"/>
  <c r="T3556" i="1"/>
  <c r="U3556" i="1"/>
  <c r="V3556" i="1"/>
  <c r="T3557" i="1"/>
  <c r="U3557" i="1"/>
  <c r="V3557" i="1"/>
  <c r="T3558" i="1"/>
  <c r="T3559" i="1"/>
  <c r="U3559" i="1"/>
  <c r="V3559" i="1"/>
  <c r="T3560" i="1"/>
  <c r="U3560" i="1"/>
  <c r="V3560" i="1"/>
  <c r="T3561" i="1"/>
  <c r="U3561" i="1"/>
  <c r="V3561" i="1"/>
  <c r="T3562" i="1"/>
  <c r="T3563" i="1"/>
  <c r="U3563" i="1"/>
  <c r="V3563" i="1"/>
  <c r="T3564" i="1"/>
  <c r="U3564" i="1"/>
  <c r="V3564" i="1"/>
  <c r="T3565" i="1"/>
  <c r="U3565" i="1"/>
  <c r="V3565" i="1"/>
  <c r="T3566" i="1"/>
  <c r="T3567" i="1"/>
  <c r="U3567" i="1"/>
  <c r="V3567" i="1"/>
  <c r="T3568" i="1"/>
  <c r="U3568" i="1"/>
  <c r="V3568" i="1"/>
  <c r="T3569" i="1"/>
  <c r="U3569" i="1"/>
  <c r="V3569" i="1"/>
  <c r="T3570" i="1"/>
  <c r="T3571" i="1"/>
  <c r="U3571" i="1"/>
  <c r="V3571" i="1"/>
  <c r="T3572" i="1"/>
  <c r="U3572" i="1"/>
  <c r="V3572" i="1"/>
  <c r="T3573" i="1"/>
  <c r="U3573" i="1"/>
  <c r="V3573" i="1"/>
  <c r="T3574" i="1"/>
  <c r="T3575" i="1"/>
  <c r="U3575" i="1"/>
  <c r="V3575" i="1"/>
  <c r="T3576" i="1"/>
  <c r="U3576" i="1"/>
  <c r="V3576" i="1"/>
  <c r="T3577" i="1"/>
  <c r="U3577" i="1"/>
  <c r="V3577" i="1"/>
  <c r="T3578" i="1"/>
  <c r="T3579" i="1"/>
  <c r="U3579" i="1"/>
  <c r="V3579" i="1"/>
  <c r="T3580" i="1"/>
  <c r="U3580" i="1"/>
  <c r="V3580" i="1"/>
  <c r="T3581" i="1"/>
  <c r="U3581" i="1"/>
  <c r="V3581" i="1"/>
  <c r="T3582" i="1"/>
  <c r="T3583" i="1"/>
  <c r="U3583" i="1"/>
  <c r="V3583" i="1"/>
  <c r="T3584" i="1"/>
  <c r="U3584" i="1"/>
  <c r="V3584" i="1"/>
  <c r="T3585" i="1"/>
  <c r="U3585" i="1"/>
  <c r="V3585" i="1"/>
  <c r="T3586" i="1"/>
  <c r="T3587" i="1"/>
  <c r="U3587" i="1"/>
  <c r="V3587" i="1"/>
  <c r="T3588" i="1"/>
  <c r="U3588" i="1"/>
  <c r="V3588" i="1"/>
  <c r="T3589" i="1"/>
  <c r="U3589" i="1"/>
  <c r="V3589" i="1"/>
  <c r="T3590" i="1"/>
  <c r="T3591" i="1"/>
  <c r="U3591" i="1"/>
  <c r="V3591" i="1"/>
  <c r="T3592" i="1"/>
  <c r="U3592" i="1"/>
  <c r="V3592" i="1"/>
  <c r="T3593" i="1"/>
  <c r="U3593" i="1"/>
  <c r="V3593" i="1"/>
  <c r="T3594" i="1"/>
  <c r="T3595" i="1"/>
  <c r="U3595" i="1"/>
  <c r="V3595" i="1"/>
  <c r="T3596" i="1"/>
  <c r="U3596" i="1"/>
  <c r="V3596" i="1"/>
  <c r="T3597" i="1"/>
  <c r="U3597" i="1"/>
  <c r="V3597" i="1"/>
  <c r="T3598" i="1"/>
  <c r="T3599" i="1"/>
  <c r="U3599" i="1"/>
  <c r="V3599" i="1"/>
  <c r="T3600" i="1"/>
  <c r="U3600" i="1"/>
  <c r="V3600" i="1"/>
  <c r="T3601" i="1"/>
  <c r="U3601" i="1"/>
  <c r="V3601" i="1"/>
  <c r="T3602" i="1"/>
  <c r="T3603" i="1"/>
  <c r="U3603" i="1"/>
  <c r="V3603" i="1"/>
  <c r="T3604" i="1"/>
  <c r="U3604" i="1"/>
  <c r="V3604" i="1"/>
  <c r="T3605" i="1"/>
  <c r="U3605" i="1"/>
  <c r="V3605" i="1"/>
  <c r="T3606" i="1"/>
  <c r="T3607" i="1"/>
  <c r="U3607" i="1"/>
  <c r="V3607" i="1"/>
  <c r="T3608" i="1"/>
  <c r="U3608" i="1"/>
  <c r="V3608" i="1"/>
  <c r="T3609" i="1"/>
  <c r="U3609" i="1"/>
  <c r="V3609" i="1"/>
  <c r="T3610" i="1"/>
  <c r="T3611" i="1"/>
  <c r="U3611" i="1"/>
  <c r="V3611" i="1"/>
  <c r="T3612" i="1"/>
  <c r="U3612" i="1"/>
  <c r="V3612" i="1"/>
  <c r="T3613" i="1"/>
  <c r="U3613" i="1"/>
  <c r="V3613" i="1"/>
  <c r="T3614" i="1"/>
  <c r="T3615" i="1"/>
  <c r="U3615" i="1"/>
  <c r="V3615" i="1"/>
  <c r="T3616" i="1"/>
  <c r="U3616" i="1"/>
  <c r="V3616" i="1"/>
  <c r="T3617" i="1"/>
  <c r="U3617" i="1"/>
  <c r="V3617" i="1"/>
  <c r="T3618" i="1"/>
  <c r="T3619" i="1"/>
  <c r="U3619" i="1"/>
  <c r="V3619" i="1"/>
  <c r="T3620" i="1"/>
  <c r="U3620" i="1"/>
  <c r="V3620" i="1"/>
  <c r="T3621" i="1"/>
  <c r="U3621" i="1"/>
  <c r="V3621" i="1"/>
  <c r="T3622" i="1"/>
  <c r="T3623" i="1"/>
  <c r="U3623" i="1"/>
  <c r="V3623" i="1"/>
  <c r="T3624" i="1"/>
  <c r="U3624" i="1"/>
  <c r="V3624" i="1"/>
  <c r="T3625" i="1"/>
  <c r="U3625" i="1"/>
  <c r="V3625" i="1"/>
  <c r="T3626" i="1"/>
  <c r="T3627" i="1"/>
  <c r="U3627" i="1"/>
  <c r="V3627" i="1"/>
  <c r="T3628" i="1"/>
  <c r="U3628" i="1"/>
  <c r="V3628" i="1"/>
  <c r="T3629" i="1"/>
  <c r="U3629" i="1"/>
  <c r="V3629" i="1"/>
  <c r="T3630" i="1"/>
  <c r="T3631" i="1"/>
  <c r="U3631" i="1"/>
  <c r="V3631" i="1"/>
  <c r="T3632" i="1"/>
  <c r="U3632" i="1"/>
  <c r="T3633" i="1"/>
  <c r="U3633" i="1"/>
  <c r="V3633" i="1"/>
  <c r="T3634" i="1"/>
  <c r="U3634" i="1"/>
  <c r="T3635" i="1"/>
  <c r="T3636" i="1"/>
  <c r="T3637" i="1"/>
  <c r="U3637" i="1"/>
  <c r="V3637" i="1"/>
  <c r="T3638" i="1"/>
  <c r="T3639" i="1"/>
  <c r="T3640" i="1"/>
  <c r="T3641" i="1"/>
  <c r="U3641" i="1"/>
  <c r="V3641" i="1"/>
  <c r="T3642" i="1"/>
  <c r="T3643" i="1"/>
  <c r="T3644" i="1"/>
  <c r="T3645" i="1"/>
  <c r="U3645" i="1"/>
  <c r="V3645" i="1"/>
  <c r="T3646" i="1"/>
  <c r="T3647" i="1"/>
  <c r="T3648" i="1"/>
  <c r="T3649" i="1"/>
  <c r="U3649" i="1"/>
  <c r="T3650" i="1"/>
  <c r="U3650" i="1"/>
  <c r="V3650" i="1"/>
  <c r="T3651" i="1"/>
  <c r="U3651" i="1"/>
  <c r="V3651" i="1"/>
  <c r="T3652" i="1"/>
  <c r="U3652" i="1"/>
  <c r="V3652" i="1"/>
  <c r="T3653" i="1"/>
  <c r="U3653" i="1"/>
  <c r="V3653" i="1"/>
  <c r="T3654" i="1"/>
  <c r="U3654" i="1"/>
  <c r="V3654" i="1"/>
  <c r="T3655" i="1"/>
  <c r="U3655" i="1"/>
  <c r="V3655" i="1"/>
  <c r="T3656" i="1"/>
  <c r="U3656" i="1"/>
  <c r="V3656" i="1"/>
  <c r="T3657" i="1"/>
  <c r="U3657" i="1"/>
  <c r="V3657" i="1"/>
  <c r="T3658" i="1"/>
  <c r="U3658" i="1"/>
  <c r="V3658" i="1"/>
  <c r="T3659" i="1"/>
  <c r="U3659" i="1"/>
  <c r="V3659" i="1"/>
  <c r="T3660" i="1"/>
  <c r="U3660" i="1"/>
  <c r="V3660" i="1"/>
  <c r="T3661" i="1"/>
  <c r="U3661" i="1"/>
  <c r="V3661" i="1"/>
  <c r="T3662" i="1"/>
  <c r="U3662" i="1"/>
  <c r="V3662" i="1"/>
  <c r="T3663" i="1"/>
  <c r="U3663" i="1"/>
  <c r="V3663" i="1"/>
  <c r="T3664" i="1"/>
  <c r="U3664" i="1"/>
  <c r="V3664" i="1"/>
  <c r="T3665" i="1"/>
  <c r="U3665" i="1"/>
  <c r="V3665" i="1"/>
  <c r="T3666" i="1"/>
  <c r="U3666" i="1"/>
  <c r="V3666" i="1"/>
  <c r="T3667" i="1"/>
  <c r="U3667" i="1"/>
  <c r="V3667" i="1"/>
  <c r="T3668" i="1"/>
  <c r="U3668" i="1"/>
  <c r="V3668" i="1"/>
  <c r="T3669" i="1"/>
  <c r="U3669" i="1"/>
  <c r="V3669" i="1"/>
  <c r="T3670" i="1"/>
  <c r="U3670" i="1"/>
  <c r="V3670" i="1"/>
  <c r="T3671" i="1"/>
  <c r="U3671" i="1"/>
  <c r="V3671" i="1"/>
  <c r="T3672" i="1"/>
  <c r="U3672" i="1"/>
  <c r="V3672" i="1"/>
  <c r="T3673" i="1"/>
  <c r="U3673" i="1"/>
  <c r="V3673" i="1"/>
  <c r="T3674" i="1"/>
  <c r="U3674" i="1"/>
  <c r="V3674" i="1"/>
  <c r="T3675" i="1"/>
  <c r="U3675" i="1"/>
  <c r="V3675" i="1"/>
  <c r="T3676" i="1"/>
  <c r="U3676" i="1"/>
  <c r="V3676" i="1"/>
  <c r="T3677" i="1"/>
  <c r="U3677" i="1"/>
  <c r="V3677" i="1"/>
  <c r="T3678" i="1"/>
  <c r="U3678" i="1"/>
  <c r="V3678" i="1"/>
  <c r="T3679" i="1"/>
  <c r="U3679" i="1"/>
  <c r="V3679" i="1"/>
  <c r="T3680" i="1"/>
  <c r="U3680" i="1"/>
  <c r="V3680" i="1"/>
  <c r="T3681" i="1"/>
  <c r="U3681" i="1"/>
  <c r="V3681" i="1"/>
  <c r="T3682" i="1"/>
  <c r="U3682" i="1"/>
  <c r="V3682" i="1"/>
  <c r="T3683" i="1"/>
  <c r="U3683" i="1"/>
  <c r="V3683" i="1"/>
  <c r="T3684" i="1"/>
  <c r="U3684" i="1"/>
  <c r="V3684" i="1"/>
  <c r="T3685" i="1"/>
  <c r="U3685" i="1"/>
  <c r="V3685" i="1"/>
  <c r="T3686" i="1"/>
  <c r="U3686" i="1"/>
  <c r="V3686" i="1"/>
  <c r="T3687" i="1"/>
  <c r="U3687" i="1"/>
  <c r="V3687" i="1"/>
  <c r="T3688" i="1"/>
  <c r="U3688" i="1"/>
  <c r="V3688" i="1"/>
  <c r="T3689" i="1"/>
  <c r="U3689" i="1"/>
  <c r="V3689" i="1"/>
  <c r="T3690" i="1"/>
  <c r="U3690" i="1"/>
  <c r="V3690" i="1"/>
  <c r="T3691" i="1"/>
  <c r="U3691" i="1"/>
  <c r="V3691" i="1"/>
  <c r="T3692" i="1"/>
  <c r="U3692" i="1"/>
  <c r="V3692" i="1"/>
  <c r="T3693" i="1"/>
  <c r="U3693" i="1"/>
  <c r="V3693" i="1"/>
  <c r="T3694" i="1"/>
  <c r="U3694" i="1"/>
  <c r="V3694" i="1"/>
  <c r="T3695" i="1"/>
  <c r="U3695" i="1"/>
  <c r="V3695" i="1"/>
  <c r="T3696" i="1"/>
  <c r="U3696" i="1"/>
  <c r="V3696" i="1"/>
  <c r="T3697" i="1"/>
  <c r="U3697" i="1"/>
  <c r="V3697" i="1"/>
  <c r="T3698" i="1"/>
  <c r="U3698" i="1"/>
  <c r="V3698" i="1"/>
  <c r="T3699" i="1"/>
  <c r="U3699" i="1"/>
  <c r="V3699" i="1"/>
  <c r="T3700" i="1"/>
  <c r="U3700" i="1"/>
  <c r="V3700" i="1"/>
  <c r="T3701" i="1"/>
  <c r="U3701" i="1"/>
  <c r="V3701" i="1"/>
  <c r="T3702" i="1"/>
  <c r="U3702" i="1"/>
  <c r="V3702" i="1"/>
  <c r="T3703" i="1"/>
  <c r="U3703" i="1"/>
  <c r="V3703" i="1"/>
  <c r="T3704" i="1"/>
  <c r="U3704" i="1"/>
  <c r="V3704" i="1"/>
  <c r="T3705" i="1"/>
  <c r="U3705" i="1"/>
  <c r="V3705" i="1"/>
  <c r="T3706" i="1"/>
  <c r="U3706" i="1"/>
  <c r="V3706" i="1"/>
  <c r="T3707" i="1"/>
  <c r="U3707" i="1"/>
  <c r="V3707" i="1"/>
  <c r="T3708" i="1"/>
  <c r="U3708" i="1"/>
  <c r="V3708" i="1"/>
  <c r="T3709" i="1"/>
  <c r="U3709" i="1"/>
  <c r="V3709" i="1"/>
  <c r="T3710" i="1"/>
  <c r="U3710" i="1"/>
  <c r="V3710" i="1"/>
  <c r="T3711" i="1"/>
  <c r="U3711" i="1"/>
  <c r="V3711" i="1"/>
  <c r="T3712" i="1"/>
  <c r="U3712" i="1"/>
  <c r="V3712" i="1"/>
  <c r="T3713" i="1"/>
  <c r="U3713" i="1"/>
  <c r="V3713" i="1"/>
  <c r="T3714" i="1"/>
  <c r="U3714" i="1"/>
  <c r="V3714" i="1"/>
  <c r="T3715" i="1"/>
  <c r="U3715" i="1"/>
  <c r="V3715" i="1"/>
  <c r="T3716" i="1"/>
  <c r="U3716" i="1"/>
  <c r="V3716" i="1"/>
  <c r="T3717" i="1"/>
  <c r="U3717" i="1"/>
  <c r="V3717" i="1"/>
  <c r="T3718" i="1"/>
  <c r="U3718" i="1"/>
  <c r="V3718" i="1"/>
  <c r="T3719" i="1"/>
  <c r="U3719" i="1"/>
  <c r="V3719" i="1"/>
  <c r="T3720" i="1"/>
  <c r="U3720" i="1"/>
  <c r="V3720" i="1"/>
  <c r="T3721" i="1"/>
  <c r="U3721" i="1"/>
  <c r="V3721" i="1"/>
  <c r="T3722" i="1"/>
  <c r="U3722" i="1"/>
  <c r="V3722" i="1"/>
  <c r="T3723" i="1"/>
  <c r="U3723" i="1"/>
  <c r="V3723" i="1"/>
  <c r="T3724" i="1"/>
  <c r="U3724" i="1"/>
  <c r="V3724" i="1"/>
  <c r="T3725" i="1"/>
  <c r="U3725" i="1"/>
  <c r="V3725" i="1"/>
  <c r="T3726" i="1"/>
  <c r="U3726" i="1"/>
  <c r="V3726" i="1"/>
  <c r="T3727" i="1"/>
  <c r="U3727" i="1"/>
  <c r="V3727" i="1"/>
  <c r="T3728" i="1"/>
  <c r="U3728" i="1"/>
  <c r="V3728" i="1"/>
  <c r="T3729" i="1"/>
  <c r="U3729" i="1"/>
  <c r="V3729" i="1"/>
  <c r="T3730" i="1"/>
  <c r="U3730" i="1"/>
  <c r="V3730" i="1"/>
  <c r="T3731" i="1"/>
  <c r="U3731" i="1"/>
  <c r="V3731" i="1"/>
  <c r="T3732" i="1"/>
  <c r="U3732" i="1"/>
  <c r="V3732" i="1"/>
  <c r="T3733" i="1"/>
  <c r="U3733" i="1"/>
  <c r="V3733" i="1"/>
  <c r="T3734" i="1"/>
  <c r="U3734" i="1"/>
  <c r="V3734" i="1"/>
  <c r="T3735" i="1"/>
  <c r="U3735" i="1"/>
  <c r="V3735" i="1"/>
  <c r="T3736" i="1"/>
  <c r="U3736" i="1"/>
  <c r="V3736" i="1"/>
  <c r="T3737" i="1"/>
  <c r="U3737" i="1"/>
  <c r="V3737" i="1"/>
  <c r="T3738" i="1"/>
  <c r="U3738" i="1"/>
  <c r="V3738" i="1"/>
  <c r="T3739" i="1"/>
  <c r="U3739" i="1"/>
  <c r="V3739" i="1"/>
  <c r="T3740" i="1"/>
  <c r="U3740" i="1"/>
  <c r="V3740" i="1"/>
  <c r="T3741" i="1"/>
  <c r="U3741" i="1"/>
  <c r="V3741" i="1"/>
  <c r="T3742" i="1"/>
  <c r="U3742" i="1"/>
  <c r="V3742" i="1"/>
  <c r="T3743" i="1"/>
  <c r="U3743" i="1"/>
  <c r="V3743" i="1"/>
  <c r="T3744" i="1"/>
  <c r="U3744" i="1"/>
  <c r="V3744" i="1"/>
  <c r="T3745" i="1"/>
  <c r="U3745" i="1"/>
  <c r="V3745" i="1"/>
  <c r="T3746" i="1"/>
  <c r="U3746" i="1"/>
  <c r="V3746" i="1"/>
  <c r="T3747" i="1"/>
  <c r="U3747" i="1"/>
  <c r="V3747" i="1"/>
  <c r="T3748" i="1"/>
  <c r="U3748" i="1"/>
  <c r="V3748" i="1"/>
  <c r="T3749" i="1"/>
  <c r="U3749" i="1"/>
  <c r="V3749" i="1"/>
  <c r="T3750" i="1"/>
  <c r="U3750" i="1"/>
  <c r="V3750" i="1"/>
  <c r="T3751" i="1"/>
  <c r="U3751" i="1"/>
  <c r="V3751" i="1"/>
  <c r="T3752" i="1"/>
  <c r="U3752" i="1"/>
  <c r="V3752" i="1"/>
  <c r="T3753" i="1"/>
  <c r="U3753" i="1"/>
  <c r="V3753" i="1"/>
  <c r="T3754" i="1"/>
  <c r="U3754" i="1"/>
  <c r="T3755" i="1"/>
  <c r="U3755" i="1"/>
  <c r="V3755" i="1"/>
  <c r="T3756" i="1"/>
  <c r="U3756" i="1"/>
  <c r="V3756" i="1"/>
  <c r="T3757" i="1"/>
  <c r="U3757" i="1"/>
  <c r="T3758" i="1"/>
  <c r="T3759" i="1"/>
  <c r="T3760" i="1"/>
  <c r="U3760" i="1"/>
  <c r="V3760" i="1"/>
  <c r="T3761" i="1"/>
  <c r="U3761" i="1"/>
  <c r="V3761" i="1"/>
  <c r="T3762" i="1"/>
  <c r="T3763" i="1"/>
  <c r="U3763" i="1"/>
  <c r="T3764" i="1"/>
  <c r="U3764" i="1"/>
  <c r="T3765" i="1"/>
  <c r="U3765" i="1"/>
  <c r="V3765" i="1"/>
  <c r="T3766" i="1"/>
  <c r="U3766" i="1"/>
  <c r="V3766" i="1"/>
  <c r="T3767" i="1"/>
  <c r="U3767" i="1"/>
  <c r="V3767" i="1"/>
  <c r="T3768" i="1"/>
  <c r="U3768" i="1"/>
  <c r="V3768" i="1"/>
  <c r="T3769" i="1"/>
  <c r="U3769" i="1"/>
  <c r="V3769" i="1"/>
  <c r="T3770" i="1"/>
  <c r="U3770" i="1"/>
  <c r="V3770" i="1"/>
  <c r="T3771" i="1"/>
  <c r="U3771" i="1"/>
  <c r="V3771" i="1"/>
  <c r="T3772" i="1"/>
  <c r="U3772" i="1"/>
  <c r="T3773" i="1"/>
  <c r="U3773" i="1"/>
  <c r="V3773" i="1"/>
  <c r="T3774" i="1"/>
  <c r="T3775" i="1"/>
  <c r="U3775" i="1"/>
  <c r="V3775" i="1"/>
  <c r="T3776" i="1"/>
  <c r="U3776" i="1"/>
  <c r="V3776" i="1"/>
  <c r="T3777" i="1"/>
  <c r="U3777" i="1"/>
  <c r="V3777" i="1"/>
  <c r="T3778" i="1"/>
  <c r="T3779" i="1"/>
  <c r="U3779" i="1"/>
  <c r="V3779" i="1"/>
  <c r="T3780" i="1"/>
  <c r="U3780" i="1"/>
  <c r="V3780" i="1"/>
  <c r="T3781" i="1"/>
  <c r="U3781" i="1"/>
  <c r="V3781" i="1"/>
  <c r="T3782" i="1"/>
  <c r="T3783" i="1"/>
  <c r="U3783" i="1"/>
  <c r="V3783" i="1"/>
  <c r="T3784" i="1"/>
  <c r="U3784" i="1"/>
  <c r="T3785" i="1"/>
  <c r="U3785" i="1"/>
  <c r="V3785" i="1"/>
  <c r="T3786" i="1"/>
  <c r="T3787" i="1"/>
  <c r="U3787" i="1"/>
  <c r="T3788" i="1"/>
  <c r="T3789" i="1"/>
  <c r="U3789" i="1"/>
  <c r="V3789" i="1"/>
  <c r="T3790" i="1"/>
  <c r="T3791" i="1"/>
  <c r="U3791" i="1"/>
  <c r="T3792" i="1"/>
  <c r="U3792" i="1"/>
  <c r="V3792" i="1"/>
  <c r="T3793" i="1"/>
  <c r="U3793" i="1"/>
  <c r="V3793" i="1"/>
  <c r="T3794" i="1"/>
  <c r="U3794" i="1"/>
  <c r="V3794" i="1"/>
  <c r="T3795" i="1"/>
  <c r="U3795" i="1"/>
  <c r="V3795" i="1"/>
  <c r="T3796" i="1"/>
  <c r="U3796" i="1"/>
  <c r="T3797" i="1"/>
  <c r="U3797" i="1"/>
  <c r="T3798" i="1"/>
  <c r="T3799" i="1"/>
  <c r="T3800" i="1"/>
  <c r="U3800" i="1"/>
  <c r="V3800" i="1"/>
  <c r="T3801" i="1"/>
  <c r="U3801" i="1"/>
  <c r="V3801" i="1"/>
  <c r="T3802" i="1"/>
  <c r="T3803" i="1"/>
  <c r="T3804" i="1"/>
  <c r="U3804" i="1"/>
  <c r="V3804" i="1"/>
  <c r="T3805" i="1"/>
  <c r="U3805" i="1"/>
  <c r="V3805" i="1"/>
  <c r="T3806" i="1"/>
  <c r="T3807" i="1"/>
  <c r="T3808" i="1"/>
  <c r="U3808" i="1"/>
  <c r="V3808" i="1"/>
  <c r="T3809" i="1"/>
  <c r="U3809" i="1"/>
  <c r="V3809" i="1"/>
  <c r="T3810" i="1"/>
  <c r="T3811" i="1"/>
  <c r="T3812" i="1"/>
  <c r="U3812" i="1"/>
  <c r="V3812" i="1"/>
  <c r="T3813" i="1"/>
  <c r="U3813" i="1"/>
  <c r="V3813" i="1"/>
  <c r="T3814" i="1"/>
  <c r="T3815" i="1"/>
  <c r="T3816" i="1"/>
  <c r="U3816" i="1"/>
  <c r="V3816" i="1"/>
  <c r="T3817" i="1"/>
  <c r="U3817" i="1"/>
  <c r="V3817" i="1"/>
  <c r="T3818" i="1"/>
  <c r="T3819" i="1"/>
  <c r="T3820" i="1"/>
  <c r="U3820" i="1"/>
  <c r="V3820" i="1"/>
  <c r="T3821" i="1"/>
  <c r="U3821" i="1"/>
  <c r="V3821" i="1"/>
  <c r="T3822" i="1"/>
  <c r="T3823" i="1"/>
  <c r="T3824" i="1"/>
  <c r="U3824" i="1"/>
  <c r="V3824" i="1"/>
  <c r="T3825" i="1"/>
  <c r="U3825" i="1"/>
  <c r="V3825" i="1"/>
  <c r="T3826" i="1"/>
  <c r="T3827" i="1"/>
  <c r="T3828" i="1"/>
  <c r="U3828" i="1"/>
  <c r="V3828" i="1"/>
  <c r="T3829" i="1"/>
  <c r="U3829" i="1"/>
  <c r="V3829" i="1"/>
  <c r="T3830" i="1"/>
  <c r="T3831" i="1"/>
  <c r="T3832" i="1"/>
  <c r="U3832" i="1"/>
  <c r="V3832" i="1"/>
  <c r="T3833" i="1"/>
  <c r="U3833" i="1"/>
  <c r="V3833" i="1"/>
  <c r="T3834" i="1"/>
  <c r="T3835" i="1"/>
  <c r="T3836" i="1"/>
  <c r="U3836" i="1"/>
  <c r="V3836" i="1"/>
  <c r="T3837" i="1"/>
  <c r="U3837" i="1"/>
  <c r="V3837" i="1"/>
  <c r="T3838" i="1"/>
  <c r="T3839" i="1"/>
  <c r="T3840" i="1"/>
  <c r="U3840" i="1"/>
  <c r="V3840" i="1"/>
  <c r="T3841" i="1"/>
  <c r="U3841" i="1"/>
  <c r="V3841" i="1"/>
  <c r="T3842" i="1"/>
  <c r="T3843" i="1"/>
  <c r="T3844" i="1"/>
  <c r="U3844" i="1"/>
  <c r="V3844" i="1"/>
  <c r="T3845" i="1"/>
  <c r="U3845" i="1"/>
  <c r="V3845" i="1"/>
  <c r="T3846" i="1"/>
  <c r="T3847" i="1"/>
  <c r="T3848" i="1"/>
  <c r="U3848" i="1"/>
  <c r="V3848" i="1"/>
  <c r="T3849" i="1"/>
  <c r="U3849" i="1"/>
  <c r="V3849" i="1"/>
  <c r="T3850" i="1"/>
  <c r="T3851" i="1"/>
  <c r="T3852" i="1"/>
  <c r="U3852" i="1"/>
  <c r="V3852" i="1"/>
  <c r="T3853" i="1"/>
  <c r="U3853" i="1"/>
  <c r="V3853" i="1"/>
  <c r="T3854" i="1"/>
  <c r="T3855" i="1"/>
  <c r="T3856" i="1"/>
  <c r="U3856" i="1"/>
  <c r="V3856" i="1"/>
  <c r="T3857" i="1"/>
  <c r="U3857" i="1"/>
  <c r="V3857" i="1"/>
  <c r="T3858" i="1"/>
  <c r="T3859" i="1"/>
  <c r="T3860" i="1"/>
  <c r="U3860" i="1"/>
  <c r="V3860" i="1"/>
  <c r="T3861" i="1"/>
  <c r="U3861" i="1"/>
  <c r="V3861" i="1"/>
  <c r="T3862" i="1"/>
  <c r="T3863" i="1"/>
  <c r="T3864" i="1"/>
  <c r="U3864" i="1"/>
  <c r="V3864" i="1"/>
  <c r="T3865" i="1"/>
  <c r="U3865" i="1"/>
  <c r="V3865" i="1"/>
  <c r="T3866" i="1"/>
  <c r="T3867" i="1"/>
  <c r="T3868" i="1"/>
  <c r="U3868" i="1"/>
  <c r="V3868" i="1"/>
  <c r="T3869" i="1"/>
  <c r="U3869" i="1"/>
  <c r="V3869" i="1"/>
  <c r="T3870" i="1"/>
  <c r="U3870" i="1"/>
  <c r="T3871" i="1"/>
  <c r="T3872" i="1"/>
  <c r="T3873" i="1"/>
  <c r="U3873" i="1"/>
  <c r="V3873" i="1"/>
  <c r="T3874" i="1"/>
  <c r="T3875" i="1"/>
  <c r="T3876" i="1"/>
  <c r="T3877" i="1"/>
  <c r="U3877" i="1"/>
  <c r="V3877" i="1"/>
  <c r="T3878" i="1"/>
  <c r="U3878" i="1"/>
  <c r="T3879" i="1"/>
  <c r="U3879" i="1"/>
  <c r="V3879" i="1"/>
  <c r="T3880" i="1"/>
  <c r="U3880" i="1"/>
  <c r="V3880" i="1"/>
  <c r="T3881" i="1"/>
  <c r="U3881" i="1"/>
  <c r="T3882" i="1"/>
  <c r="U3882" i="1"/>
  <c r="T3883" i="1"/>
  <c r="T3884" i="1"/>
  <c r="U3884" i="1"/>
  <c r="V3884" i="1"/>
  <c r="T3885" i="1"/>
  <c r="U3885" i="1"/>
  <c r="T3886" i="1"/>
  <c r="T3887" i="1"/>
  <c r="T3888" i="1"/>
  <c r="T3889" i="1"/>
  <c r="U3889" i="1"/>
  <c r="V3889" i="1"/>
  <c r="T3890" i="1"/>
  <c r="T3891" i="1"/>
  <c r="T3892" i="1"/>
  <c r="T3893" i="1"/>
  <c r="U3893" i="1"/>
  <c r="V3893" i="1"/>
  <c r="T3894" i="1"/>
  <c r="T3895" i="1"/>
  <c r="T3896" i="1"/>
  <c r="T3897" i="1"/>
  <c r="U3897" i="1"/>
  <c r="V3897" i="1"/>
  <c r="T3898" i="1"/>
  <c r="T3899" i="1"/>
  <c r="T3900" i="1"/>
  <c r="T3901" i="1"/>
  <c r="U3901" i="1"/>
  <c r="V3901" i="1"/>
  <c r="T3902" i="1"/>
  <c r="T3903" i="1"/>
  <c r="T3904" i="1"/>
  <c r="T3905" i="1"/>
  <c r="U3905" i="1"/>
  <c r="V3905" i="1"/>
  <c r="T3906" i="1"/>
  <c r="T3907" i="1"/>
  <c r="T3908" i="1"/>
  <c r="T3909" i="1"/>
  <c r="U3909" i="1"/>
  <c r="V3909" i="1"/>
  <c r="T3910" i="1"/>
  <c r="T3911" i="1"/>
  <c r="T3912" i="1"/>
  <c r="T3913" i="1"/>
  <c r="U3913" i="1"/>
  <c r="V3913" i="1"/>
  <c r="T3914" i="1"/>
  <c r="T3915" i="1"/>
  <c r="T3916" i="1"/>
  <c r="T3917" i="1"/>
  <c r="U3917" i="1"/>
  <c r="V3917" i="1"/>
  <c r="T3918" i="1"/>
  <c r="T3919" i="1"/>
  <c r="T3920" i="1"/>
  <c r="T3921" i="1"/>
  <c r="U3921" i="1"/>
  <c r="V3921" i="1"/>
  <c r="T3922" i="1"/>
  <c r="T3923" i="1"/>
  <c r="T3924" i="1"/>
  <c r="T3925" i="1"/>
  <c r="U3925" i="1"/>
  <c r="V3925" i="1"/>
  <c r="T3926" i="1"/>
  <c r="T3927" i="1"/>
  <c r="T3928" i="1"/>
  <c r="T3929" i="1"/>
  <c r="U3929" i="1"/>
  <c r="V3929" i="1"/>
  <c r="T3930" i="1"/>
  <c r="T3931" i="1"/>
  <c r="T3932" i="1"/>
  <c r="T3933" i="1"/>
  <c r="U3933" i="1"/>
  <c r="V3933" i="1"/>
  <c r="T3934" i="1"/>
  <c r="T3935" i="1"/>
  <c r="T3936" i="1"/>
  <c r="T3937" i="1"/>
  <c r="U3937" i="1"/>
  <c r="V3937" i="1"/>
  <c r="T3938" i="1"/>
  <c r="T3939" i="1"/>
  <c r="T3940" i="1"/>
  <c r="T3941" i="1"/>
  <c r="U3941" i="1"/>
  <c r="V3941" i="1"/>
  <c r="T3942" i="1"/>
  <c r="T3943" i="1"/>
  <c r="T3944" i="1"/>
  <c r="T3945" i="1"/>
  <c r="U3945" i="1"/>
  <c r="V3945" i="1"/>
  <c r="T3946" i="1"/>
  <c r="T3947" i="1"/>
  <c r="T3948" i="1"/>
  <c r="T3949" i="1"/>
  <c r="U3949" i="1"/>
  <c r="V3949" i="1"/>
  <c r="T3950" i="1"/>
  <c r="T3951" i="1"/>
  <c r="T3952" i="1"/>
  <c r="T3953" i="1"/>
  <c r="U3953" i="1"/>
  <c r="V3953" i="1"/>
  <c r="T3954" i="1"/>
  <c r="T3955" i="1"/>
  <c r="T3956" i="1"/>
  <c r="T3957" i="1"/>
  <c r="U3957" i="1"/>
  <c r="V3957" i="1"/>
  <c r="T3958" i="1"/>
  <c r="T3959" i="1"/>
  <c r="T3960" i="1"/>
  <c r="T3961" i="1"/>
  <c r="U3961" i="1"/>
  <c r="V3961" i="1"/>
  <c r="T3962" i="1"/>
  <c r="T3963" i="1"/>
  <c r="T3964" i="1"/>
  <c r="T3965" i="1"/>
  <c r="U3965" i="1"/>
  <c r="V3965" i="1"/>
  <c r="T3966" i="1"/>
  <c r="T3967" i="1"/>
  <c r="T3968" i="1"/>
  <c r="T3969" i="1"/>
  <c r="U3969" i="1"/>
  <c r="V3969" i="1"/>
  <c r="T3970" i="1"/>
  <c r="T3971" i="1"/>
  <c r="T3972" i="1"/>
  <c r="T3973" i="1"/>
  <c r="U3973" i="1"/>
  <c r="V3973" i="1"/>
  <c r="T3974" i="1"/>
  <c r="T3975" i="1"/>
  <c r="T3976" i="1"/>
  <c r="T3977" i="1"/>
  <c r="U3977" i="1"/>
  <c r="V3977" i="1"/>
  <c r="T3978" i="1"/>
  <c r="T3979" i="1"/>
  <c r="T3980" i="1"/>
  <c r="T3981" i="1"/>
  <c r="U3981" i="1"/>
  <c r="V3981" i="1"/>
  <c r="T3982" i="1"/>
  <c r="T3983" i="1"/>
  <c r="T3984" i="1"/>
  <c r="T3985" i="1"/>
  <c r="U3985" i="1"/>
  <c r="V3985" i="1"/>
  <c r="T3986" i="1"/>
  <c r="T3987" i="1"/>
  <c r="T3988" i="1"/>
  <c r="T3989" i="1"/>
  <c r="U3989" i="1"/>
  <c r="V3989" i="1"/>
  <c r="T3990" i="1"/>
  <c r="T3991" i="1"/>
  <c r="T3992" i="1"/>
  <c r="T3993" i="1"/>
  <c r="U3993" i="1"/>
  <c r="V3993" i="1"/>
  <c r="T3994" i="1"/>
  <c r="T3995" i="1"/>
  <c r="T3996" i="1"/>
  <c r="T3997" i="1"/>
  <c r="U3997" i="1"/>
  <c r="V3997" i="1"/>
  <c r="T3998" i="1"/>
  <c r="T3999" i="1"/>
  <c r="T4000" i="1"/>
  <c r="T4001" i="1"/>
  <c r="U4001" i="1"/>
  <c r="V4001" i="1"/>
  <c r="T4002" i="1"/>
  <c r="T4003" i="1"/>
  <c r="T4004" i="1"/>
  <c r="T4005" i="1"/>
  <c r="U4005" i="1"/>
  <c r="V4005" i="1"/>
  <c r="T4006" i="1"/>
  <c r="T4007" i="1"/>
  <c r="T4008" i="1"/>
  <c r="T4009" i="1"/>
  <c r="U4009" i="1"/>
  <c r="V4009" i="1"/>
  <c r="T4010" i="1"/>
  <c r="T4011" i="1"/>
  <c r="T4012" i="1"/>
  <c r="T4013" i="1"/>
  <c r="U4013" i="1"/>
  <c r="V4013" i="1"/>
  <c r="T4014" i="1"/>
  <c r="T4015" i="1"/>
  <c r="T4016" i="1"/>
  <c r="T4017" i="1"/>
  <c r="U4017" i="1"/>
  <c r="V4017" i="1"/>
  <c r="T4018" i="1"/>
  <c r="T4019" i="1"/>
  <c r="T4020" i="1"/>
  <c r="T4021" i="1"/>
  <c r="U4021" i="1"/>
  <c r="V4021" i="1"/>
  <c r="T4022" i="1"/>
  <c r="T4023" i="1"/>
  <c r="T4024" i="1"/>
  <c r="T4025" i="1"/>
  <c r="U4025" i="1"/>
  <c r="V4025" i="1"/>
  <c r="T4026" i="1"/>
  <c r="T4027" i="1"/>
  <c r="T4028" i="1"/>
  <c r="T4029" i="1"/>
  <c r="U4029" i="1"/>
  <c r="V4029" i="1"/>
  <c r="T4030" i="1"/>
  <c r="T4031" i="1"/>
  <c r="T4032" i="1"/>
  <c r="T4033" i="1"/>
  <c r="U4033" i="1"/>
  <c r="V4033" i="1"/>
  <c r="T4034" i="1"/>
  <c r="T4035" i="1"/>
  <c r="T4036" i="1"/>
  <c r="T4037" i="1"/>
  <c r="U4037" i="1"/>
  <c r="V4037" i="1"/>
  <c r="T4038" i="1"/>
  <c r="T4039" i="1"/>
  <c r="T4040" i="1"/>
  <c r="T4041" i="1"/>
  <c r="U4041" i="1"/>
  <c r="V4041" i="1"/>
  <c r="T4042" i="1"/>
  <c r="T4043" i="1"/>
  <c r="T4044" i="1"/>
  <c r="T4045" i="1"/>
  <c r="U4045" i="1"/>
  <c r="V4045" i="1"/>
  <c r="T4046" i="1"/>
  <c r="T4047" i="1"/>
  <c r="T4048" i="1"/>
  <c r="T4049" i="1"/>
  <c r="U4049" i="1"/>
  <c r="V4049" i="1"/>
  <c r="T4050" i="1"/>
  <c r="T4051" i="1"/>
  <c r="T4052" i="1"/>
  <c r="T4053" i="1"/>
  <c r="U4053" i="1"/>
  <c r="V4053" i="1"/>
  <c r="T4054" i="1"/>
  <c r="T4055" i="1"/>
  <c r="T4056" i="1"/>
  <c r="T4057" i="1"/>
  <c r="U4057" i="1"/>
  <c r="V4057" i="1"/>
  <c r="T4058" i="1"/>
  <c r="T4059" i="1"/>
  <c r="T4060" i="1"/>
  <c r="T4061" i="1"/>
  <c r="U4061" i="1"/>
  <c r="V4061" i="1"/>
  <c r="T4062" i="1"/>
  <c r="T4063" i="1"/>
  <c r="T4064" i="1"/>
  <c r="T4065" i="1"/>
  <c r="U4065" i="1"/>
  <c r="V4065" i="1"/>
  <c r="T4066" i="1"/>
  <c r="T4067" i="1"/>
  <c r="T4068" i="1"/>
  <c r="T4069" i="1"/>
  <c r="U4069" i="1"/>
  <c r="V4069" i="1"/>
  <c r="T4070" i="1"/>
  <c r="T4071" i="1"/>
  <c r="T4072" i="1"/>
  <c r="T4073" i="1"/>
  <c r="U4073" i="1"/>
  <c r="V4073" i="1"/>
  <c r="T4074" i="1"/>
  <c r="T4075" i="1"/>
  <c r="T4076" i="1"/>
  <c r="T4077" i="1"/>
  <c r="U4077" i="1"/>
  <c r="V4077" i="1"/>
  <c r="T4078" i="1"/>
  <c r="T4079" i="1"/>
  <c r="T4080" i="1"/>
  <c r="T4081" i="1"/>
  <c r="U4081" i="1"/>
  <c r="V4081" i="1"/>
  <c r="T4082" i="1"/>
  <c r="T4083" i="1"/>
  <c r="T4084" i="1"/>
  <c r="T4085" i="1"/>
  <c r="U4085" i="1"/>
  <c r="V4085" i="1"/>
  <c r="T4086" i="1"/>
  <c r="T4087" i="1"/>
  <c r="T4088" i="1"/>
  <c r="T4089" i="1"/>
  <c r="U4089" i="1"/>
  <c r="V4089" i="1"/>
  <c r="T4090" i="1"/>
  <c r="T4091" i="1"/>
  <c r="T4092" i="1"/>
  <c r="T4093" i="1"/>
  <c r="U4093" i="1"/>
  <c r="V4093" i="1"/>
  <c r="T4094" i="1"/>
  <c r="T4095" i="1"/>
  <c r="T4096" i="1"/>
  <c r="T4097" i="1"/>
  <c r="U4097" i="1"/>
  <c r="V4097" i="1"/>
  <c r="T4098" i="1"/>
  <c r="T4099" i="1"/>
  <c r="T4100" i="1"/>
  <c r="T4101" i="1"/>
  <c r="U4101" i="1"/>
  <c r="V4101" i="1"/>
  <c r="T4102" i="1"/>
  <c r="T4103" i="1"/>
  <c r="T4104" i="1"/>
  <c r="T4105" i="1"/>
  <c r="U4105" i="1"/>
  <c r="V4105" i="1"/>
  <c r="T4106" i="1"/>
  <c r="T4107" i="1"/>
  <c r="T4108" i="1"/>
  <c r="T4109" i="1"/>
  <c r="U4109" i="1"/>
  <c r="V4109" i="1"/>
  <c r="T4110" i="1"/>
  <c r="T4111" i="1"/>
  <c r="T4112" i="1"/>
  <c r="T4113" i="1"/>
  <c r="U4113" i="1"/>
  <c r="V4113" i="1"/>
  <c r="T4114" i="1"/>
  <c r="T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9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4111" i="1"/>
  <c r="V4111" i="1"/>
  <c r="U4103" i="1"/>
  <c r="V4103" i="1"/>
  <c r="U4095" i="1"/>
  <c r="V4095" i="1"/>
  <c r="U4087" i="1"/>
  <c r="V4087" i="1"/>
  <c r="U4079" i="1"/>
  <c r="V4079" i="1"/>
  <c r="U4071" i="1"/>
  <c r="V4071" i="1"/>
  <c r="U4063" i="1"/>
  <c r="V4063" i="1"/>
  <c r="U4055" i="1"/>
  <c r="V4055" i="1"/>
  <c r="U4047" i="1"/>
  <c r="V4047" i="1"/>
  <c r="U4039" i="1"/>
  <c r="V4039" i="1"/>
  <c r="U4031" i="1"/>
  <c r="V4031" i="1"/>
  <c r="U4023" i="1"/>
  <c r="V4023" i="1"/>
  <c r="U4015" i="1"/>
  <c r="V4015" i="1"/>
  <c r="U4007" i="1"/>
  <c r="V4007" i="1"/>
  <c r="U3999" i="1"/>
  <c r="V3999" i="1"/>
  <c r="U3991" i="1"/>
  <c r="V3991" i="1"/>
  <c r="U3983" i="1"/>
  <c r="V3983" i="1"/>
  <c r="U3975" i="1"/>
  <c r="V3975" i="1"/>
  <c r="U3967" i="1"/>
  <c r="V3967" i="1"/>
  <c r="U3959" i="1"/>
  <c r="V3959" i="1"/>
  <c r="U3951" i="1"/>
  <c r="V3951" i="1"/>
  <c r="U3943" i="1"/>
  <c r="V3943" i="1"/>
  <c r="U3935" i="1"/>
  <c r="V3935" i="1"/>
  <c r="U3927" i="1"/>
  <c r="V3927" i="1"/>
  <c r="U3919" i="1"/>
  <c r="V3919" i="1"/>
  <c r="U3911" i="1"/>
  <c r="V3911" i="1"/>
  <c r="U3903" i="1"/>
  <c r="V3903" i="1"/>
  <c r="U3895" i="1"/>
  <c r="V3895" i="1"/>
  <c r="U3887" i="1"/>
  <c r="V3887" i="1"/>
  <c r="U3883" i="1"/>
  <c r="V3883" i="1"/>
  <c r="U3875" i="1"/>
  <c r="V3875" i="1"/>
  <c r="U3867" i="1"/>
  <c r="V3867" i="1"/>
  <c r="U3859" i="1"/>
  <c r="V3859" i="1"/>
  <c r="U3851" i="1"/>
  <c r="V3851" i="1"/>
  <c r="U3843" i="1"/>
  <c r="V3843" i="1"/>
  <c r="U3835" i="1"/>
  <c r="V3835" i="1"/>
  <c r="U3827" i="1"/>
  <c r="V3827" i="1"/>
  <c r="U3819" i="1"/>
  <c r="V3819" i="1"/>
  <c r="U3811" i="1"/>
  <c r="V3811" i="1"/>
  <c r="U3803" i="1"/>
  <c r="V3803" i="1"/>
  <c r="U3799" i="1"/>
  <c r="V3799" i="1"/>
  <c r="U3759" i="1"/>
  <c r="V3759" i="1"/>
  <c r="U3643" i="1"/>
  <c r="V3643" i="1"/>
  <c r="U3635" i="1"/>
  <c r="V3635" i="1"/>
  <c r="U3199" i="1"/>
  <c r="V3199" i="1"/>
  <c r="U2931" i="1"/>
  <c r="V2931" i="1"/>
  <c r="U4114" i="1"/>
  <c r="V4114" i="1"/>
  <c r="U4110" i="1"/>
  <c r="V4110" i="1"/>
  <c r="U4106" i="1"/>
  <c r="V4106" i="1"/>
  <c r="U4102" i="1"/>
  <c r="V4102" i="1"/>
  <c r="U4098" i="1"/>
  <c r="V4098" i="1"/>
  <c r="U4094" i="1"/>
  <c r="V4094" i="1"/>
  <c r="U4090" i="1"/>
  <c r="V4090" i="1"/>
  <c r="U4086" i="1"/>
  <c r="V4086" i="1"/>
  <c r="U4082" i="1"/>
  <c r="V4082" i="1"/>
  <c r="U4078" i="1"/>
  <c r="V4078" i="1"/>
  <c r="U4074" i="1"/>
  <c r="V4074" i="1"/>
  <c r="U4070" i="1"/>
  <c r="V4070" i="1"/>
  <c r="U4066" i="1"/>
  <c r="V4066" i="1"/>
  <c r="U4062" i="1"/>
  <c r="V4062" i="1"/>
  <c r="U4058" i="1"/>
  <c r="V4058" i="1"/>
  <c r="U4054" i="1"/>
  <c r="V4054" i="1"/>
  <c r="U4050" i="1"/>
  <c r="V4050" i="1"/>
  <c r="U4046" i="1"/>
  <c r="V4046" i="1"/>
  <c r="U4042" i="1"/>
  <c r="V4042" i="1"/>
  <c r="U4038" i="1"/>
  <c r="V4038" i="1"/>
  <c r="U4034" i="1"/>
  <c r="V4034" i="1"/>
  <c r="U4030" i="1"/>
  <c r="V4030" i="1"/>
  <c r="U4026" i="1"/>
  <c r="V4026" i="1"/>
  <c r="U4022" i="1"/>
  <c r="V4022" i="1"/>
  <c r="U4018" i="1"/>
  <c r="V4018" i="1"/>
  <c r="U4014" i="1"/>
  <c r="V4014" i="1"/>
  <c r="U4010" i="1"/>
  <c r="V4010" i="1"/>
  <c r="U4006" i="1"/>
  <c r="V4006" i="1"/>
  <c r="U4002" i="1"/>
  <c r="V4002" i="1"/>
  <c r="U4108" i="1"/>
  <c r="V4108" i="1"/>
  <c r="U4100" i="1"/>
  <c r="V4100" i="1"/>
  <c r="U4088" i="1"/>
  <c r="V4088" i="1"/>
  <c r="U4080" i="1"/>
  <c r="V4080" i="1"/>
  <c r="U4072" i="1"/>
  <c r="V4072" i="1"/>
  <c r="U4064" i="1"/>
  <c r="V4064" i="1"/>
  <c r="U4056" i="1"/>
  <c r="V4056" i="1"/>
  <c r="U4048" i="1"/>
  <c r="V4048" i="1"/>
  <c r="U4040" i="1"/>
  <c r="V4040" i="1"/>
  <c r="U4032" i="1"/>
  <c r="V4032" i="1"/>
  <c r="U4024" i="1"/>
  <c r="V4024" i="1"/>
  <c r="U4016" i="1"/>
  <c r="V4016" i="1"/>
  <c r="U4008" i="1"/>
  <c r="V4008" i="1"/>
  <c r="U4000" i="1"/>
  <c r="V4000" i="1"/>
  <c r="U3992" i="1"/>
  <c r="V3992" i="1"/>
  <c r="U3984" i="1"/>
  <c r="V3984" i="1"/>
  <c r="U3976" i="1"/>
  <c r="V3976" i="1"/>
  <c r="U3968" i="1"/>
  <c r="V3968" i="1"/>
  <c r="U3960" i="1"/>
  <c r="V3960" i="1"/>
  <c r="U3952" i="1"/>
  <c r="V3952" i="1"/>
  <c r="U3940" i="1"/>
  <c r="V3940" i="1"/>
  <c r="U3932" i="1"/>
  <c r="V3932" i="1"/>
  <c r="U3924" i="1"/>
  <c r="V3924" i="1"/>
  <c r="U3916" i="1"/>
  <c r="V3916" i="1"/>
  <c r="U3908" i="1"/>
  <c r="V3908" i="1"/>
  <c r="U3900" i="1"/>
  <c r="V3900" i="1"/>
  <c r="U3892" i="1"/>
  <c r="V3892" i="1"/>
  <c r="U3876" i="1"/>
  <c r="V3876" i="1"/>
  <c r="U3788" i="1"/>
  <c r="V3788" i="1"/>
  <c r="U3648" i="1"/>
  <c r="V3648" i="1"/>
  <c r="U3640" i="1"/>
  <c r="V3640" i="1"/>
  <c r="U3200" i="1"/>
  <c r="V3200" i="1"/>
  <c r="U2936" i="1"/>
  <c r="V2936" i="1"/>
  <c r="U4112" i="1"/>
  <c r="V4112" i="1"/>
  <c r="U4104" i="1"/>
  <c r="V4104" i="1"/>
  <c r="U4096" i="1"/>
  <c r="V4096" i="1"/>
  <c r="U4092" i="1"/>
  <c r="V4092" i="1"/>
  <c r="U4084" i="1"/>
  <c r="V4084" i="1"/>
  <c r="U4076" i="1"/>
  <c r="V4076" i="1"/>
  <c r="U4068" i="1"/>
  <c r="V4068" i="1"/>
  <c r="U4060" i="1"/>
  <c r="V4060" i="1"/>
  <c r="U4052" i="1"/>
  <c r="V4052" i="1"/>
  <c r="U4044" i="1"/>
  <c r="V4044" i="1"/>
  <c r="U4036" i="1"/>
  <c r="V4036" i="1"/>
  <c r="U4028" i="1"/>
  <c r="V4028" i="1"/>
  <c r="U4020" i="1"/>
  <c r="V4020" i="1"/>
  <c r="U4012" i="1"/>
  <c r="V4012" i="1"/>
  <c r="U4004" i="1"/>
  <c r="V4004" i="1"/>
  <c r="U3996" i="1"/>
  <c r="V3996" i="1"/>
  <c r="U3988" i="1"/>
  <c r="V3988" i="1"/>
  <c r="U3980" i="1"/>
  <c r="V3980" i="1"/>
  <c r="U3972" i="1"/>
  <c r="V3972" i="1"/>
  <c r="U3964" i="1"/>
  <c r="V3964" i="1"/>
  <c r="U3956" i="1"/>
  <c r="V3956" i="1"/>
  <c r="U3948" i="1"/>
  <c r="V3948" i="1"/>
  <c r="U3944" i="1"/>
  <c r="V3944" i="1"/>
  <c r="U3936" i="1"/>
  <c r="V3936" i="1"/>
  <c r="U3928" i="1"/>
  <c r="V3928" i="1"/>
  <c r="U3920" i="1"/>
  <c r="V3920" i="1"/>
  <c r="U3912" i="1"/>
  <c r="V3912" i="1"/>
  <c r="U3904" i="1"/>
  <c r="V3904" i="1"/>
  <c r="U3896" i="1"/>
  <c r="V3896" i="1"/>
  <c r="U3888" i="1"/>
  <c r="V3888" i="1"/>
  <c r="U3872" i="1"/>
  <c r="V3872" i="1"/>
  <c r="U3644" i="1"/>
  <c r="V3644" i="1"/>
  <c r="U3636" i="1"/>
  <c r="V3636" i="1"/>
  <c r="U3196" i="1"/>
  <c r="V3196" i="1"/>
  <c r="U4115" i="1"/>
  <c r="V4115" i="1"/>
  <c r="U4107" i="1"/>
  <c r="V4107" i="1"/>
  <c r="U4099" i="1"/>
  <c r="V4099" i="1"/>
  <c r="U4091" i="1"/>
  <c r="V4091" i="1"/>
  <c r="U4083" i="1"/>
  <c r="V4083" i="1"/>
  <c r="U4075" i="1"/>
  <c r="V4075" i="1"/>
  <c r="U4067" i="1"/>
  <c r="V4067" i="1"/>
  <c r="U4059" i="1"/>
  <c r="V4059" i="1"/>
  <c r="U4051" i="1"/>
  <c r="V4051" i="1"/>
  <c r="U4043" i="1"/>
  <c r="V4043" i="1"/>
  <c r="U4035" i="1"/>
  <c r="V4035" i="1"/>
  <c r="U4027" i="1"/>
  <c r="V4027" i="1"/>
  <c r="U4019" i="1"/>
  <c r="V4019" i="1"/>
  <c r="U4011" i="1"/>
  <c r="V4011" i="1"/>
  <c r="U4003" i="1"/>
  <c r="V4003" i="1"/>
  <c r="U3995" i="1"/>
  <c r="V3995" i="1"/>
  <c r="U3987" i="1"/>
  <c r="V3987" i="1"/>
  <c r="U3979" i="1"/>
  <c r="V3979" i="1"/>
  <c r="U3971" i="1"/>
  <c r="V3971" i="1"/>
  <c r="U3963" i="1"/>
  <c r="V3963" i="1"/>
  <c r="U3955" i="1"/>
  <c r="V3955" i="1"/>
  <c r="U3947" i="1"/>
  <c r="V3947" i="1"/>
  <c r="U3939" i="1"/>
  <c r="V3939" i="1"/>
  <c r="U3931" i="1"/>
  <c r="V3931" i="1"/>
  <c r="U3923" i="1"/>
  <c r="V3923" i="1"/>
  <c r="U3915" i="1"/>
  <c r="V3915" i="1"/>
  <c r="U3907" i="1"/>
  <c r="V3907" i="1"/>
  <c r="U3899" i="1"/>
  <c r="V3899" i="1"/>
  <c r="U3891" i="1"/>
  <c r="V3891" i="1"/>
  <c r="U3871" i="1"/>
  <c r="V3871" i="1"/>
  <c r="U3863" i="1"/>
  <c r="V3863" i="1"/>
  <c r="U3855" i="1"/>
  <c r="V3855" i="1"/>
  <c r="U3847" i="1"/>
  <c r="V3847" i="1"/>
  <c r="U3839" i="1"/>
  <c r="V3839" i="1"/>
  <c r="U3831" i="1"/>
  <c r="V3831" i="1"/>
  <c r="U3823" i="1"/>
  <c r="V3823" i="1"/>
  <c r="U3815" i="1"/>
  <c r="V3815" i="1"/>
  <c r="U3807" i="1"/>
  <c r="V3807" i="1"/>
  <c r="U3647" i="1"/>
  <c r="V3647" i="1"/>
  <c r="U3639" i="1"/>
  <c r="V3639" i="1"/>
  <c r="U2935" i="1"/>
  <c r="V2935" i="1"/>
  <c r="U2927" i="1"/>
  <c r="V2927" i="1"/>
  <c r="U3998" i="1"/>
  <c r="V3998" i="1"/>
  <c r="U3994" i="1"/>
  <c r="V3994" i="1"/>
  <c r="U3990" i="1"/>
  <c r="V3990" i="1"/>
  <c r="U3986" i="1"/>
  <c r="V3986" i="1"/>
  <c r="U3982" i="1"/>
  <c r="V3982" i="1"/>
  <c r="U3978" i="1"/>
  <c r="V3978" i="1"/>
  <c r="U3974" i="1"/>
  <c r="V3974" i="1"/>
  <c r="U3970" i="1"/>
  <c r="V3970" i="1"/>
  <c r="U3966" i="1"/>
  <c r="V3966" i="1"/>
  <c r="U3962" i="1"/>
  <c r="V3962" i="1"/>
  <c r="U3958" i="1"/>
  <c r="V3958" i="1"/>
  <c r="U3954" i="1"/>
  <c r="V3954" i="1"/>
  <c r="U3950" i="1"/>
  <c r="V3950" i="1"/>
  <c r="U3946" i="1"/>
  <c r="V3946" i="1"/>
  <c r="U3942" i="1"/>
  <c r="V3942" i="1"/>
  <c r="U3938" i="1"/>
  <c r="V3938" i="1"/>
  <c r="U3934" i="1"/>
  <c r="V3934" i="1"/>
  <c r="U3930" i="1"/>
  <c r="V3930" i="1"/>
  <c r="U3926" i="1"/>
  <c r="V3926" i="1"/>
  <c r="U3922" i="1"/>
  <c r="V3922" i="1"/>
  <c r="U3918" i="1"/>
  <c r="V3918" i="1"/>
  <c r="U3914" i="1"/>
  <c r="V3914" i="1"/>
  <c r="U3910" i="1"/>
  <c r="V3910" i="1"/>
  <c r="U3906" i="1"/>
  <c r="V3906" i="1"/>
  <c r="U3902" i="1"/>
  <c r="V3902" i="1"/>
  <c r="U3898" i="1"/>
  <c r="V3898" i="1"/>
  <c r="U3894" i="1"/>
  <c r="V3894" i="1"/>
  <c r="U3890" i="1"/>
  <c r="V3890" i="1"/>
  <c r="U3886" i="1"/>
  <c r="V3886" i="1"/>
  <c r="U3874" i="1"/>
  <c r="V3874" i="1"/>
  <c r="U3866" i="1"/>
  <c r="V3866" i="1"/>
  <c r="U3862" i="1"/>
  <c r="V3862" i="1"/>
  <c r="U3858" i="1"/>
  <c r="V3858" i="1"/>
  <c r="U3854" i="1"/>
  <c r="V3854" i="1"/>
  <c r="U3850" i="1"/>
  <c r="V3850" i="1"/>
  <c r="U3846" i="1"/>
  <c r="V3846" i="1"/>
  <c r="U3842" i="1"/>
  <c r="V3842" i="1"/>
  <c r="U3838" i="1"/>
  <c r="V3838" i="1"/>
  <c r="U3834" i="1"/>
  <c r="V3834" i="1"/>
  <c r="U3830" i="1"/>
  <c r="V3830" i="1"/>
  <c r="U3826" i="1"/>
  <c r="V3826" i="1"/>
  <c r="U3822" i="1"/>
  <c r="V3822" i="1"/>
  <c r="U3818" i="1"/>
  <c r="V3818" i="1"/>
  <c r="U3814" i="1"/>
  <c r="V3814" i="1"/>
  <c r="U3810" i="1"/>
  <c r="V3810" i="1"/>
  <c r="U3806" i="1"/>
  <c r="V3806" i="1"/>
  <c r="U3802" i="1"/>
  <c r="V3802" i="1"/>
  <c r="U3798" i="1"/>
  <c r="V3798" i="1"/>
  <c r="U3790" i="1"/>
  <c r="V3790" i="1"/>
  <c r="U3786" i="1"/>
  <c r="V3786" i="1"/>
  <c r="U3782" i="1"/>
  <c r="V3782" i="1"/>
  <c r="U3778" i="1"/>
  <c r="V3778" i="1"/>
  <c r="U3774" i="1"/>
  <c r="V3774" i="1"/>
  <c r="U3762" i="1"/>
  <c r="V3762" i="1"/>
  <c r="U3758" i="1"/>
  <c r="V3758" i="1"/>
  <c r="U3646" i="1"/>
  <c r="V3646" i="1"/>
  <c r="U3642" i="1"/>
  <c r="V3642" i="1"/>
  <c r="U3638" i="1"/>
  <c r="V3638" i="1"/>
  <c r="U3630" i="1"/>
  <c r="V3630" i="1"/>
  <c r="U3626" i="1"/>
  <c r="V3626" i="1"/>
  <c r="U3622" i="1"/>
  <c r="V3622" i="1"/>
  <c r="U3618" i="1"/>
  <c r="V3618" i="1"/>
  <c r="U3614" i="1"/>
  <c r="V3614" i="1"/>
  <c r="U3610" i="1"/>
  <c r="V3610" i="1"/>
  <c r="U3606" i="1"/>
  <c r="V3606" i="1"/>
  <c r="U3602" i="1"/>
  <c r="V3602" i="1"/>
  <c r="U3598" i="1"/>
  <c r="V3598" i="1"/>
  <c r="U3594" i="1"/>
  <c r="V3594" i="1"/>
  <c r="U3590" i="1"/>
  <c r="V3590" i="1"/>
  <c r="U3586" i="1"/>
  <c r="V3586" i="1"/>
  <c r="U3582" i="1"/>
  <c r="V3582" i="1"/>
  <c r="U3578" i="1"/>
  <c r="V3578" i="1"/>
  <c r="U3574" i="1"/>
  <c r="V3574" i="1"/>
  <c r="U3570" i="1"/>
  <c r="V3570" i="1"/>
  <c r="U3566" i="1"/>
  <c r="V3566" i="1"/>
  <c r="U3562" i="1"/>
  <c r="V3562" i="1"/>
  <c r="U3558" i="1"/>
  <c r="V3558" i="1"/>
  <c r="U3554" i="1"/>
  <c r="V3554" i="1"/>
  <c r="U3550" i="1"/>
  <c r="V3550" i="1"/>
  <c r="U3546" i="1"/>
  <c r="V3546" i="1"/>
  <c r="U3542" i="1"/>
  <c r="V3542" i="1"/>
  <c r="U3538" i="1"/>
  <c r="V3538" i="1"/>
  <c r="U3534" i="1"/>
  <c r="V3534" i="1"/>
  <c r="U3530" i="1"/>
  <c r="V3530" i="1"/>
  <c r="U3526" i="1"/>
  <c r="V3526" i="1"/>
  <c r="U3522" i="1"/>
  <c r="V3522" i="1"/>
  <c r="U3518" i="1"/>
  <c r="V3518" i="1"/>
  <c r="U3514" i="1"/>
  <c r="V3514" i="1"/>
  <c r="U3510" i="1"/>
  <c r="V3510" i="1"/>
  <c r="U3506" i="1"/>
  <c r="V3506" i="1"/>
  <c r="U3502" i="1"/>
  <c r="V3502" i="1"/>
  <c r="U3498" i="1"/>
  <c r="V3498" i="1"/>
  <c r="U3494" i="1"/>
  <c r="V3494" i="1"/>
  <c r="U3490" i="1"/>
  <c r="V3490" i="1"/>
  <c r="U3486" i="1"/>
  <c r="V3486" i="1"/>
  <c r="U3482" i="1"/>
  <c r="V3482" i="1"/>
  <c r="U3478" i="1"/>
  <c r="V3478" i="1"/>
  <c r="U3474" i="1"/>
  <c r="V3474" i="1"/>
  <c r="U3470" i="1"/>
  <c r="V3470" i="1"/>
  <c r="U3466" i="1"/>
  <c r="V3466" i="1"/>
  <c r="U3462" i="1"/>
  <c r="V3462" i="1"/>
  <c r="U3458" i="1"/>
  <c r="V3458" i="1"/>
  <c r="U3454" i="1"/>
  <c r="V3454" i="1"/>
  <c r="U3450" i="1"/>
  <c r="V3450" i="1"/>
  <c r="U3446" i="1"/>
  <c r="V3446" i="1"/>
  <c r="U3442" i="1"/>
  <c r="V3442" i="1"/>
  <c r="U3438" i="1"/>
  <c r="V3438" i="1"/>
  <c r="U3434" i="1"/>
  <c r="V3434" i="1"/>
  <c r="U3430" i="1"/>
  <c r="V3430" i="1"/>
  <c r="U3426" i="1"/>
  <c r="V3426" i="1"/>
  <c r="U3422" i="1"/>
  <c r="V3422" i="1"/>
  <c r="U3418" i="1"/>
  <c r="V3418" i="1"/>
  <c r="U3414" i="1"/>
  <c r="V3414" i="1"/>
  <c r="U3410" i="1"/>
  <c r="V3410" i="1"/>
  <c r="U3406" i="1"/>
  <c r="V3406" i="1"/>
  <c r="U3402" i="1"/>
  <c r="V3402" i="1"/>
  <c r="U3398" i="1"/>
  <c r="V3398" i="1"/>
  <c r="U3394" i="1"/>
  <c r="V3394" i="1"/>
  <c r="U3390" i="1"/>
  <c r="V3390" i="1"/>
  <c r="U3386" i="1"/>
  <c r="V3386" i="1"/>
  <c r="U3382" i="1"/>
  <c r="V3382" i="1"/>
  <c r="U3378" i="1"/>
  <c r="V3378" i="1"/>
  <c r="U3374" i="1"/>
  <c r="V3374" i="1"/>
  <c r="U3370" i="1"/>
  <c r="V3370" i="1"/>
  <c r="U3366" i="1"/>
  <c r="V3366" i="1"/>
  <c r="U3362" i="1"/>
  <c r="V3362" i="1"/>
  <c r="U3358" i="1"/>
  <c r="V3358" i="1"/>
  <c r="U3354" i="1"/>
  <c r="V3354" i="1"/>
  <c r="U3350" i="1"/>
  <c r="V3350" i="1"/>
  <c r="U3346" i="1"/>
  <c r="V3346" i="1"/>
  <c r="U3342" i="1"/>
  <c r="V3342" i="1"/>
  <c r="U3338" i="1"/>
  <c r="V3338" i="1"/>
  <c r="U3334" i="1"/>
  <c r="V3334" i="1"/>
  <c r="U3330" i="1"/>
  <c r="V3330" i="1"/>
  <c r="U3326" i="1"/>
  <c r="V3326" i="1"/>
  <c r="U3322" i="1"/>
  <c r="V3322" i="1"/>
  <c r="U3318" i="1"/>
  <c r="V3318" i="1"/>
  <c r="U3314" i="1"/>
  <c r="V3314" i="1"/>
  <c r="U3310" i="1"/>
  <c r="V3310" i="1"/>
  <c r="U3306" i="1"/>
  <c r="V3306" i="1"/>
  <c r="U3302" i="1"/>
  <c r="V3302" i="1"/>
  <c r="U3298" i="1"/>
  <c r="V3298" i="1"/>
  <c r="U3294" i="1"/>
  <c r="V3294" i="1"/>
  <c r="U3290" i="1"/>
  <c r="V3290" i="1"/>
  <c r="U3286" i="1"/>
  <c r="V3286" i="1"/>
  <c r="U3282" i="1"/>
  <c r="V3282" i="1"/>
  <c r="U3278" i="1"/>
  <c r="V3278" i="1"/>
  <c r="U3274" i="1"/>
  <c r="V3274" i="1"/>
  <c r="U3270" i="1"/>
  <c r="V3270" i="1"/>
  <c r="U3266" i="1"/>
  <c r="V3266" i="1"/>
  <c r="U3262" i="1"/>
  <c r="V3262" i="1"/>
  <c r="U3258" i="1"/>
  <c r="V3258" i="1"/>
  <c r="U3254" i="1"/>
  <c r="V3254" i="1"/>
  <c r="U3250" i="1"/>
  <c r="V3250" i="1"/>
  <c r="U3246" i="1"/>
  <c r="V3246" i="1"/>
  <c r="U3242" i="1"/>
  <c r="V3242" i="1"/>
  <c r="U3238" i="1"/>
  <c r="V3238" i="1"/>
  <c r="U3234" i="1"/>
  <c r="V3234" i="1"/>
  <c r="U3230" i="1"/>
  <c r="V3230" i="1"/>
  <c r="U3226" i="1"/>
  <c r="V3226" i="1"/>
  <c r="U3222" i="1"/>
  <c r="V3222" i="1"/>
  <c r="U3218" i="1"/>
  <c r="V3218" i="1"/>
  <c r="U3214" i="1"/>
  <c r="V3214" i="1"/>
  <c r="U3210" i="1"/>
  <c r="V3210" i="1"/>
  <c r="U3202" i="1"/>
  <c r="V3202" i="1"/>
  <c r="U3198" i="1"/>
  <c r="V3198" i="1"/>
  <c r="U2938" i="1"/>
  <c r="V2938" i="1"/>
  <c r="U2934" i="1"/>
  <c r="V2934" i="1"/>
  <c r="U2930" i="1"/>
  <c r="V2930" i="1"/>
  <c r="U2926" i="1"/>
  <c r="V2926" i="1"/>
  <c r="U2917" i="1"/>
  <c r="V2917" i="1"/>
  <c r="U2909" i="1"/>
  <c r="V2909" i="1"/>
  <c r="U2901" i="1"/>
  <c r="V2901" i="1"/>
  <c r="U2897" i="1"/>
  <c r="V2897" i="1"/>
  <c r="U2889" i="1"/>
  <c r="V2889" i="1"/>
  <c r="U2881" i="1"/>
  <c r="V2881" i="1"/>
  <c r="U2873" i="1"/>
  <c r="V2873" i="1"/>
  <c r="U2865" i="1"/>
  <c r="V2865" i="1"/>
  <c r="U2857" i="1"/>
  <c r="V2857" i="1"/>
  <c r="U2849" i="1"/>
  <c r="V2849" i="1"/>
  <c r="U2841" i="1"/>
  <c r="V2841" i="1"/>
  <c r="U2833" i="1"/>
  <c r="V2833" i="1"/>
  <c r="U2825" i="1"/>
  <c r="V2825" i="1"/>
  <c r="U2817" i="1"/>
  <c r="V2817" i="1"/>
  <c r="U2809" i="1"/>
  <c r="V2809" i="1"/>
  <c r="U2797" i="1"/>
  <c r="V2797" i="1"/>
  <c r="U2789" i="1"/>
  <c r="V2789" i="1"/>
  <c r="U2781" i="1"/>
  <c r="V2781" i="1"/>
  <c r="U2773" i="1"/>
  <c r="V2773" i="1"/>
  <c r="U2769" i="1"/>
  <c r="V2769" i="1"/>
  <c r="U2761" i="1"/>
  <c r="V2761" i="1"/>
  <c r="U2753" i="1"/>
  <c r="V2753" i="1"/>
  <c r="U2745" i="1"/>
  <c r="V2745" i="1"/>
  <c r="U2733" i="1"/>
  <c r="V2733" i="1"/>
  <c r="U2729" i="1"/>
  <c r="V2729" i="1"/>
  <c r="U2721" i="1"/>
  <c r="V2721" i="1"/>
  <c r="U2713" i="1"/>
  <c r="V2713" i="1"/>
  <c r="U2701" i="1"/>
  <c r="V2701" i="1"/>
  <c r="U2693" i="1"/>
  <c r="V2693" i="1"/>
  <c r="U2685" i="1"/>
  <c r="V2685" i="1"/>
  <c r="U2677" i="1"/>
  <c r="V2677" i="1"/>
  <c r="U2669" i="1"/>
  <c r="V2669" i="1"/>
  <c r="U2661" i="1"/>
  <c r="V2661" i="1"/>
  <c r="U2653" i="1"/>
  <c r="V2653" i="1"/>
  <c r="U2645" i="1"/>
  <c r="V2645" i="1"/>
  <c r="U2637" i="1"/>
  <c r="V2637" i="1"/>
  <c r="U2629" i="1"/>
  <c r="V2629" i="1"/>
  <c r="U2621" i="1"/>
  <c r="V2621" i="1"/>
  <c r="U2613" i="1"/>
  <c r="V2613" i="1"/>
  <c r="U2605" i="1"/>
  <c r="V2605" i="1"/>
  <c r="U2597" i="1"/>
  <c r="V2597" i="1"/>
  <c r="U2589" i="1"/>
  <c r="V2589" i="1"/>
  <c r="U2581" i="1"/>
  <c r="V2581" i="1"/>
  <c r="U2573" i="1"/>
  <c r="V2573" i="1"/>
  <c r="U2565" i="1"/>
  <c r="V2565" i="1"/>
  <c r="U2557" i="1"/>
  <c r="V2557" i="1"/>
  <c r="U2549" i="1"/>
  <c r="V2549" i="1"/>
  <c r="U2541" i="1"/>
  <c r="V2541" i="1"/>
  <c r="U2533" i="1"/>
  <c r="V2533" i="1"/>
  <c r="U2525" i="1"/>
  <c r="V2525" i="1"/>
  <c r="U2517" i="1"/>
  <c r="V2517" i="1"/>
  <c r="U2509" i="1"/>
  <c r="V2509" i="1"/>
  <c r="U2501" i="1"/>
  <c r="V2501" i="1"/>
  <c r="U2493" i="1"/>
  <c r="V2493" i="1"/>
  <c r="U2485" i="1"/>
  <c r="V2485" i="1"/>
  <c r="U2477" i="1"/>
  <c r="V2477" i="1"/>
  <c r="U2469" i="1"/>
  <c r="V2469" i="1"/>
  <c r="U2457" i="1"/>
  <c r="V2457" i="1"/>
  <c r="U2437" i="1"/>
  <c r="V2437" i="1"/>
  <c r="U2921" i="1"/>
  <c r="V2921" i="1"/>
  <c r="U2913" i="1"/>
  <c r="V2913" i="1"/>
  <c r="U2905" i="1"/>
  <c r="V2905" i="1"/>
  <c r="U2893" i="1"/>
  <c r="V2893" i="1"/>
  <c r="U2885" i="1"/>
  <c r="V2885" i="1"/>
  <c r="U2877" i="1"/>
  <c r="V2877" i="1"/>
  <c r="U2869" i="1"/>
  <c r="V2869" i="1"/>
  <c r="U2861" i="1"/>
  <c r="V2861" i="1"/>
  <c r="U2853" i="1"/>
  <c r="V2853" i="1"/>
  <c r="U2845" i="1"/>
  <c r="V2845" i="1"/>
  <c r="U2837" i="1"/>
  <c r="V2837" i="1"/>
  <c r="U2829" i="1"/>
  <c r="V2829" i="1"/>
  <c r="U2821" i="1"/>
  <c r="V2821" i="1"/>
  <c r="U2813" i="1"/>
  <c r="V2813" i="1"/>
  <c r="U2805" i="1"/>
  <c r="V2805" i="1"/>
  <c r="U2801" i="1"/>
  <c r="V2801" i="1"/>
  <c r="U2793" i="1"/>
  <c r="V2793" i="1"/>
  <c r="U2785" i="1"/>
  <c r="V2785" i="1"/>
  <c r="U2777" i="1"/>
  <c r="V2777" i="1"/>
  <c r="U2765" i="1"/>
  <c r="V2765" i="1"/>
  <c r="U2757" i="1"/>
  <c r="V2757" i="1"/>
  <c r="U2749" i="1"/>
  <c r="V2749" i="1"/>
  <c r="U2741" i="1"/>
  <c r="V2741" i="1"/>
  <c r="U2737" i="1"/>
  <c r="V2737" i="1"/>
  <c r="U2725" i="1"/>
  <c r="V2725" i="1"/>
  <c r="U2717" i="1"/>
  <c r="V2717" i="1"/>
  <c r="U2709" i="1"/>
  <c r="V2709" i="1"/>
  <c r="U2705" i="1"/>
  <c r="V2705" i="1"/>
  <c r="U2697" i="1"/>
  <c r="V2697" i="1"/>
  <c r="U2689" i="1"/>
  <c r="V2689" i="1"/>
  <c r="U2681" i="1"/>
  <c r="V2681" i="1"/>
  <c r="U2673" i="1"/>
  <c r="V2673" i="1"/>
  <c r="U2665" i="1"/>
  <c r="V2665" i="1"/>
  <c r="U2657" i="1"/>
  <c r="V2657" i="1"/>
  <c r="U2649" i="1"/>
  <c r="V2649" i="1"/>
  <c r="U2641" i="1"/>
  <c r="V2641" i="1"/>
  <c r="U2633" i="1"/>
  <c r="V2633" i="1"/>
  <c r="U2625" i="1"/>
  <c r="V2625" i="1"/>
  <c r="U2617" i="1"/>
  <c r="V2617" i="1"/>
  <c r="U2609" i="1"/>
  <c r="V2609" i="1"/>
  <c r="U2601" i="1"/>
  <c r="V2601" i="1"/>
  <c r="U2593" i="1"/>
  <c r="V2593" i="1"/>
  <c r="U2585" i="1"/>
  <c r="V2585" i="1"/>
  <c r="U2577" i="1"/>
  <c r="V2577" i="1"/>
  <c r="U2569" i="1"/>
  <c r="V2569" i="1"/>
  <c r="U2561" i="1"/>
  <c r="V2561" i="1"/>
  <c r="U2553" i="1"/>
  <c r="V2553" i="1"/>
  <c r="U2545" i="1"/>
  <c r="V2545" i="1"/>
  <c r="U2537" i="1"/>
  <c r="V2537" i="1"/>
  <c r="U2529" i="1"/>
  <c r="V2529" i="1"/>
  <c r="U2521" i="1"/>
  <c r="V2521" i="1"/>
  <c r="U2513" i="1"/>
  <c r="V2513" i="1"/>
  <c r="U2505" i="1"/>
  <c r="V2505" i="1"/>
  <c r="U2497" i="1"/>
  <c r="V2497" i="1"/>
  <c r="U2489" i="1"/>
  <c r="V2489" i="1"/>
  <c r="U2481" i="1"/>
  <c r="V2481" i="1"/>
  <c r="U2473" i="1"/>
  <c r="V2473" i="1"/>
  <c r="U2465" i="1"/>
  <c r="V2465" i="1"/>
  <c r="U2461" i="1"/>
  <c r="V2461" i="1"/>
  <c r="U2453" i="1"/>
  <c r="V2453" i="1"/>
  <c r="U2449" i="1"/>
  <c r="V2449" i="1"/>
  <c r="U2445" i="1"/>
  <c r="V2445" i="1"/>
  <c r="U2441" i="1"/>
  <c r="V2441" i="1"/>
  <c r="U2433" i="1"/>
  <c r="V2433" i="1"/>
  <c r="U2429" i="1"/>
  <c r="V2429" i="1"/>
  <c r="U2421" i="1"/>
  <c r="V2421" i="1"/>
  <c r="U2413" i="1"/>
  <c r="V2413" i="1"/>
  <c r="U2405" i="1"/>
  <c r="V2405" i="1"/>
  <c r="U2397" i="1"/>
  <c r="V2397" i="1"/>
  <c r="U2389" i="1"/>
  <c r="V2389" i="1"/>
  <c r="U2381" i="1"/>
  <c r="V2381" i="1"/>
  <c r="U2373" i="1"/>
  <c r="V2373" i="1"/>
  <c r="U2365" i="1"/>
  <c r="V2365" i="1"/>
  <c r="U2357" i="1"/>
  <c r="V2357" i="1"/>
  <c r="U2349" i="1"/>
  <c r="V2349" i="1"/>
  <c r="U2341" i="1"/>
  <c r="V2341" i="1"/>
  <c r="U2329" i="1"/>
  <c r="V2329" i="1"/>
  <c r="U2321" i="1"/>
  <c r="V2321" i="1"/>
  <c r="U2313" i="1"/>
  <c r="V2313" i="1"/>
  <c r="U2305" i="1"/>
  <c r="V2305" i="1"/>
  <c r="U2297" i="1"/>
  <c r="V2297" i="1"/>
  <c r="U2289" i="1"/>
  <c r="V2289" i="1"/>
  <c r="U2281" i="1"/>
  <c r="V2281" i="1"/>
  <c r="U2273" i="1"/>
  <c r="V2273" i="1"/>
  <c r="U2265" i="1"/>
  <c r="V2265" i="1"/>
  <c r="U2257" i="1"/>
  <c r="V2257" i="1"/>
  <c r="U2249" i="1"/>
  <c r="V2249" i="1"/>
  <c r="U2241" i="1"/>
  <c r="V2241" i="1"/>
  <c r="U2233" i="1"/>
  <c r="V2233" i="1"/>
  <c r="U2225" i="1"/>
  <c r="V2225" i="1"/>
  <c r="U2217" i="1"/>
  <c r="V2217" i="1"/>
  <c r="U2209" i="1"/>
  <c r="V2209" i="1"/>
  <c r="U2201" i="1"/>
  <c r="V2201" i="1"/>
  <c r="U2193" i="1"/>
  <c r="V2193" i="1"/>
  <c r="U2185" i="1"/>
  <c r="V2185" i="1"/>
  <c r="U2177" i="1"/>
  <c r="V2177" i="1"/>
  <c r="U2169" i="1"/>
  <c r="V2169" i="1"/>
  <c r="U2161" i="1"/>
  <c r="V2161" i="1"/>
  <c r="U2149" i="1"/>
  <c r="V2149" i="1"/>
  <c r="U2141" i="1"/>
  <c r="V2141" i="1"/>
  <c r="U2137" i="1"/>
  <c r="V2137" i="1"/>
  <c r="U2129" i="1"/>
  <c r="V2129" i="1"/>
  <c r="U2117" i="1"/>
  <c r="V2117" i="1"/>
  <c r="U2109" i="1"/>
  <c r="V2109" i="1"/>
  <c r="U2101" i="1"/>
  <c r="V2101" i="1"/>
  <c r="U2093" i="1"/>
  <c r="V2093" i="1"/>
  <c r="U2085" i="1"/>
  <c r="V2085" i="1"/>
  <c r="U2077" i="1"/>
  <c r="V2077" i="1"/>
  <c r="U2069" i="1"/>
  <c r="V2069" i="1"/>
  <c r="U2061" i="1"/>
  <c r="V2061" i="1"/>
  <c r="U2053" i="1"/>
  <c r="V2053" i="1"/>
  <c r="U2045" i="1"/>
  <c r="V2045" i="1"/>
  <c r="U2033" i="1"/>
  <c r="V2033" i="1"/>
  <c r="U2025" i="1"/>
  <c r="V2025" i="1"/>
  <c r="U2017" i="1"/>
  <c r="V2017" i="1"/>
  <c r="U2009" i="1"/>
  <c r="V2009" i="1"/>
  <c r="U2001" i="1"/>
  <c r="V2001" i="1"/>
  <c r="U1993" i="1"/>
  <c r="V1993" i="1"/>
  <c r="U1985" i="1"/>
  <c r="V1985" i="1"/>
  <c r="U1977" i="1"/>
  <c r="V1977" i="1"/>
  <c r="U1969" i="1"/>
  <c r="V1969" i="1"/>
  <c r="U1961" i="1"/>
  <c r="V1961" i="1"/>
  <c r="U1953" i="1"/>
  <c r="V1953" i="1"/>
  <c r="U1945" i="1"/>
  <c r="V1945" i="1"/>
  <c r="U1937" i="1"/>
  <c r="V1937" i="1"/>
  <c r="U1929" i="1"/>
  <c r="V1929" i="1"/>
  <c r="U1921" i="1"/>
  <c r="V1921" i="1"/>
  <c r="U1913" i="1"/>
  <c r="V1913" i="1"/>
  <c r="U1905" i="1"/>
  <c r="V1905" i="1"/>
  <c r="U1897" i="1"/>
  <c r="V1897" i="1"/>
  <c r="U1889" i="1"/>
  <c r="V1889" i="1"/>
  <c r="U1881" i="1"/>
  <c r="V1881" i="1"/>
  <c r="U1873" i="1"/>
  <c r="V1873" i="1"/>
  <c r="U1865" i="1"/>
  <c r="V1865" i="1"/>
  <c r="U1857" i="1"/>
  <c r="V1857" i="1"/>
  <c r="U1849" i="1"/>
  <c r="V1849" i="1"/>
  <c r="U1841" i="1"/>
  <c r="V1841" i="1"/>
  <c r="U1833" i="1"/>
  <c r="V1833" i="1"/>
  <c r="U1825" i="1"/>
  <c r="V1825" i="1"/>
  <c r="U1817" i="1"/>
  <c r="V1817" i="1"/>
  <c r="U1809" i="1"/>
  <c r="V1809" i="1"/>
  <c r="U1801" i="1"/>
  <c r="V1801" i="1"/>
  <c r="U1793" i="1"/>
  <c r="V1793" i="1"/>
  <c r="U1785" i="1"/>
  <c r="V1785" i="1"/>
  <c r="U1777" i="1"/>
  <c r="V1777" i="1"/>
  <c r="U1769" i="1"/>
  <c r="V1769" i="1"/>
  <c r="U1761" i="1"/>
  <c r="V1761" i="1"/>
  <c r="U1753" i="1"/>
  <c r="V1753" i="1"/>
  <c r="U1745" i="1"/>
  <c r="V1745" i="1"/>
  <c r="U1737" i="1"/>
  <c r="V1737" i="1"/>
  <c r="U1729" i="1"/>
  <c r="V1729" i="1"/>
  <c r="U1721" i="1"/>
  <c r="V1721" i="1"/>
  <c r="U1713" i="1"/>
  <c r="V1713" i="1"/>
  <c r="U1705" i="1"/>
  <c r="V1705" i="1"/>
  <c r="U1697" i="1"/>
  <c r="V1697" i="1"/>
  <c r="U1689" i="1"/>
  <c r="V1689" i="1"/>
  <c r="U1681" i="1"/>
  <c r="V1681" i="1"/>
  <c r="U1673" i="1"/>
  <c r="V1673" i="1"/>
  <c r="U1665" i="1"/>
  <c r="V1665" i="1"/>
  <c r="U1657" i="1"/>
  <c r="V1657" i="1"/>
  <c r="U1649" i="1"/>
  <c r="V1649" i="1"/>
  <c r="U1637" i="1"/>
  <c r="V1637" i="1"/>
  <c r="U1629" i="1"/>
  <c r="V1629" i="1"/>
  <c r="U1621" i="1"/>
  <c r="V1621" i="1"/>
  <c r="U1613" i="1"/>
  <c r="V1613" i="1"/>
  <c r="U1605" i="1"/>
  <c r="V1605" i="1"/>
  <c r="U1601" i="1"/>
  <c r="V1601" i="1"/>
  <c r="U1593" i="1"/>
  <c r="V1593" i="1"/>
  <c r="U1585" i="1"/>
  <c r="V1585" i="1"/>
  <c r="U1577" i="1"/>
  <c r="V1577" i="1"/>
  <c r="U1569" i="1"/>
  <c r="V1569" i="1"/>
  <c r="U1561" i="1"/>
  <c r="V1561" i="1"/>
  <c r="U1553" i="1"/>
  <c r="V1553" i="1"/>
  <c r="U1545" i="1"/>
  <c r="V1545" i="1"/>
  <c r="U1537" i="1"/>
  <c r="V1537" i="1"/>
  <c r="U1525" i="1"/>
  <c r="V1525" i="1"/>
  <c r="U1517" i="1"/>
  <c r="V1517" i="1"/>
  <c r="U1509" i="1"/>
  <c r="V1509" i="1"/>
  <c r="U1501" i="1"/>
  <c r="V1501" i="1"/>
  <c r="U1497" i="1"/>
  <c r="V1497" i="1"/>
  <c r="U1489" i="1"/>
  <c r="V1489" i="1"/>
  <c r="U1481" i="1"/>
  <c r="V1481" i="1"/>
  <c r="U1473" i="1"/>
  <c r="V1473" i="1"/>
  <c r="U1465" i="1"/>
  <c r="V1465" i="1"/>
  <c r="U1457" i="1"/>
  <c r="V1457" i="1"/>
  <c r="U1449" i="1"/>
  <c r="V1449" i="1"/>
  <c r="U1441" i="1"/>
  <c r="V1441" i="1"/>
  <c r="U1433" i="1"/>
  <c r="V1433" i="1"/>
  <c r="U1425" i="1"/>
  <c r="V1425" i="1"/>
  <c r="U1417" i="1"/>
  <c r="V1417" i="1"/>
  <c r="U1409" i="1"/>
  <c r="V1409" i="1"/>
  <c r="U1401" i="1"/>
  <c r="V1401" i="1"/>
  <c r="U1393" i="1"/>
  <c r="V1393" i="1"/>
  <c r="U1385" i="1"/>
  <c r="V1385" i="1"/>
  <c r="U1377" i="1"/>
  <c r="V1377" i="1"/>
  <c r="U1365" i="1"/>
  <c r="V1365" i="1"/>
  <c r="U1357" i="1"/>
  <c r="V1357" i="1"/>
  <c r="U1349" i="1"/>
  <c r="V1349" i="1"/>
  <c r="U1341" i="1"/>
  <c r="V1341" i="1"/>
  <c r="U1333" i="1"/>
  <c r="V1333" i="1"/>
  <c r="U1325" i="1"/>
  <c r="V1325" i="1"/>
  <c r="U1317" i="1"/>
  <c r="V1317" i="1"/>
  <c r="U1309" i="1"/>
  <c r="V1309" i="1"/>
  <c r="U1305" i="1"/>
  <c r="V1305" i="1"/>
  <c r="U1297" i="1"/>
  <c r="V1297" i="1"/>
  <c r="U1289" i="1"/>
  <c r="V1289" i="1"/>
  <c r="U1281" i="1"/>
  <c r="V1281" i="1"/>
  <c r="U1273" i="1"/>
  <c r="V1273" i="1"/>
  <c r="U1265" i="1"/>
  <c r="V1265" i="1"/>
  <c r="U1257" i="1"/>
  <c r="V1257" i="1"/>
  <c r="U1249" i="1"/>
  <c r="V1249" i="1"/>
  <c r="U1241" i="1"/>
  <c r="V1241" i="1"/>
  <c r="U1233" i="1"/>
  <c r="V1233" i="1"/>
  <c r="U1225" i="1"/>
  <c r="V1225" i="1"/>
  <c r="U1217" i="1"/>
  <c r="V1217" i="1"/>
  <c r="U1209" i="1"/>
  <c r="V1209" i="1"/>
  <c r="U1201" i="1"/>
  <c r="V1201" i="1"/>
  <c r="U1193" i="1"/>
  <c r="V1193" i="1"/>
  <c r="U1185" i="1"/>
  <c r="V1185" i="1"/>
  <c r="U1177" i="1"/>
  <c r="V1177" i="1"/>
  <c r="U1169" i="1"/>
  <c r="V1169" i="1"/>
  <c r="U1161" i="1"/>
  <c r="V1161" i="1"/>
  <c r="U1153" i="1"/>
  <c r="V1153" i="1"/>
  <c r="U1145" i="1"/>
  <c r="V1145" i="1"/>
  <c r="U1137" i="1"/>
  <c r="V1137" i="1"/>
  <c r="U1129" i="1"/>
  <c r="V1129" i="1"/>
  <c r="U1121" i="1"/>
  <c r="V1121" i="1"/>
  <c r="U1113" i="1"/>
  <c r="V1113" i="1"/>
  <c r="U1105" i="1"/>
  <c r="V1105" i="1"/>
  <c r="U1101" i="1"/>
  <c r="V1101" i="1"/>
  <c r="U1093" i="1"/>
  <c r="V1093" i="1"/>
  <c r="U1085" i="1"/>
  <c r="V1085" i="1"/>
  <c r="U1081" i="1"/>
  <c r="V1081" i="1"/>
  <c r="U1073" i="1"/>
  <c r="V1073" i="1"/>
  <c r="U2425" i="1"/>
  <c r="V2425" i="1"/>
  <c r="U2417" i="1"/>
  <c r="V2417" i="1"/>
  <c r="U2409" i="1"/>
  <c r="V2409" i="1"/>
  <c r="U2401" i="1"/>
  <c r="V2401" i="1"/>
  <c r="U2393" i="1"/>
  <c r="V2393" i="1"/>
  <c r="U2385" i="1"/>
  <c r="V2385" i="1"/>
  <c r="U2377" i="1"/>
  <c r="V2377" i="1"/>
  <c r="U2369" i="1"/>
  <c r="V2369" i="1"/>
  <c r="U2361" i="1"/>
  <c r="V2361" i="1"/>
  <c r="U2353" i="1"/>
  <c r="V2353" i="1"/>
  <c r="U2345" i="1"/>
  <c r="V2345" i="1"/>
  <c r="U2337" i="1"/>
  <c r="V2337" i="1"/>
  <c r="U2333" i="1"/>
  <c r="V2333" i="1"/>
  <c r="U2325" i="1"/>
  <c r="V2325" i="1"/>
  <c r="U2317" i="1"/>
  <c r="V2317" i="1"/>
  <c r="U2309" i="1"/>
  <c r="V2309" i="1"/>
  <c r="U2301" i="1"/>
  <c r="V2301" i="1"/>
  <c r="U2293" i="1"/>
  <c r="V2293" i="1"/>
  <c r="U2285" i="1"/>
  <c r="V2285" i="1"/>
  <c r="U2277" i="1"/>
  <c r="V2277" i="1"/>
  <c r="U2269" i="1"/>
  <c r="V2269" i="1"/>
  <c r="U2261" i="1"/>
  <c r="V2261" i="1"/>
  <c r="U2253" i="1"/>
  <c r="V2253" i="1"/>
  <c r="U2245" i="1"/>
  <c r="V2245" i="1"/>
  <c r="U2237" i="1"/>
  <c r="V2237" i="1"/>
  <c r="U2229" i="1"/>
  <c r="V2229" i="1"/>
  <c r="U2221" i="1"/>
  <c r="V2221" i="1"/>
  <c r="U2213" i="1"/>
  <c r="V2213" i="1"/>
  <c r="U2205" i="1"/>
  <c r="V2205" i="1"/>
  <c r="U2197" i="1"/>
  <c r="V2197" i="1"/>
  <c r="U2189" i="1"/>
  <c r="V2189" i="1"/>
  <c r="U2181" i="1"/>
  <c r="V2181" i="1"/>
  <c r="U2173" i="1"/>
  <c r="V2173" i="1"/>
  <c r="U2165" i="1"/>
  <c r="V2165" i="1"/>
  <c r="U2157" i="1"/>
  <c r="V2157" i="1"/>
  <c r="U2153" i="1"/>
  <c r="V2153" i="1"/>
  <c r="U2145" i="1"/>
  <c r="V2145" i="1"/>
  <c r="U2133" i="1"/>
  <c r="V2133" i="1"/>
  <c r="U2125" i="1"/>
  <c r="V2125" i="1"/>
  <c r="U2121" i="1"/>
  <c r="V2121" i="1"/>
  <c r="U2113" i="1"/>
  <c r="V2113" i="1"/>
  <c r="U2105" i="1"/>
  <c r="V2105" i="1"/>
  <c r="U2097" i="1"/>
  <c r="V2097" i="1"/>
  <c r="U2089" i="1"/>
  <c r="V2089" i="1"/>
  <c r="U2081" i="1"/>
  <c r="V2081" i="1"/>
  <c r="U2073" i="1"/>
  <c r="V2073" i="1"/>
  <c r="U2065" i="1"/>
  <c r="V2065" i="1"/>
  <c r="U2057" i="1"/>
  <c r="V2057" i="1"/>
  <c r="U2049" i="1"/>
  <c r="V2049" i="1"/>
  <c r="U2041" i="1"/>
  <c r="V2041" i="1"/>
  <c r="U2037" i="1"/>
  <c r="V2037" i="1"/>
  <c r="U2029" i="1"/>
  <c r="V2029" i="1"/>
  <c r="U2021" i="1"/>
  <c r="V2021" i="1"/>
  <c r="U2013" i="1"/>
  <c r="V2013" i="1"/>
  <c r="U2005" i="1"/>
  <c r="V2005" i="1"/>
  <c r="U1997" i="1"/>
  <c r="V1997" i="1"/>
  <c r="U1989" i="1"/>
  <c r="V1989" i="1"/>
  <c r="U1981" i="1"/>
  <c r="V1981" i="1"/>
  <c r="U1973" i="1"/>
  <c r="V1973" i="1"/>
  <c r="U1965" i="1"/>
  <c r="V1965" i="1"/>
  <c r="U1957" i="1"/>
  <c r="V1957" i="1"/>
  <c r="U1949" i="1"/>
  <c r="V1949" i="1"/>
  <c r="U1941" i="1"/>
  <c r="V1941" i="1"/>
  <c r="U1933" i="1"/>
  <c r="V1933" i="1"/>
  <c r="U1925" i="1"/>
  <c r="V1925" i="1"/>
  <c r="U1917" i="1"/>
  <c r="V1917" i="1"/>
  <c r="U1909" i="1"/>
  <c r="V1909" i="1"/>
  <c r="U1901" i="1"/>
  <c r="V1901" i="1"/>
  <c r="U1893" i="1"/>
  <c r="V1893" i="1"/>
  <c r="U1885" i="1"/>
  <c r="V1885" i="1"/>
  <c r="U1877" i="1"/>
  <c r="V1877" i="1"/>
  <c r="U1869" i="1"/>
  <c r="V1869" i="1"/>
  <c r="U1861" i="1"/>
  <c r="V1861" i="1"/>
  <c r="U1853" i="1"/>
  <c r="V1853" i="1"/>
  <c r="U1845" i="1"/>
  <c r="V1845" i="1"/>
  <c r="U1837" i="1"/>
  <c r="V1837" i="1"/>
  <c r="U1829" i="1"/>
  <c r="V1829" i="1"/>
  <c r="U1821" i="1"/>
  <c r="V1821" i="1"/>
  <c r="U1813" i="1"/>
  <c r="V1813" i="1"/>
  <c r="U1805" i="1"/>
  <c r="V1805" i="1"/>
  <c r="U1797" i="1"/>
  <c r="V1797" i="1"/>
  <c r="U1789" i="1"/>
  <c r="V1789" i="1"/>
  <c r="U1781" i="1"/>
  <c r="V1781" i="1"/>
  <c r="U1773" i="1"/>
  <c r="V1773" i="1"/>
  <c r="U1765" i="1"/>
  <c r="V1765" i="1"/>
  <c r="U1757" i="1"/>
  <c r="V1757" i="1"/>
  <c r="U1749" i="1"/>
  <c r="V1749" i="1"/>
  <c r="U1741" i="1"/>
  <c r="V1741" i="1"/>
  <c r="U1733" i="1"/>
  <c r="V1733" i="1"/>
  <c r="U1725" i="1"/>
  <c r="V1725" i="1"/>
  <c r="U1717" i="1"/>
  <c r="V1717" i="1"/>
  <c r="U1709" i="1"/>
  <c r="V1709" i="1"/>
  <c r="U1701" i="1"/>
  <c r="V1701" i="1"/>
  <c r="U1693" i="1"/>
  <c r="V1693" i="1"/>
  <c r="U1685" i="1"/>
  <c r="V1685" i="1"/>
  <c r="U1677" i="1"/>
  <c r="V1677" i="1"/>
  <c r="U1669" i="1"/>
  <c r="V1669" i="1"/>
  <c r="U1661" i="1"/>
  <c r="V1661" i="1"/>
  <c r="U1653" i="1"/>
  <c r="V1653" i="1"/>
  <c r="U1645" i="1"/>
  <c r="V1645" i="1"/>
  <c r="U1641" i="1"/>
  <c r="V1641" i="1"/>
  <c r="U1633" i="1"/>
  <c r="V1633" i="1"/>
  <c r="U1625" i="1"/>
  <c r="V1625" i="1"/>
  <c r="U1617" i="1"/>
  <c r="V1617" i="1"/>
  <c r="U1609" i="1"/>
  <c r="V1609" i="1"/>
  <c r="U1597" i="1"/>
  <c r="V1597" i="1"/>
  <c r="U1589" i="1"/>
  <c r="V1589" i="1"/>
  <c r="U1581" i="1"/>
  <c r="V1581" i="1"/>
  <c r="U1573" i="1"/>
  <c r="V1573" i="1"/>
  <c r="U1565" i="1"/>
  <c r="V1565" i="1"/>
  <c r="U1557" i="1"/>
  <c r="V1557" i="1"/>
  <c r="U1549" i="1"/>
  <c r="V1549" i="1"/>
  <c r="U1541" i="1"/>
  <c r="V1541" i="1"/>
  <c r="U1533" i="1"/>
  <c r="V1533" i="1"/>
  <c r="U1529" i="1"/>
  <c r="V1529" i="1"/>
  <c r="U1521" i="1"/>
  <c r="V1521" i="1"/>
  <c r="U1513" i="1"/>
  <c r="V1513" i="1"/>
  <c r="U1505" i="1"/>
  <c r="V1505" i="1"/>
  <c r="U1493" i="1"/>
  <c r="V1493" i="1"/>
  <c r="U1485" i="1"/>
  <c r="V1485" i="1"/>
  <c r="U1477" i="1"/>
  <c r="V1477" i="1"/>
  <c r="U1469" i="1"/>
  <c r="V1469" i="1"/>
  <c r="U1461" i="1"/>
  <c r="V1461" i="1"/>
  <c r="U1453" i="1"/>
  <c r="V1453" i="1"/>
  <c r="U1445" i="1"/>
  <c r="V1445" i="1"/>
  <c r="U1437" i="1"/>
  <c r="V1437" i="1"/>
  <c r="U1429" i="1"/>
  <c r="V1429" i="1"/>
  <c r="U1421" i="1"/>
  <c r="V1421" i="1"/>
  <c r="U1413" i="1"/>
  <c r="V1413" i="1"/>
  <c r="U1405" i="1"/>
  <c r="V1405" i="1"/>
  <c r="U1397" i="1"/>
  <c r="V1397" i="1"/>
  <c r="U1389" i="1"/>
  <c r="V1389" i="1"/>
  <c r="U1381" i="1"/>
  <c r="V1381" i="1"/>
  <c r="U1373" i="1"/>
  <c r="V1373" i="1"/>
  <c r="U1369" i="1"/>
  <c r="V1369" i="1"/>
  <c r="U1361" i="1"/>
  <c r="V1361" i="1"/>
  <c r="U1353" i="1"/>
  <c r="V1353" i="1"/>
  <c r="U1345" i="1"/>
  <c r="V1345" i="1"/>
  <c r="U1337" i="1"/>
  <c r="V1337" i="1"/>
  <c r="U1329" i="1"/>
  <c r="V1329" i="1"/>
  <c r="U1321" i="1"/>
  <c r="V1321" i="1"/>
  <c r="U1313" i="1"/>
  <c r="V1313" i="1"/>
  <c r="U1301" i="1"/>
  <c r="V1301" i="1"/>
  <c r="U1293" i="1"/>
  <c r="V1293" i="1"/>
  <c r="U1285" i="1"/>
  <c r="V1285" i="1"/>
  <c r="U1277" i="1"/>
  <c r="V1277" i="1"/>
  <c r="U1269" i="1"/>
  <c r="V1269" i="1"/>
  <c r="U1261" i="1"/>
  <c r="V1261" i="1"/>
  <c r="U1253" i="1"/>
  <c r="V1253" i="1"/>
  <c r="U1245" i="1"/>
  <c r="V1245" i="1"/>
  <c r="U1237" i="1"/>
  <c r="V1237" i="1"/>
  <c r="U1229" i="1"/>
  <c r="V1229" i="1"/>
  <c r="U1221" i="1"/>
  <c r="V1221" i="1"/>
  <c r="U1213" i="1"/>
  <c r="V1213" i="1"/>
  <c r="U1205" i="1"/>
  <c r="V1205" i="1"/>
  <c r="U1197" i="1"/>
  <c r="V1197" i="1"/>
  <c r="U1189" i="1"/>
  <c r="V1189" i="1"/>
  <c r="U1181" i="1"/>
  <c r="V1181" i="1"/>
  <c r="U1173" i="1"/>
  <c r="V1173" i="1"/>
  <c r="U1165" i="1"/>
  <c r="V1165" i="1"/>
  <c r="U1157" i="1"/>
  <c r="V1157" i="1"/>
  <c r="U1149" i="1"/>
  <c r="V1149" i="1"/>
  <c r="U1141" i="1"/>
  <c r="V1141" i="1"/>
  <c r="U1133" i="1"/>
  <c r="V1133" i="1"/>
  <c r="U1125" i="1"/>
  <c r="V1125" i="1"/>
  <c r="U1117" i="1"/>
  <c r="V1117" i="1"/>
  <c r="U1109" i="1"/>
  <c r="V1109" i="1"/>
  <c r="U1097" i="1"/>
  <c r="V1097" i="1"/>
  <c r="U1089" i="1"/>
  <c r="V1089" i="1"/>
  <c r="U1077" i="1"/>
  <c r="V1077" i="1"/>
  <c r="U1069" i="1"/>
  <c r="V1069" i="1"/>
  <c r="U1065" i="1"/>
  <c r="V1065" i="1"/>
  <c r="U1057" i="1"/>
  <c r="V1057" i="1"/>
  <c r="U1049" i="1"/>
  <c r="V1049" i="1"/>
  <c r="U1041" i="1"/>
  <c r="V1041" i="1"/>
  <c r="U1033" i="1"/>
  <c r="V1033" i="1"/>
  <c r="U1021" i="1"/>
  <c r="V1021" i="1"/>
  <c r="U1013" i="1"/>
  <c r="V1013" i="1"/>
  <c r="U1005" i="1"/>
  <c r="V1005" i="1"/>
  <c r="U997" i="1"/>
  <c r="V997" i="1"/>
  <c r="U989" i="1"/>
  <c r="V989" i="1"/>
  <c r="U981" i="1"/>
  <c r="V981" i="1"/>
  <c r="U973" i="1"/>
  <c r="V973" i="1"/>
  <c r="U965" i="1"/>
  <c r="V965" i="1"/>
  <c r="U957" i="1"/>
  <c r="V957" i="1"/>
  <c r="U949" i="1"/>
  <c r="V949" i="1"/>
  <c r="U937" i="1"/>
  <c r="V937" i="1"/>
  <c r="U929" i="1"/>
  <c r="V929" i="1"/>
  <c r="U889" i="1"/>
  <c r="V889" i="1"/>
  <c r="U881" i="1"/>
  <c r="V881" i="1"/>
  <c r="U873" i="1"/>
  <c r="V873" i="1"/>
  <c r="U865" i="1"/>
  <c r="V865" i="1"/>
  <c r="U853" i="1"/>
  <c r="V853" i="1"/>
  <c r="U845" i="1"/>
  <c r="V845" i="1"/>
  <c r="U837" i="1"/>
  <c r="V837" i="1"/>
  <c r="U829" i="1"/>
  <c r="V829" i="1"/>
  <c r="U821" i="1"/>
  <c r="V821" i="1"/>
  <c r="U813" i="1"/>
  <c r="V813" i="1"/>
  <c r="U805" i="1"/>
  <c r="V805" i="1"/>
  <c r="U797" i="1"/>
  <c r="V797" i="1"/>
  <c r="U789" i="1"/>
  <c r="V789" i="1"/>
  <c r="U781" i="1"/>
  <c r="V781" i="1"/>
  <c r="U773" i="1"/>
  <c r="V773" i="1"/>
  <c r="U765" i="1"/>
  <c r="V765" i="1"/>
  <c r="U757" i="1"/>
  <c r="V757" i="1"/>
  <c r="U749" i="1"/>
  <c r="V749" i="1"/>
  <c r="U741" i="1"/>
  <c r="V741" i="1"/>
  <c r="U733" i="1"/>
  <c r="V733" i="1"/>
  <c r="U725" i="1"/>
  <c r="V725" i="1"/>
  <c r="U721" i="1"/>
  <c r="V721" i="1"/>
  <c r="U713" i="1"/>
  <c r="V713" i="1"/>
  <c r="U705" i="1"/>
  <c r="V705" i="1"/>
  <c r="U697" i="1"/>
  <c r="V697" i="1"/>
  <c r="U689" i="1"/>
  <c r="V689" i="1"/>
  <c r="U681" i="1"/>
  <c r="V681" i="1"/>
  <c r="U673" i="1"/>
  <c r="V673" i="1"/>
  <c r="U665" i="1"/>
  <c r="V665" i="1"/>
  <c r="U657" i="1"/>
  <c r="V657" i="1"/>
  <c r="U649" i="1"/>
  <c r="V649" i="1"/>
  <c r="U641" i="1"/>
  <c r="V641" i="1"/>
  <c r="U629" i="1"/>
  <c r="V629" i="1"/>
  <c r="U621" i="1"/>
  <c r="V621" i="1"/>
  <c r="U613" i="1"/>
  <c r="V613" i="1"/>
  <c r="U605" i="1"/>
  <c r="V605" i="1"/>
  <c r="U597" i="1"/>
  <c r="V597" i="1"/>
  <c r="U589" i="1"/>
  <c r="V589" i="1"/>
  <c r="U585" i="1"/>
  <c r="V585" i="1"/>
  <c r="U577" i="1"/>
  <c r="V577" i="1"/>
  <c r="U569" i="1"/>
  <c r="V569" i="1"/>
  <c r="U561" i="1"/>
  <c r="V561" i="1"/>
  <c r="U553" i="1"/>
  <c r="V553" i="1"/>
  <c r="U545" i="1"/>
  <c r="V545" i="1"/>
  <c r="U537" i="1"/>
  <c r="V537" i="1"/>
  <c r="U528" i="1"/>
  <c r="V528" i="1"/>
  <c r="U520" i="1"/>
  <c r="V520" i="1"/>
  <c r="U512" i="1"/>
  <c r="V512" i="1"/>
  <c r="U504" i="1"/>
  <c r="V504" i="1"/>
  <c r="U496" i="1"/>
  <c r="V496" i="1"/>
  <c r="U488" i="1"/>
  <c r="V488" i="1"/>
  <c r="U480" i="1"/>
  <c r="V480" i="1"/>
  <c r="U468" i="1"/>
  <c r="V468" i="1"/>
  <c r="U464" i="1"/>
  <c r="V464" i="1"/>
  <c r="U456" i="1"/>
  <c r="V456" i="1"/>
  <c r="U444" i="1"/>
  <c r="V444" i="1"/>
  <c r="U436" i="1"/>
  <c r="V436" i="1"/>
  <c r="U428" i="1"/>
  <c r="V428" i="1"/>
  <c r="U420" i="1"/>
  <c r="V420" i="1"/>
  <c r="U412" i="1"/>
  <c r="V412" i="1"/>
  <c r="U404" i="1"/>
  <c r="V404" i="1"/>
  <c r="U396" i="1"/>
  <c r="V396" i="1"/>
  <c r="U388" i="1"/>
  <c r="V388" i="1"/>
  <c r="U380" i="1"/>
  <c r="V380" i="1"/>
  <c r="U372" i="1"/>
  <c r="V372" i="1"/>
  <c r="U364" i="1"/>
  <c r="V364" i="1"/>
  <c r="U356" i="1"/>
  <c r="V356" i="1"/>
  <c r="U344" i="1"/>
  <c r="V344" i="1"/>
  <c r="U1061" i="1"/>
  <c r="V1061" i="1"/>
  <c r="U1053" i="1"/>
  <c r="V1053" i="1"/>
  <c r="U1045" i="1"/>
  <c r="V1045" i="1"/>
  <c r="U1037" i="1"/>
  <c r="V1037" i="1"/>
  <c r="U1029" i="1"/>
  <c r="V1029" i="1"/>
  <c r="U1025" i="1"/>
  <c r="V1025" i="1"/>
  <c r="U1017" i="1"/>
  <c r="V1017" i="1"/>
  <c r="U1009" i="1"/>
  <c r="V1009" i="1"/>
  <c r="U1001" i="1"/>
  <c r="V1001" i="1"/>
  <c r="U993" i="1"/>
  <c r="V993" i="1"/>
  <c r="U985" i="1"/>
  <c r="V985" i="1"/>
  <c r="U977" i="1"/>
  <c r="V977" i="1"/>
  <c r="U969" i="1"/>
  <c r="V969" i="1"/>
  <c r="U961" i="1"/>
  <c r="V961" i="1"/>
  <c r="U953" i="1"/>
  <c r="V953" i="1"/>
  <c r="U945" i="1"/>
  <c r="V945" i="1"/>
  <c r="U941" i="1"/>
  <c r="V941" i="1"/>
  <c r="U933" i="1"/>
  <c r="V933" i="1"/>
  <c r="U925" i="1"/>
  <c r="V925" i="1"/>
  <c r="U921" i="1"/>
  <c r="V921" i="1"/>
  <c r="U917" i="1"/>
  <c r="V917" i="1"/>
  <c r="U913" i="1"/>
  <c r="V913" i="1"/>
  <c r="U909" i="1"/>
  <c r="V909" i="1"/>
  <c r="U905" i="1"/>
  <c r="V905" i="1"/>
  <c r="U901" i="1"/>
  <c r="V901" i="1"/>
  <c r="U897" i="1"/>
  <c r="V897" i="1"/>
  <c r="U893" i="1"/>
  <c r="V893" i="1"/>
  <c r="U885" i="1"/>
  <c r="V885" i="1"/>
  <c r="U877" i="1"/>
  <c r="V877" i="1"/>
  <c r="U869" i="1"/>
  <c r="V869" i="1"/>
  <c r="U861" i="1"/>
  <c r="V861" i="1"/>
  <c r="U857" i="1"/>
  <c r="V857" i="1"/>
  <c r="U849" i="1"/>
  <c r="V849" i="1"/>
  <c r="U841" i="1"/>
  <c r="V841" i="1"/>
  <c r="U833" i="1"/>
  <c r="V833" i="1"/>
  <c r="U825" i="1"/>
  <c r="V825" i="1"/>
  <c r="U817" i="1"/>
  <c r="V817" i="1"/>
  <c r="U809" i="1"/>
  <c r="V809" i="1"/>
  <c r="U801" i="1"/>
  <c r="V801" i="1"/>
  <c r="U793" i="1"/>
  <c r="V793" i="1"/>
  <c r="U785" i="1"/>
  <c r="V785" i="1"/>
  <c r="U777" i="1"/>
  <c r="V777" i="1"/>
  <c r="U769" i="1"/>
  <c r="V769" i="1"/>
  <c r="U761" i="1"/>
  <c r="V761" i="1"/>
  <c r="U753" i="1"/>
  <c r="V753" i="1"/>
  <c r="U745" i="1"/>
  <c r="V745" i="1"/>
  <c r="U737" i="1"/>
  <c r="V737" i="1"/>
  <c r="U729" i="1"/>
  <c r="V729" i="1"/>
  <c r="U717" i="1"/>
  <c r="V717" i="1"/>
  <c r="U709" i="1"/>
  <c r="V709" i="1"/>
  <c r="U701" i="1"/>
  <c r="V701" i="1"/>
  <c r="U693" i="1"/>
  <c r="V693" i="1"/>
  <c r="U685" i="1"/>
  <c r="V685" i="1"/>
  <c r="U677" i="1"/>
  <c r="V677" i="1"/>
  <c r="U669" i="1"/>
  <c r="V669" i="1"/>
  <c r="U661" i="1"/>
  <c r="V661" i="1"/>
  <c r="U653" i="1"/>
  <c r="V653" i="1"/>
  <c r="U645" i="1"/>
  <c r="V645" i="1"/>
  <c r="U637" i="1"/>
  <c r="V637" i="1"/>
  <c r="U633" i="1"/>
  <c r="V633" i="1"/>
  <c r="U625" i="1"/>
  <c r="V625" i="1"/>
  <c r="U617" i="1"/>
  <c r="V617" i="1"/>
  <c r="U609" i="1"/>
  <c r="V609" i="1"/>
  <c r="U601" i="1"/>
  <c r="V601" i="1"/>
  <c r="U593" i="1"/>
  <c r="V593" i="1"/>
  <c r="U581" i="1"/>
  <c r="V581" i="1"/>
  <c r="U573" i="1"/>
  <c r="V573" i="1"/>
  <c r="U565" i="1"/>
  <c r="V565" i="1"/>
  <c r="U557" i="1"/>
  <c r="V557" i="1"/>
  <c r="U549" i="1"/>
  <c r="V549" i="1"/>
  <c r="U541" i="1"/>
  <c r="V541" i="1"/>
  <c r="U532" i="1"/>
  <c r="V532" i="1"/>
  <c r="U524" i="1"/>
  <c r="V524" i="1"/>
  <c r="U516" i="1"/>
  <c r="V516" i="1"/>
  <c r="U508" i="1"/>
  <c r="V508" i="1"/>
  <c r="U500" i="1"/>
  <c r="V500" i="1"/>
  <c r="U492" i="1"/>
  <c r="V492" i="1"/>
  <c r="U484" i="1"/>
  <c r="V484" i="1"/>
  <c r="U476" i="1"/>
  <c r="V476" i="1"/>
  <c r="U472" i="1"/>
  <c r="V472" i="1"/>
  <c r="U460" i="1"/>
  <c r="V460" i="1"/>
  <c r="U452" i="1"/>
  <c r="V452" i="1"/>
  <c r="U448" i="1"/>
  <c r="V448" i="1"/>
  <c r="U440" i="1"/>
  <c r="V440" i="1"/>
  <c r="U432" i="1"/>
  <c r="V432" i="1"/>
  <c r="U424" i="1"/>
  <c r="V424" i="1"/>
  <c r="U416" i="1"/>
  <c r="V416" i="1"/>
  <c r="U408" i="1"/>
  <c r="V408" i="1"/>
  <c r="U400" i="1"/>
  <c r="V400" i="1"/>
  <c r="U392" i="1"/>
  <c r="V392" i="1"/>
  <c r="U384" i="1"/>
  <c r="V384" i="1"/>
  <c r="U376" i="1"/>
  <c r="V376" i="1"/>
  <c r="U368" i="1"/>
  <c r="V368" i="1"/>
  <c r="U360" i="1"/>
  <c r="V360" i="1"/>
  <c r="U352" i="1"/>
  <c r="V352" i="1"/>
  <c r="U348" i="1"/>
  <c r="V348" i="1"/>
  <c r="U2920" i="1"/>
  <c r="V2920" i="1"/>
  <c r="U2916" i="1"/>
  <c r="V2916" i="1"/>
  <c r="U2912" i="1"/>
  <c r="V2912" i="1"/>
  <c r="U2908" i="1"/>
  <c r="V2908" i="1"/>
  <c r="U2904" i="1"/>
  <c r="V2904" i="1"/>
  <c r="U2900" i="1"/>
  <c r="V2900" i="1"/>
  <c r="U2896" i="1"/>
  <c r="V2896" i="1"/>
  <c r="U2892" i="1"/>
  <c r="V2892" i="1"/>
  <c r="U2888" i="1"/>
  <c r="V2888" i="1"/>
  <c r="U2884" i="1"/>
  <c r="V2884" i="1"/>
  <c r="U2880" i="1"/>
  <c r="V2880" i="1"/>
  <c r="U2876" i="1"/>
  <c r="V2876" i="1"/>
  <c r="U2872" i="1"/>
  <c r="V2872" i="1"/>
  <c r="U2868" i="1"/>
  <c r="V2868" i="1"/>
  <c r="U2864" i="1"/>
  <c r="V2864" i="1"/>
  <c r="U2860" i="1"/>
  <c r="V2860" i="1"/>
  <c r="U2856" i="1"/>
  <c r="V2856" i="1"/>
  <c r="U2852" i="1"/>
  <c r="V2852" i="1"/>
  <c r="U2848" i="1"/>
  <c r="V2848" i="1"/>
  <c r="U2844" i="1"/>
  <c r="V2844" i="1"/>
  <c r="U2840" i="1"/>
  <c r="V2840" i="1"/>
  <c r="U2836" i="1"/>
  <c r="V2836" i="1"/>
  <c r="U2832" i="1"/>
  <c r="V2832" i="1"/>
  <c r="U2828" i="1"/>
  <c r="V2828" i="1"/>
  <c r="U2824" i="1"/>
  <c r="V2824" i="1"/>
  <c r="U2820" i="1"/>
  <c r="V2820" i="1"/>
  <c r="U2816" i="1"/>
  <c r="V2816" i="1"/>
  <c r="U2812" i="1"/>
  <c r="V2812" i="1"/>
  <c r="U2808" i="1"/>
  <c r="V2808" i="1"/>
  <c r="U2804" i="1"/>
  <c r="V2804" i="1"/>
  <c r="U2800" i="1"/>
  <c r="V2800" i="1"/>
  <c r="U2796" i="1"/>
  <c r="V2796" i="1"/>
  <c r="U2792" i="1"/>
  <c r="V2792" i="1"/>
  <c r="U2788" i="1"/>
  <c r="V2788" i="1"/>
  <c r="U2784" i="1"/>
  <c r="V2784" i="1"/>
  <c r="U2780" i="1"/>
  <c r="V2780" i="1"/>
  <c r="U2776" i="1"/>
  <c r="V2776" i="1"/>
  <c r="U2772" i="1"/>
  <c r="V2772" i="1"/>
  <c r="U2768" i="1"/>
  <c r="V2768" i="1"/>
  <c r="U2764" i="1"/>
  <c r="V2764" i="1"/>
  <c r="U2760" i="1"/>
  <c r="V2760" i="1"/>
  <c r="U2756" i="1"/>
  <c r="V2756" i="1"/>
  <c r="U2752" i="1"/>
  <c r="V2752" i="1"/>
  <c r="U2748" i="1"/>
  <c r="V2748" i="1"/>
  <c r="U2744" i="1"/>
  <c r="V2744" i="1"/>
  <c r="U2740" i="1"/>
  <c r="V2740" i="1"/>
  <c r="U2736" i="1"/>
  <c r="V2736" i="1"/>
  <c r="U2732" i="1"/>
  <c r="V2732" i="1"/>
  <c r="U2728" i="1"/>
  <c r="V2728" i="1"/>
  <c r="U2724" i="1"/>
  <c r="V2724" i="1"/>
  <c r="U2720" i="1"/>
  <c r="V2720" i="1"/>
  <c r="U2716" i="1"/>
  <c r="V2716" i="1"/>
  <c r="U2712" i="1"/>
  <c r="V2712" i="1"/>
  <c r="U2708" i="1"/>
  <c r="V2708" i="1"/>
  <c r="U2704" i="1"/>
  <c r="V2704" i="1"/>
  <c r="U2700" i="1"/>
  <c r="V2700" i="1"/>
  <c r="U2696" i="1"/>
  <c r="V2696" i="1"/>
  <c r="U2692" i="1"/>
  <c r="V2692" i="1"/>
  <c r="U2688" i="1"/>
  <c r="V2688" i="1"/>
  <c r="U2684" i="1"/>
  <c r="V2684" i="1"/>
  <c r="U2680" i="1"/>
  <c r="V2680" i="1"/>
  <c r="U2676" i="1"/>
  <c r="V2676" i="1"/>
  <c r="U2672" i="1"/>
  <c r="V2672" i="1"/>
  <c r="U2668" i="1"/>
  <c r="V2668" i="1"/>
  <c r="U2664" i="1"/>
  <c r="V2664" i="1"/>
  <c r="U2660" i="1"/>
  <c r="V2660" i="1"/>
  <c r="U2656" i="1"/>
  <c r="V2656" i="1"/>
  <c r="U2652" i="1"/>
  <c r="V2652" i="1"/>
  <c r="U2648" i="1"/>
  <c r="V2648" i="1"/>
  <c r="U2644" i="1"/>
  <c r="V2644" i="1"/>
  <c r="U2640" i="1"/>
  <c r="V2640" i="1"/>
  <c r="U2636" i="1"/>
  <c r="V2636" i="1"/>
  <c r="U2632" i="1"/>
  <c r="V2632" i="1"/>
  <c r="U2628" i="1"/>
  <c r="V2628" i="1"/>
  <c r="U2624" i="1"/>
  <c r="V2624" i="1"/>
  <c r="U2620" i="1"/>
  <c r="V2620" i="1"/>
  <c r="U2616" i="1"/>
  <c r="V2616" i="1"/>
  <c r="U2612" i="1"/>
  <c r="V2612" i="1"/>
  <c r="U2608" i="1"/>
  <c r="V2608" i="1"/>
  <c r="U2604" i="1"/>
  <c r="V2604" i="1"/>
  <c r="U2600" i="1"/>
  <c r="V2600" i="1"/>
  <c r="U2596" i="1"/>
  <c r="V2596" i="1"/>
  <c r="U2592" i="1"/>
  <c r="V2592" i="1"/>
  <c r="U2588" i="1"/>
  <c r="V2588" i="1"/>
  <c r="U2584" i="1"/>
  <c r="V2584" i="1"/>
  <c r="U2580" i="1"/>
  <c r="V2580" i="1"/>
  <c r="U2576" i="1"/>
  <c r="V2576" i="1"/>
  <c r="U2572" i="1"/>
  <c r="V2572" i="1"/>
  <c r="U2568" i="1"/>
  <c r="V2568" i="1"/>
  <c r="U2564" i="1"/>
  <c r="V2564" i="1"/>
  <c r="U2560" i="1"/>
  <c r="V2560" i="1"/>
  <c r="U2556" i="1"/>
  <c r="V2556" i="1"/>
  <c r="U2552" i="1"/>
  <c r="V2552" i="1"/>
  <c r="U2548" i="1"/>
  <c r="V2548" i="1"/>
  <c r="U2544" i="1"/>
  <c r="V2544" i="1"/>
  <c r="U2540" i="1"/>
  <c r="V2540" i="1"/>
  <c r="U2536" i="1"/>
  <c r="V2536" i="1"/>
  <c r="U2532" i="1"/>
  <c r="V2532" i="1"/>
  <c r="U2528" i="1"/>
  <c r="V2528" i="1"/>
  <c r="U2524" i="1"/>
  <c r="V2524" i="1"/>
  <c r="U2520" i="1"/>
  <c r="V2520" i="1"/>
  <c r="U2516" i="1"/>
  <c r="V2516" i="1"/>
  <c r="U2512" i="1"/>
  <c r="V2512" i="1"/>
  <c r="U2508" i="1"/>
  <c r="V2508" i="1"/>
  <c r="U2504" i="1"/>
  <c r="V2504" i="1"/>
  <c r="U2500" i="1"/>
  <c r="V2500" i="1"/>
  <c r="U2496" i="1"/>
  <c r="V2496" i="1"/>
  <c r="U2492" i="1"/>
  <c r="V2492" i="1"/>
  <c r="U2488" i="1"/>
  <c r="V2488" i="1"/>
  <c r="U2484" i="1"/>
  <c r="V2484" i="1"/>
  <c r="U2480" i="1"/>
  <c r="V2480" i="1"/>
  <c r="U2476" i="1"/>
  <c r="V2476" i="1"/>
  <c r="U2472" i="1"/>
  <c r="V2472" i="1"/>
  <c r="U2468" i="1"/>
  <c r="V2468" i="1"/>
  <c r="U2464" i="1"/>
  <c r="V2464" i="1"/>
  <c r="U2460" i="1"/>
  <c r="V2460" i="1"/>
  <c r="U2456" i="1"/>
  <c r="V2456" i="1"/>
  <c r="U2452" i="1"/>
  <c r="V2452" i="1"/>
  <c r="U2448" i="1"/>
  <c r="V2448" i="1"/>
  <c r="U2444" i="1"/>
  <c r="V2444" i="1"/>
  <c r="U2440" i="1"/>
  <c r="V2440" i="1"/>
  <c r="U2436" i="1"/>
  <c r="V2436" i="1"/>
  <c r="U2432" i="1"/>
  <c r="V2432" i="1"/>
  <c r="U2428" i="1"/>
  <c r="V2428" i="1"/>
  <c r="U2424" i="1"/>
  <c r="V2424" i="1"/>
  <c r="U2420" i="1"/>
  <c r="V2420" i="1"/>
  <c r="U2416" i="1"/>
  <c r="V2416" i="1"/>
  <c r="U2412" i="1"/>
  <c r="V2412" i="1"/>
  <c r="U2408" i="1"/>
  <c r="V2408" i="1"/>
  <c r="U2404" i="1"/>
  <c r="V2404" i="1"/>
  <c r="U2400" i="1"/>
  <c r="V2400" i="1"/>
  <c r="U2396" i="1"/>
  <c r="V2396" i="1"/>
  <c r="U2392" i="1"/>
  <c r="V2392" i="1"/>
  <c r="U2388" i="1"/>
  <c r="V2388" i="1"/>
  <c r="U2384" i="1"/>
  <c r="V2384" i="1"/>
  <c r="U2380" i="1"/>
  <c r="V2380" i="1"/>
  <c r="U2376" i="1"/>
  <c r="V2376" i="1"/>
  <c r="U2372" i="1"/>
  <c r="V2372" i="1"/>
  <c r="U2368" i="1"/>
  <c r="V2368" i="1"/>
  <c r="U2364" i="1"/>
  <c r="V2364" i="1"/>
  <c r="U2360" i="1"/>
  <c r="V2360" i="1"/>
  <c r="U2356" i="1"/>
  <c r="V2356" i="1"/>
  <c r="U2352" i="1"/>
  <c r="V2352" i="1"/>
  <c r="U2348" i="1"/>
  <c r="V2348" i="1"/>
  <c r="U2344" i="1"/>
  <c r="V2344" i="1"/>
  <c r="U2340" i="1"/>
  <c r="V2340" i="1"/>
  <c r="U2336" i="1"/>
  <c r="V2336" i="1"/>
  <c r="U2332" i="1"/>
  <c r="V2332" i="1"/>
  <c r="U2328" i="1"/>
  <c r="V2328" i="1"/>
  <c r="U2324" i="1"/>
  <c r="V2324" i="1"/>
  <c r="U2320" i="1"/>
  <c r="V2320" i="1"/>
  <c r="U2316" i="1"/>
  <c r="V2316" i="1"/>
  <c r="U2312" i="1"/>
  <c r="V2312" i="1"/>
  <c r="U2308" i="1"/>
  <c r="V2308" i="1"/>
  <c r="U2304" i="1"/>
  <c r="V2304" i="1"/>
  <c r="U2300" i="1"/>
  <c r="V2300" i="1"/>
  <c r="U2296" i="1"/>
  <c r="V2296" i="1"/>
  <c r="U2292" i="1"/>
  <c r="V2292" i="1"/>
  <c r="U2288" i="1"/>
  <c r="V2288" i="1"/>
  <c r="U2284" i="1"/>
  <c r="V2284" i="1"/>
  <c r="U2280" i="1"/>
  <c r="V2280" i="1"/>
  <c r="U2276" i="1"/>
  <c r="V2276" i="1"/>
  <c r="U2272" i="1"/>
  <c r="V2272" i="1"/>
  <c r="U2268" i="1"/>
  <c r="V2268" i="1"/>
  <c r="U2264" i="1"/>
  <c r="V2264" i="1"/>
  <c r="U2260" i="1"/>
  <c r="V2260" i="1"/>
  <c r="U2256" i="1"/>
  <c r="V2256" i="1"/>
  <c r="U2252" i="1"/>
  <c r="V2252" i="1"/>
  <c r="U2248" i="1"/>
  <c r="V2248" i="1"/>
  <c r="U2244" i="1"/>
  <c r="V2244" i="1"/>
  <c r="U2240" i="1"/>
  <c r="V2240" i="1"/>
  <c r="U2236" i="1"/>
  <c r="V2236" i="1"/>
  <c r="U2232" i="1"/>
  <c r="V2232" i="1"/>
  <c r="U2228" i="1"/>
  <c r="V2228" i="1"/>
  <c r="U2224" i="1"/>
  <c r="V2224" i="1"/>
  <c r="U2220" i="1"/>
  <c r="V2220" i="1"/>
  <c r="U2216" i="1"/>
  <c r="V2216" i="1"/>
  <c r="U2212" i="1"/>
  <c r="V2212" i="1"/>
  <c r="U2208" i="1"/>
  <c r="V2208" i="1"/>
  <c r="U2204" i="1"/>
  <c r="V2204" i="1"/>
  <c r="U2200" i="1"/>
  <c r="V2200" i="1"/>
  <c r="U2196" i="1"/>
  <c r="V2196" i="1"/>
  <c r="U2192" i="1"/>
  <c r="V2192" i="1"/>
  <c r="U2188" i="1"/>
  <c r="V2188" i="1"/>
  <c r="U2184" i="1"/>
  <c r="V2184" i="1"/>
  <c r="U2180" i="1"/>
  <c r="V2180" i="1"/>
  <c r="U2176" i="1"/>
  <c r="V2176" i="1"/>
  <c r="U2172" i="1"/>
  <c r="V2172" i="1"/>
  <c r="U2168" i="1"/>
  <c r="V2168" i="1"/>
  <c r="U2164" i="1"/>
  <c r="V2164" i="1"/>
  <c r="U2160" i="1"/>
  <c r="V2160" i="1"/>
  <c r="U2156" i="1"/>
  <c r="V2156" i="1"/>
  <c r="U2152" i="1"/>
  <c r="V2152" i="1"/>
  <c r="U2148" i="1"/>
  <c r="V2148" i="1"/>
  <c r="U2144" i="1"/>
  <c r="V2144" i="1"/>
  <c r="U2140" i="1"/>
  <c r="V2140" i="1"/>
  <c r="U2136" i="1"/>
  <c r="V2136" i="1"/>
  <c r="U2132" i="1"/>
  <c r="V2132" i="1"/>
  <c r="U2128" i="1"/>
  <c r="V2128" i="1"/>
  <c r="U2124" i="1"/>
  <c r="V2124" i="1"/>
  <c r="U2120" i="1"/>
  <c r="V2120" i="1"/>
  <c r="U2116" i="1"/>
  <c r="V2116" i="1"/>
  <c r="U2112" i="1"/>
  <c r="V2112" i="1"/>
  <c r="U2108" i="1"/>
  <c r="V2108" i="1"/>
  <c r="U2104" i="1"/>
  <c r="V2104" i="1"/>
  <c r="U2100" i="1"/>
  <c r="V2100" i="1"/>
  <c r="U2096" i="1"/>
  <c r="V2096" i="1"/>
  <c r="U2092" i="1"/>
  <c r="V2092" i="1"/>
  <c r="U2088" i="1"/>
  <c r="V2088" i="1"/>
  <c r="U2084" i="1"/>
  <c r="V2084" i="1"/>
  <c r="U2080" i="1"/>
  <c r="V2080" i="1"/>
  <c r="U2076" i="1"/>
  <c r="V2076" i="1"/>
  <c r="U2072" i="1"/>
  <c r="V2072" i="1"/>
  <c r="U2068" i="1"/>
  <c r="V2068" i="1"/>
  <c r="U2064" i="1"/>
  <c r="V2064" i="1"/>
  <c r="U2060" i="1"/>
  <c r="V2060" i="1"/>
  <c r="U2056" i="1"/>
  <c r="V2056" i="1"/>
  <c r="U2052" i="1"/>
  <c r="V2052" i="1"/>
  <c r="U2048" i="1"/>
  <c r="V2048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1988" i="1"/>
  <c r="V1988" i="1"/>
  <c r="U1984" i="1"/>
  <c r="V1984" i="1"/>
  <c r="U1980" i="1"/>
  <c r="V1980" i="1"/>
  <c r="U1976" i="1"/>
  <c r="V1976" i="1"/>
  <c r="U1972" i="1"/>
  <c r="V1972" i="1"/>
  <c r="U1968" i="1"/>
  <c r="V1968" i="1"/>
  <c r="U1964" i="1"/>
  <c r="V1964" i="1"/>
  <c r="U1960" i="1"/>
  <c r="V1960" i="1"/>
  <c r="U1956" i="1"/>
  <c r="V1956" i="1"/>
  <c r="U1952" i="1"/>
  <c r="V1952" i="1"/>
  <c r="U1948" i="1"/>
  <c r="V1948" i="1"/>
  <c r="U1944" i="1"/>
  <c r="V1944" i="1"/>
  <c r="U1940" i="1"/>
  <c r="V1940" i="1"/>
  <c r="U1936" i="1"/>
  <c r="V1936" i="1"/>
  <c r="U1932" i="1"/>
  <c r="V1932" i="1"/>
  <c r="U1928" i="1"/>
  <c r="V1928" i="1"/>
  <c r="U1924" i="1"/>
  <c r="V1924" i="1"/>
  <c r="U1920" i="1"/>
  <c r="V1920" i="1"/>
  <c r="U1916" i="1"/>
  <c r="V1916" i="1"/>
  <c r="U1912" i="1"/>
  <c r="V1912" i="1"/>
  <c r="U1908" i="1"/>
  <c r="V1908" i="1"/>
  <c r="U1904" i="1"/>
  <c r="V1904" i="1"/>
  <c r="U1900" i="1"/>
  <c r="V1900" i="1"/>
  <c r="U1896" i="1"/>
  <c r="V1896" i="1"/>
  <c r="U1892" i="1"/>
  <c r="V1892" i="1"/>
  <c r="U1888" i="1"/>
  <c r="V1888" i="1"/>
  <c r="U1884" i="1"/>
  <c r="V1884" i="1"/>
  <c r="U1880" i="1"/>
  <c r="V1880" i="1"/>
  <c r="U1876" i="1"/>
  <c r="V1876" i="1"/>
  <c r="U1872" i="1"/>
  <c r="V1872" i="1"/>
  <c r="U1868" i="1"/>
  <c r="V1868" i="1"/>
  <c r="U1864" i="1"/>
  <c r="V1864" i="1"/>
  <c r="U1860" i="1"/>
  <c r="V1860" i="1"/>
  <c r="U1856" i="1"/>
  <c r="V1856" i="1"/>
  <c r="U1852" i="1"/>
  <c r="V1852" i="1"/>
  <c r="U1848" i="1"/>
  <c r="V1848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6" i="1"/>
  <c r="V1816" i="1"/>
  <c r="U1812" i="1"/>
  <c r="V1812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U1732" i="1"/>
  <c r="V1732" i="1"/>
  <c r="U1728" i="1"/>
  <c r="V1728" i="1"/>
  <c r="U1724" i="1"/>
  <c r="V1724" i="1"/>
  <c r="U1720" i="1"/>
  <c r="V1720" i="1"/>
  <c r="U1716" i="1"/>
  <c r="V1716" i="1"/>
  <c r="U1712" i="1"/>
  <c r="V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U1684" i="1"/>
  <c r="V1684" i="1"/>
  <c r="U1680" i="1"/>
  <c r="V1680" i="1"/>
  <c r="U1676" i="1"/>
  <c r="V1676" i="1"/>
  <c r="U1672" i="1"/>
  <c r="V1672" i="1"/>
  <c r="U1668" i="1"/>
  <c r="V1668" i="1"/>
  <c r="U1664" i="1"/>
  <c r="V1664" i="1"/>
  <c r="U1660" i="1"/>
  <c r="V1660" i="1"/>
  <c r="U1656" i="1"/>
  <c r="V1656" i="1"/>
  <c r="U1652" i="1"/>
  <c r="V1652" i="1"/>
  <c r="U1648" i="1"/>
  <c r="V1648" i="1"/>
  <c r="U1644" i="1"/>
  <c r="V1644" i="1"/>
  <c r="U1640" i="1"/>
  <c r="V1640" i="1"/>
  <c r="U1636" i="1"/>
  <c r="V1636" i="1"/>
  <c r="U1632" i="1"/>
  <c r="V1632" i="1"/>
  <c r="U1628" i="1"/>
  <c r="V1628" i="1"/>
  <c r="U1624" i="1"/>
  <c r="V1624" i="1"/>
  <c r="U1620" i="1"/>
  <c r="V1620" i="1"/>
  <c r="U1616" i="1"/>
  <c r="V1616" i="1"/>
  <c r="U1612" i="1"/>
  <c r="V1612" i="1"/>
  <c r="U1608" i="1"/>
  <c r="V1608" i="1"/>
  <c r="U1604" i="1"/>
  <c r="V1604" i="1"/>
  <c r="U1600" i="1"/>
  <c r="V1600" i="1"/>
  <c r="U1596" i="1"/>
  <c r="V1596" i="1"/>
  <c r="U1592" i="1"/>
  <c r="V1592" i="1"/>
  <c r="U1588" i="1"/>
  <c r="V1588" i="1"/>
  <c r="U1584" i="1"/>
  <c r="V1584" i="1"/>
  <c r="U1580" i="1"/>
  <c r="V1580" i="1"/>
  <c r="U1576" i="1"/>
  <c r="V1576" i="1"/>
  <c r="U1572" i="1"/>
  <c r="V1572" i="1"/>
  <c r="U1568" i="1"/>
  <c r="V1568" i="1"/>
  <c r="U1564" i="1"/>
  <c r="V1564" i="1"/>
  <c r="U1560" i="1"/>
  <c r="V1560" i="1"/>
  <c r="U1556" i="1"/>
  <c r="V1556" i="1"/>
  <c r="U1552" i="1"/>
  <c r="V1552" i="1"/>
  <c r="U1548" i="1"/>
  <c r="V1548" i="1"/>
  <c r="U1544" i="1"/>
  <c r="V1544" i="1"/>
  <c r="U1540" i="1"/>
  <c r="V1540" i="1"/>
  <c r="U1536" i="1"/>
  <c r="V1536" i="1"/>
  <c r="U1532" i="1"/>
  <c r="V1532" i="1"/>
  <c r="U1528" i="1"/>
  <c r="V1528" i="1"/>
  <c r="U1524" i="1"/>
  <c r="V1524" i="1"/>
  <c r="U1520" i="1"/>
  <c r="V1520" i="1"/>
  <c r="U1516" i="1"/>
  <c r="V1516" i="1"/>
  <c r="U1512" i="1"/>
  <c r="V1512" i="1"/>
  <c r="U1508" i="1"/>
  <c r="V1508" i="1"/>
  <c r="U1504" i="1"/>
  <c r="V1504" i="1"/>
  <c r="U1500" i="1"/>
  <c r="V1500" i="1"/>
  <c r="U1496" i="1"/>
  <c r="V1496" i="1"/>
  <c r="U1492" i="1"/>
  <c r="V1492" i="1"/>
  <c r="U1488" i="1"/>
  <c r="V1488" i="1"/>
  <c r="U1484" i="1"/>
  <c r="V1484" i="1"/>
  <c r="U1480" i="1"/>
  <c r="V1480" i="1"/>
  <c r="U1476" i="1"/>
  <c r="V1476" i="1"/>
  <c r="U1472" i="1"/>
  <c r="V1472" i="1"/>
  <c r="U1468" i="1"/>
  <c r="V1468" i="1"/>
  <c r="U1464" i="1"/>
  <c r="V1464" i="1"/>
  <c r="U1460" i="1"/>
  <c r="V1460" i="1"/>
  <c r="U1456" i="1"/>
  <c r="V1456" i="1"/>
  <c r="U1452" i="1"/>
  <c r="V1452" i="1"/>
  <c r="U1448" i="1"/>
  <c r="V1448" i="1"/>
  <c r="U1444" i="1"/>
  <c r="V1444" i="1"/>
  <c r="U1440" i="1"/>
  <c r="V1440" i="1"/>
  <c r="U1436" i="1"/>
  <c r="V1436" i="1"/>
  <c r="U1432" i="1"/>
  <c r="V1432" i="1"/>
  <c r="U1428" i="1"/>
  <c r="V1428" i="1"/>
  <c r="U1424" i="1"/>
  <c r="V1424" i="1"/>
  <c r="U1420" i="1"/>
  <c r="V1420" i="1"/>
  <c r="U1416" i="1"/>
  <c r="V1416" i="1"/>
  <c r="U1412" i="1"/>
  <c r="V1412" i="1"/>
  <c r="U1408" i="1"/>
  <c r="V1408" i="1"/>
  <c r="U1404" i="1"/>
  <c r="V1404" i="1"/>
  <c r="U1400" i="1"/>
  <c r="V1400" i="1"/>
  <c r="U1396" i="1"/>
  <c r="V1396" i="1"/>
  <c r="U1392" i="1"/>
  <c r="V1392" i="1"/>
  <c r="U1388" i="1"/>
  <c r="V1388" i="1"/>
  <c r="U1384" i="1"/>
  <c r="V1384" i="1"/>
  <c r="U1380" i="1"/>
  <c r="V1380" i="1"/>
  <c r="U1376" i="1"/>
  <c r="V1376" i="1"/>
  <c r="U1372" i="1"/>
  <c r="V1372" i="1"/>
  <c r="U1368" i="1"/>
  <c r="V1368" i="1"/>
  <c r="U1364" i="1"/>
  <c r="V1364" i="1"/>
  <c r="U1360" i="1"/>
  <c r="V1360" i="1"/>
  <c r="U1356" i="1"/>
  <c r="V1356" i="1"/>
  <c r="U1352" i="1"/>
  <c r="V1352" i="1"/>
  <c r="U1348" i="1"/>
  <c r="V1348" i="1"/>
  <c r="U1344" i="1"/>
  <c r="V1344" i="1"/>
  <c r="U1340" i="1"/>
  <c r="V1340" i="1"/>
  <c r="U1336" i="1"/>
  <c r="V1336" i="1"/>
  <c r="U1332" i="1"/>
  <c r="V1332" i="1"/>
  <c r="U1328" i="1"/>
  <c r="V1328" i="1"/>
  <c r="U1324" i="1"/>
  <c r="V1324" i="1"/>
  <c r="U1320" i="1"/>
  <c r="V1320" i="1"/>
  <c r="U1316" i="1"/>
  <c r="V1316" i="1"/>
  <c r="U1312" i="1"/>
  <c r="V1312" i="1"/>
  <c r="U1308" i="1"/>
  <c r="V1308" i="1"/>
  <c r="U1304" i="1"/>
  <c r="V1304" i="1"/>
  <c r="U1300" i="1"/>
  <c r="V1300" i="1"/>
  <c r="U1296" i="1"/>
  <c r="V1296" i="1"/>
  <c r="U1292" i="1"/>
  <c r="V1292" i="1"/>
  <c r="U1288" i="1"/>
  <c r="V1288" i="1"/>
  <c r="U1284" i="1"/>
  <c r="V1284" i="1"/>
  <c r="U1280" i="1"/>
  <c r="V1280" i="1"/>
  <c r="U1276" i="1"/>
  <c r="V1276" i="1"/>
  <c r="U1272" i="1"/>
  <c r="V1272" i="1"/>
  <c r="U1268" i="1"/>
  <c r="V1268" i="1"/>
  <c r="U1264" i="1"/>
  <c r="V1264" i="1"/>
  <c r="U1260" i="1"/>
  <c r="V1260" i="1"/>
  <c r="U1256" i="1"/>
  <c r="V1256" i="1"/>
  <c r="U1252" i="1"/>
  <c r="V1252" i="1"/>
  <c r="U1248" i="1"/>
  <c r="V1248" i="1"/>
  <c r="U1244" i="1"/>
  <c r="V1244" i="1"/>
  <c r="U1240" i="1"/>
  <c r="V1240" i="1"/>
  <c r="U1236" i="1"/>
  <c r="V1236" i="1"/>
  <c r="U1232" i="1"/>
  <c r="V1232" i="1"/>
  <c r="U1228" i="1"/>
  <c r="V1228" i="1"/>
  <c r="U1224" i="1"/>
  <c r="V1224" i="1"/>
  <c r="U1220" i="1"/>
  <c r="V1220" i="1"/>
  <c r="U1216" i="1"/>
  <c r="V1216" i="1"/>
  <c r="U1212" i="1"/>
  <c r="V1212" i="1"/>
  <c r="U1208" i="1"/>
  <c r="V1208" i="1"/>
  <c r="U1204" i="1"/>
  <c r="V1204" i="1"/>
  <c r="U1200" i="1"/>
  <c r="V1200" i="1"/>
  <c r="U1196" i="1"/>
  <c r="V1196" i="1"/>
  <c r="U1192" i="1"/>
  <c r="V1192" i="1"/>
  <c r="U1188" i="1"/>
  <c r="V1188" i="1"/>
  <c r="U1184" i="1"/>
  <c r="V1184" i="1"/>
  <c r="U1180" i="1"/>
  <c r="V1180" i="1"/>
  <c r="U1176" i="1"/>
  <c r="V1176" i="1"/>
  <c r="U1172" i="1"/>
  <c r="V1172" i="1"/>
  <c r="U1168" i="1"/>
  <c r="V1168" i="1"/>
  <c r="U1164" i="1"/>
  <c r="V1164" i="1"/>
  <c r="U1160" i="1"/>
  <c r="V1160" i="1"/>
  <c r="U1156" i="1"/>
  <c r="V1156" i="1"/>
  <c r="U1152" i="1"/>
  <c r="V1152" i="1"/>
  <c r="U1148" i="1"/>
  <c r="V1148" i="1"/>
  <c r="U1144" i="1"/>
  <c r="V1144" i="1"/>
  <c r="U1140" i="1"/>
  <c r="V1140" i="1"/>
  <c r="U1136" i="1"/>
  <c r="V1136" i="1"/>
  <c r="U1132" i="1"/>
  <c r="V1132" i="1"/>
  <c r="U1128" i="1"/>
  <c r="V1128" i="1"/>
  <c r="U1124" i="1"/>
  <c r="V1124" i="1"/>
  <c r="U1120" i="1"/>
  <c r="V1120" i="1"/>
  <c r="U1116" i="1"/>
  <c r="V1116" i="1"/>
  <c r="U1112" i="1"/>
  <c r="V1112" i="1"/>
  <c r="U1108" i="1"/>
  <c r="V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80" i="1"/>
  <c r="V1080" i="1"/>
  <c r="U1076" i="1"/>
  <c r="V1076" i="1"/>
  <c r="U1072" i="1"/>
  <c r="V1072" i="1"/>
  <c r="U1068" i="1"/>
  <c r="V106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040" i="1"/>
  <c r="V1040" i="1"/>
  <c r="U1036" i="1"/>
  <c r="V1036" i="1"/>
  <c r="U1032" i="1"/>
  <c r="V1032" i="1"/>
  <c r="U1028" i="1"/>
  <c r="V1028" i="1"/>
  <c r="U1024" i="1"/>
  <c r="V1024" i="1"/>
  <c r="U1020" i="1"/>
  <c r="V1020" i="1"/>
  <c r="U1016" i="1"/>
  <c r="V1016" i="1"/>
  <c r="U1012" i="1"/>
  <c r="V1012" i="1"/>
  <c r="U1008" i="1"/>
  <c r="V1008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U960" i="1"/>
  <c r="V960" i="1"/>
  <c r="U956" i="1"/>
  <c r="V956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U912" i="1"/>
  <c r="V912" i="1"/>
  <c r="U908" i="1"/>
  <c r="V908" i="1"/>
  <c r="U904" i="1"/>
  <c r="V904" i="1"/>
  <c r="U900" i="1"/>
  <c r="V900" i="1"/>
  <c r="U896" i="1"/>
  <c r="V896" i="1"/>
  <c r="U892" i="1"/>
  <c r="V892" i="1"/>
  <c r="U888" i="1"/>
  <c r="V888" i="1"/>
  <c r="U884" i="1"/>
  <c r="V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U756" i="1"/>
  <c r="V756" i="1"/>
  <c r="U752" i="1"/>
  <c r="V752" i="1"/>
  <c r="U748" i="1"/>
  <c r="V748" i="1"/>
  <c r="U744" i="1"/>
  <c r="V744" i="1"/>
  <c r="U740" i="1"/>
  <c r="V740" i="1"/>
  <c r="U736" i="1"/>
  <c r="V736" i="1"/>
  <c r="U732" i="1"/>
  <c r="V732" i="1"/>
  <c r="U728" i="1"/>
  <c r="V728" i="1"/>
  <c r="U724" i="1"/>
  <c r="V724" i="1"/>
  <c r="U720" i="1"/>
  <c r="V720" i="1"/>
  <c r="U716" i="1"/>
  <c r="V716" i="1"/>
  <c r="U712" i="1"/>
  <c r="V712" i="1"/>
  <c r="U708" i="1"/>
  <c r="V708" i="1"/>
  <c r="U704" i="1"/>
  <c r="V704" i="1"/>
  <c r="U700" i="1"/>
  <c r="V700" i="1"/>
  <c r="U696" i="1"/>
  <c r="V696" i="1"/>
  <c r="U692" i="1"/>
  <c r="V692" i="1"/>
  <c r="U688" i="1"/>
  <c r="V688" i="1"/>
  <c r="U684" i="1"/>
  <c r="V684" i="1"/>
  <c r="U680" i="1"/>
  <c r="V680" i="1"/>
  <c r="U676" i="1"/>
  <c r="V676" i="1"/>
  <c r="U672" i="1"/>
  <c r="V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U640" i="1"/>
  <c r="V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U608" i="1"/>
  <c r="V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U576" i="1"/>
  <c r="V576" i="1"/>
  <c r="U572" i="1"/>
  <c r="V572" i="1"/>
  <c r="U568" i="1"/>
  <c r="V568" i="1"/>
  <c r="U564" i="1"/>
  <c r="V564" i="1"/>
  <c r="U560" i="1"/>
  <c r="V560" i="1"/>
  <c r="U556" i="1"/>
  <c r="V556" i="1"/>
  <c r="U552" i="1"/>
  <c r="V552" i="1"/>
  <c r="U548" i="1"/>
  <c r="V548" i="1"/>
  <c r="U544" i="1"/>
  <c r="V544" i="1"/>
  <c r="U540" i="1"/>
  <c r="V540" i="1"/>
  <c r="U536" i="1"/>
  <c r="V536" i="1"/>
  <c r="U531" i="1"/>
  <c r="V531" i="1"/>
  <c r="U527" i="1"/>
  <c r="V527" i="1"/>
  <c r="U523" i="1"/>
  <c r="V523" i="1"/>
  <c r="U519" i="1"/>
  <c r="V519" i="1"/>
  <c r="U515" i="1"/>
  <c r="V515" i="1"/>
  <c r="U511" i="1"/>
  <c r="V511" i="1"/>
  <c r="U507" i="1"/>
  <c r="V507" i="1"/>
  <c r="U503" i="1"/>
  <c r="V503" i="1"/>
  <c r="U499" i="1"/>
  <c r="V499" i="1"/>
  <c r="U495" i="1"/>
  <c r="V495" i="1"/>
  <c r="U491" i="1"/>
  <c r="V491" i="1"/>
  <c r="U487" i="1"/>
  <c r="V487" i="1"/>
  <c r="U483" i="1"/>
  <c r="V483" i="1"/>
  <c r="U479" i="1"/>
  <c r="V479" i="1"/>
  <c r="U475" i="1"/>
  <c r="V475" i="1"/>
  <c r="U471" i="1"/>
  <c r="V471" i="1"/>
  <c r="U467" i="1"/>
  <c r="V467" i="1"/>
  <c r="U463" i="1"/>
  <c r="V463" i="1"/>
  <c r="U459" i="1"/>
  <c r="V459" i="1"/>
  <c r="U455" i="1"/>
  <c r="V455" i="1"/>
  <c r="U451" i="1"/>
  <c r="V451" i="1"/>
  <c r="U447" i="1"/>
  <c r="V447" i="1"/>
  <c r="U443" i="1"/>
  <c r="V443" i="1"/>
  <c r="U439" i="1"/>
  <c r="V439" i="1"/>
  <c r="U435" i="1"/>
  <c r="V435" i="1"/>
  <c r="U431" i="1"/>
  <c r="V431" i="1"/>
  <c r="U427" i="1"/>
  <c r="V427" i="1"/>
  <c r="U423" i="1"/>
  <c r="V423" i="1"/>
  <c r="U419" i="1"/>
  <c r="V419" i="1"/>
  <c r="U415" i="1"/>
  <c r="V415" i="1"/>
  <c r="U411" i="1"/>
  <c r="V411" i="1"/>
  <c r="U407" i="1"/>
  <c r="V407" i="1"/>
  <c r="U403" i="1"/>
  <c r="V403" i="1"/>
  <c r="U399" i="1"/>
  <c r="V399" i="1"/>
  <c r="U395" i="1"/>
  <c r="V395" i="1"/>
  <c r="U391" i="1"/>
  <c r="V391" i="1"/>
  <c r="U387" i="1"/>
  <c r="V387" i="1"/>
  <c r="U383" i="1"/>
  <c r="V383" i="1"/>
  <c r="U379" i="1"/>
  <c r="V379" i="1"/>
  <c r="U375" i="1"/>
  <c r="V375" i="1"/>
  <c r="U371" i="1"/>
  <c r="V371" i="1"/>
  <c r="U367" i="1"/>
  <c r="V367" i="1"/>
  <c r="U363" i="1"/>
  <c r="V363" i="1"/>
  <c r="U359" i="1"/>
  <c r="V359" i="1"/>
  <c r="U355" i="1"/>
  <c r="V355" i="1"/>
  <c r="U351" i="1"/>
  <c r="V351" i="1"/>
  <c r="U347" i="1"/>
  <c r="V347" i="1"/>
  <c r="U343" i="1"/>
  <c r="V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534" i="1"/>
  <c r="V534" i="1"/>
  <c r="U2922" i="1"/>
  <c r="V2922" i="1"/>
  <c r="U2918" i="1"/>
  <c r="V2918" i="1"/>
  <c r="U2914" i="1"/>
  <c r="V2914" i="1"/>
  <c r="U2910" i="1"/>
  <c r="V2910" i="1"/>
  <c r="U2906" i="1"/>
  <c r="V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U2846" i="1"/>
  <c r="V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U2782" i="1"/>
  <c r="V2782" i="1"/>
  <c r="U2778" i="1"/>
  <c r="V2778" i="1"/>
  <c r="U2774" i="1"/>
  <c r="V2774" i="1"/>
  <c r="U2770" i="1"/>
  <c r="V2770" i="1"/>
  <c r="U2766" i="1"/>
  <c r="V2766" i="1"/>
  <c r="U2762" i="1"/>
  <c r="V2762" i="1"/>
  <c r="U2758" i="1"/>
  <c r="V2758" i="1"/>
  <c r="U2754" i="1"/>
  <c r="V2754" i="1"/>
  <c r="U2750" i="1"/>
  <c r="V2750" i="1"/>
  <c r="U2746" i="1"/>
  <c r="V2746" i="1"/>
  <c r="U2742" i="1"/>
  <c r="V2742" i="1"/>
  <c r="U2738" i="1"/>
  <c r="V2738" i="1"/>
  <c r="U2734" i="1"/>
  <c r="V2734" i="1"/>
  <c r="U2730" i="1"/>
  <c r="V2730" i="1"/>
  <c r="U2726" i="1"/>
  <c r="V2726" i="1"/>
  <c r="U2722" i="1"/>
  <c r="V2722" i="1"/>
  <c r="U2718" i="1"/>
  <c r="V2718" i="1"/>
  <c r="U2714" i="1"/>
  <c r="V2714" i="1"/>
  <c r="U2710" i="1"/>
  <c r="V2710" i="1"/>
  <c r="U2706" i="1"/>
  <c r="V2706" i="1"/>
  <c r="U2702" i="1"/>
  <c r="V2702" i="1"/>
  <c r="U2698" i="1"/>
  <c r="V2698" i="1"/>
  <c r="U2694" i="1"/>
  <c r="V2694" i="1"/>
  <c r="U2690" i="1"/>
  <c r="V2690" i="1"/>
  <c r="U2686" i="1"/>
  <c r="V2686" i="1"/>
  <c r="U2682" i="1"/>
  <c r="V2682" i="1"/>
  <c r="U2678" i="1"/>
  <c r="V2678" i="1"/>
  <c r="U2674" i="1"/>
  <c r="V2674" i="1"/>
  <c r="U2670" i="1"/>
  <c r="V2670" i="1"/>
  <c r="U2666" i="1"/>
  <c r="V2666" i="1"/>
  <c r="U2662" i="1"/>
  <c r="V2662" i="1"/>
  <c r="U2658" i="1"/>
  <c r="V2658" i="1"/>
  <c r="U2654" i="1"/>
  <c r="V2654" i="1"/>
  <c r="U2650" i="1"/>
  <c r="V2650" i="1"/>
  <c r="U2646" i="1"/>
  <c r="V2646" i="1"/>
  <c r="U2642" i="1"/>
  <c r="V2642" i="1"/>
  <c r="U2638" i="1"/>
  <c r="V2638" i="1"/>
  <c r="U2634" i="1"/>
  <c r="V2634" i="1"/>
  <c r="U2630" i="1"/>
  <c r="V2630" i="1"/>
  <c r="U2626" i="1"/>
  <c r="V2626" i="1"/>
  <c r="U2622" i="1"/>
  <c r="V2622" i="1"/>
  <c r="U2618" i="1"/>
  <c r="V2618" i="1"/>
  <c r="U2614" i="1"/>
  <c r="V2614" i="1"/>
  <c r="U2610" i="1"/>
  <c r="V2610" i="1"/>
  <c r="U2606" i="1"/>
  <c r="V2606" i="1"/>
  <c r="U2602" i="1"/>
  <c r="V2602" i="1"/>
  <c r="U2598" i="1"/>
  <c r="V2598" i="1"/>
  <c r="U2594" i="1"/>
  <c r="V2594" i="1"/>
  <c r="U2590" i="1"/>
  <c r="V2590" i="1"/>
  <c r="U2586" i="1"/>
  <c r="V2586" i="1"/>
  <c r="U2582" i="1"/>
  <c r="V2582" i="1"/>
  <c r="U2578" i="1"/>
  <c r="V2578" i="1"/>
  <c r="U2574" i="1"/>
  <c r="V2574" i="1"/>
  <c r="U2570" i="1"/>
  <c r="V2570" i="1"/>
  <c r="U2566" i="1"/>
  <c r="V2566" i="1"/>
  <c r="U2562" i="1"/>
  <c r="V2562" i="1"/>
  <c r="U2558" i="1"/>
  <c r="V2558" i="1"/>
  <c r="U2554" i="1"/>
  <c r="V2554" i="1"/>
  <c r="U2550" i="1"/>
  <c r="V2550" i="1"/>
  <c r="U2546" i="1"/>
  <c r="V2546" i="1"/>
  <c r="U2542" i="1"/>
  <c r="V2542" i="1"/>
  <c r="U2538" i="1"/>
  <c r="V2538" i="1"/>
  <c r="U2534" i="1"/>
  <c r="V2534" i="1"/>
  <c r="U2530" i="1"/>
  <c r="V2530" i="1"/>
  <c r="U2526" i="1"/>
  <c r="V2526" i="1"/>
  <c r="U2522" i="1"/>
  <c r="V2522" i="1"/>
  <c r="U2518" i="1"/>
  <c r="V2518" i="1"/>
  <c r="U2514" i="1"/>
  <c r="V2514" i="1"/>
  <c r="U2510" i="1"/>
  <c r="V2510" i="1"/>
  <c r="U2506" i="1"/>
  <c r="V2506" i="1"/>
  <c r="U2502" i="1"/>
  <c r="V2502" i="1"/>
  <c r="U2498" i="1"/>
  <c r="V2498" i="1"/>
  <c r="U2494" i="1"/>
  <c r="V2494" i="1"/>
  <c r="U2490" i="1"/>
  <c r="V2490" i="1"/>
  <c r="U2486" i="1"/>
  <c r="V2486" i="1"/>
  <c r="U2482" i="1"/>
  <c r="V2482" i="1"/>
  <c r="U2478" i="1"/>
  <c r="V2478" i="1"/>
  <c r="U2474" i="1"/>
  <c r="V2474" i="1"/>
  <c r="U2470" i="1"/>
  <c r="V2470" i="1"/>
  <c r="U2466" i="1"/>
  <c r="V2466" i="1"/>
  <c r="U2462" i="1"/>
  <c r="V2462" i="1"/>
  <c r="U2458" i="1"/>
  <c r="V2458" i="1"/>
  <c r="U2454" i="1"/>
  <c r="V2454" i="1"/>
  <c r="U2450" i="1"/>
  <c r="V2450" i="1"/>
  <c r="U2446" i="1"/>
  <c r="V2446" i="1"/>
  <c r="U2442" i="1"/>
  <c r="V2442" i="1"/>
  <c r="U2438" i="1"/>
  <c r="V2438" i="1"/>
  <c r="U2434" i="1"/>
  <c r="V2434" i="1"/>
  <c r="U2430" i="1"/>
  <c r="V2430" i="1"/>
  <c r="U2426" i="1"/>
  <c r="V2426" i="1"/>
  <c r="U2422" i="1"/>
  <c r="V2422" i="1"/>
  <c r="U2418" i="1"/>
  <c r="V2418" i="1"/>
  <c r="U2414" i="1"/>
  <c r="V2414" i="1"/>
  <c r="U2410" i="1"/>
  <c r="V2410" i="1"/>
  <c r="U2406" i="1"/>
  <c r="V2406" i="1"/>
  <c r="U2402" i="1"/>
  <c r="V2402" i="1"/>
  <c r="U2398" i="1"/>
  <c r="V2398" i="1"/>
  <c r="U2394" i="1"/>
  <c r="V2394" i="1"/>
  <c r="U2390" i="1"/>
  <c r="V2390" i="1"/>
  <c r="U2386" i="1"/>
  <c r="V2386" i="1"/>
  <c r="U2382" i="1"/>
  <c r="V2382" i="1"/>
  <c r="U2378" i="1"/>
  <c r="V2378" i="1"/>
  <c r="U2374" i="1"/>
  <c r="V2374" i="1"/>
  <c r="U2370" i="1"/>
  <c r="V2370" i="1"/>
  <c r="U2366" i="1"/>
  <c r="V2366" i="1"/>
  <c r="U2362" i="1"/>
  <c r="V2362" i="1"/>
  <c r="U2358" i="1"/>
  <c r="V2358" i="1"/>
  <c r="U2354" i="1"/>
  <c r="V2354" i="1"/>
  <c r="U2350" i="1"/>
  <c r="V2350" i="1"/>
  <c r="U2346" i="1"/>
  <c r="V2346" i="1"/>
  <c r="U2342" i="1"/>
  <c r="V2342" i="1"/>
  <c r="U2338" i="1"/>
  <c r="V2338" i="1"/>
  <c r="U2334" i="1"/>
  <c r="V2334" i="1"/>
  <c r="U2330" i="1"/>
  <c r="V2330" i="1"/>
  <c r="U2326" i="1"/>
  <c r="V2326" i="1"/>
  <c r="U2322" i="1"/>
  <c r="V2322" i="1"/>
  <c r="U2318" i="1"/>
  <c r="V2318" i="1"/>
  <c r="U2314" i="1"/>
  <c r="V2314" i="1"/>
  <c r="U2310" i="1"/>
  <c r="V2310" i="1"/>
  <c r="U2306" i="1"/>
  <c r="V2306" i="1"/>
  <c r="U2302" i="1"/>
  <c r="V2302" i="1"/>
  <c r="U2298" i="1"/>
  <c r="V2298" i="1"/>
  <c r="U2294" i="1"/>
  <c r="V2294" i="1"/>
  <c r="U2290" i="1"/>
  <c r="V2290" i="1"/>
  <c r="U2286" i="1"/>
  <c r="V2286" i="1"/>
  <c r="U2282" i="1"/>
  <c r="V2282" i="1"/>
  <c r="U2278" i="1"/>
  <c r="V2278" i="1"/>
  <c r="U2274" i="1"/>
  <c r="V2274" i="1"/>
  <c r="U2270" i="1"/>
  <c r="V2270" i="1"/>
  <c r="U2266" i="1"/>
  <c r="V2266" i="1"/>
  <c r="U2262" i="1"/>
  <c r="V2262" i="1"/>
  <c r="U2258" i="1"/>
  <c r="V2258" i="1"/>
  <c r="U2254" i="1"/>
  <c r="V2254" i="1"/>
  <c r="U2250" i="1"/>
  <c r="V2250" i="1"/>
  <c r="U2246" i="1"/>
  <c r="V2246" i="1"/>
  <c r="U2242" i="1"/>
  <c r="V2242" i="1"/>
  <c r="U2238" i="1"/>
  <c r="V2238" i="1"/>
  <c r="U2234" i="1"/>
  <c r="V2234" i="1"/>
  <c r="U2230" i="1"/>
  <c r="V2230" i="1"/>
  <c r="U2226" i="1"/>
  <c r="V2226" i="1"/>
  <c r="U2222" i="1"/>
  <c r="V2222" i="1"/>
  <c r="U2218" i="1"/>
  <c r="V2218" i="1"/>
  <c r="U2214" i="1"/>
  <c r="V2214" i="1"/>
  <c r="U2210" i="1"/>
  <c r="V2210" i="1"/>
  <c r="U2206" i="1"/>
  <c r="V2206" i="1"/>
  <c r="U2202" i="1"/>
  <c r="V2202" i="1"/>
  <c r="U2198" i="1"/>
  <c r="V2198" i="1"/>
  <c r="U2194" i="1"/>
  <c r="V2194" i="1"/>
  <c r="U2190" i="1"/>
  <c r="V2190" i="1"/>
  <c r="U2186" i="1"/>
  <c r="V2186" i="1"/>
  <c r="U2182" i="1"/>
  <c r="V2182" i="1"/>
  <c r="U2178" i="1"/>
  <c r="V2178" i="1"/>
  <c r="U2174" i="1"/>
  <c r="V2174" i="1"/>
  <c r="U2170" i="1"/>
  <c r="V2170" i="1"/>
  <c r="U2166" i="1"/>
  <c r="V2166" i="1"/>
  <c r="U2162" i="1"/>
  <c r="V2162" i="1"/>
  <c r="U2158" i="1"/>
  <c r="V2158" i="1"/>
  <c r="U2154" i="1"/>
  <c r="V2154" i="1"/>
  <c r="U2150" i="1"/>
  <c r="V2150" i="1"/>
  <c r="U2146" i="1"/>
  <c r="V2146" i="1"/>
  <c r="U2142" i="1"/>
  <c r="V2142" i="1"/>
  <c r="U2138" i="1"/>
  <c r="V2138" i="1"/>
  <c r="U2134" i="1"/>
  <c r="V2134" i="1"/>
  <c r="U2130" i="1"/>
  <c r="V2130" i="1"/>
  <c r="U2126" i="1"/>
  <c r="V2126" i="1"/>
  <c r="U2122" i="1"/>
  <c r="V2122" i="1"/>
  <c r="U2118" i="1"/>
  <c r="V2118" i="1"/>
  <c r="U2114" i="1"/>
  <c r="V2114" i="1"/>
  <c r="U2110" i="1"/>
  <c r="V2110" i="1"/>
  <c r="U2106" i="1"/>
  <c r="V2106" i="1"/>
  <c r="U2102" i="1"/>
  <c r="V2102" i="1"/>
  <c r="U2098" i="1"/>
  <c r="V2098" i="1"/>
  <c r="U2094" i="1"/>
  <c r="V2094" i="1"/>
  <c r="U2090" i="1"/>
  <c r="V2090" i="1"/>
  <c r="U2086" i="1"/>
  <c r="V2086" i="1"/>
  <c r="U2082" i="1"/>
  <c r="V2082" i="1"/>
  <c r="U2078" i="1"/>
  <c r="V2078" i="1"/>
  <c r="U2074" i="1"/>
  <c r="V2074" i="1"/>
  <c r="U2070" i="1"/>
  <c r="V2070" i="1"/>
  <c r="U2066" i="1"/>
  <c r="V2066" i="1"/>
  <c r="U2062" i="1"/>
  <c r="V2062" i="1"/>
  <c r="U2058" i="1"/>
  <c r="V2058" i="1"/>
  <c r="U2054" i="1"/>
  <c r="V2054" i="1"/>
  <c r="U2050" i="1"/>
  <c r="V2050" i="1"/>
  <c r="U2046" i="1"/>
  <c r="V2046" i="1"/>
  <c r="U2042" i="1"/>
  <c r="V2042" i="1"/>
  <c r="U2038" i="1"/>
  <c r="V2038" i="1"/>
  <c r="U2034" i="1"/>
  <c r="V2034" i="1"/>
  <c r="U2030" i="1"/>
  <c r="V2030" i="1"/>
  <c r="U2026" i="1"/>
  <c r="V2026" i="1"/>
  <c r="U2022" i="1"/>
  <c r="V2022" i="1"/>
  <c r="U2018" i="1"/>
  <c r="V2018" i="1"/>
  <c r="U2014" i="1"/>
  <c r="V2014" i="1"/>
  <c r="U2010" i="1"/>
  <c r="V2010" i="1"/>
  <c r="U2006" i="1"/>
  <c r="V2006" i="1"/>
  <c r="U2002" i="1"/>
  <c r="V2002" i="1"/>
  <c r="U1998" i="1"/>
  <c r="V1998" i="1"/>
  <c r="U1994" i="1"/>
  <c r="V1994" i="1"/>
  <c r="U1990" i="1"/>
  <c r="V1990" i="1"/>
  <c r="U1986" i="1"/>
  <c r="V1986" i="1"/>
  <c r="U1982" i="1"/>
  <c r="V1982" i="1"/>
  <c r="U1978" i="1"/>
  <c r="V1978" i="1"/>
  <c r="U1974" i="1"/>
  <c r="V1974" i="1"/>
  <c r="U1970" i="1"/>
  <c r="V1970" i="1"/>
  <c r="U1966" i="1"/>
  <c r="V1966" i="1"/>
  <c r="U1962" i="1"/>
  <c r="V1962" i="1"/>
  <c r="U1958" i="1"/>
  <c r="V1958" i="1"/>
  <c r="U1954" i="1"/>
  <c r="V1954" i="1"/>
  <c r="U1950" i="1"/>
  <c r="V1950" i="1"/>
  <c r="U1946" i="1"/>
  <c r="V1946" i="1"/>
  <c r="U1942" i="1"/>
  <c r="V1942" i="1"/>
  <c r="U1938" i="1"/>
  <c r="V1938" i="1"/>
  <c r="U1934" i="1"/>
  <c r="V1934" i="1"/>
  <c r="U1930" i="1"/>
  <c r="V1930" i="1"/>
  <c r="U1926" i="1"/>
  <c r="V1926" i="1"/>
  <c r="U1922" i="1"/>
  <c r="V1922" i="1"/>
  <c r="U1918" i="1"/>
  <c r="V1918" i="1"/>
  <c r="U1914" i="1"/>
  <c r="V1914" i="1"/>
  <c r="U1910" i="1"/>
  <c r="V1910" i="1"/>
  <c r="U1906" i="1"/>
  <c r="V1906" i="1"/>
  <c r="U1902" i="1"/>
  <c r="V1902" i="1"/>
  <c r="U1898" i="1"/>
  <c r="V1898" i="1"/>
  <c r="U1894" i="1"/>
  <c r="V1894" i="1"/>
  <c r="U1890" i="1"/>
  <c r="V1890" i="1"/>
  <c r="U1886" i="1"/>
  <c r="V1886" i="1"/>
  <c r="U1882" i="1"/>
  <c r="V1882" i="1"/>
  <c r="U1878" i="1"/>
  <c r="V1878" i="1"/>
  <c r="U1874" i="1"/>
  <c r="V1874" i="1"/>
  <c r="U1870" i="1"/>
  <c r="V1870" i="1"/>
  <c r="U1866" i="1"/>
  <c r="V1866" i="1"/>
  <c r="U1862" i="1"/>
  <c r="V1862" i="1"/>
  <c r="U1858" i="1"/>
  <c r="V1858" i="1"/>
  <c r="U1854" i="1"/>
  <c r="V1854" i="1"/>
  <c r="U1850" i="1"/>
  <c r="V1850" i="1"/>
  <c r="U1846" i="1"/>
  <c r="V1846" i="1"/>
  <c r="U1842" i="1"/>
  <c r="V1842" i="1"/>
  <c r="U1838" i="1"/>
  <c r="V1838" i="1"/>
  <c r="U1834" i="1"/>
  <c r="V1834" i="1"/>
  <c r="U1830" i="1"/>
  <c r="V1830" i="1"/>
  <c r="U1826" i="1"/>
  <c r="V1826" i="1"/>
  <c r="U1822" i="1"/>
  <c r="V1822" i="1"/>
  <c r="U1818" i="1"/>
  <c r="V1818" i="1"/>
  <c r="U1814" i="1"/>
  <c r="V1814" i="1"/>
  <c r="U1810" i="1"/>
  <c r="V1810" i="1"/>
  <c r="U1806" i="1"/>
  <c r="V1806" i="1"/>
  <c r="U1802" i="1"/>
  <c r="V1802" i="1"/>
  <c r="U1798" i="1"/>
  <c r="V1798" i="1"/>
  <c r="U1794" i="1"/>
  <c r="V1794" i="1"/>
  <c r="U1790" i="1"/>
  <c r="V1790" i="1"/>
  <c r="U1786" i="1"/>
  <c r="V1786" i="1"/>
  <c r="U1782" i="1"/>
  <c r="V1782" i="1"/>
  <c r="U1778" i="1"/>
  <c r="V1778" i="1"/>
  <c r="U1774" i="1"/>
  <c r="V1774" i="1"/>
  <c r="U1770" i="1"/>
  <c r="V1770" i="1"/>
  <c r="U1766" i="1"/>
  <c r="V1766" i="1"/>
  <c r="U1762" i="1"/>
  <c r="V1762" i="1"/>
  <c r="U1758" i="1"/>
  <c r="V1758" i="1"/>
  <c r="U1754" i="1"/>
  <c r="V1754" i="1"/>
  <c r="U1750" i="1"/>
  <c r="V1750" i="1"/>
  <c r="U1746" i="1"/>
  <c r="V1746" i="1"/>
  <c r="U1742" i="1"/>
  <c r="V1742" i="1"/>
  <c r="U1738" i="1"/>
  <c r="V1738" i="1"/>
  <c r="U1734" i="1"/>
  <c r="V1734" i="1"/>
  <c r="U1730" i="1"/>
  <c r="V1730" i="1"/>
  <c r="U1726" i="1"/>
  <c r="V1726" i="1"/>
  <c r="U1722" i="1"/>
  <c r="V1722" i="1"/>
  <c r="U1718" i="1"/>
  <c r="V1718" i="1"/>
  <c r="U1714" i="1"/>
  <c r="V1714" i="1"/>
  <c r="U1710" i="1"/>
  <c r="V1710" i="1"/>
  <c r="U1706" i="1"/>
  <c r="V1706" i="1"/>
  <c r="U1702" i="1"/>
  <c r="V1702" i="1"/>
  <c r="U1698" i="1"/>
  <c r="V1698" i="1"/>
  <c r="U1694" i="1"/>
  <c r="V1694" i="1"/>
  <c r="U1690" i="1"/>
  <c r="V1690" i="1"/>
  <c r="U1686" i="1"/>
  <c r="V1686" i="1"/>
  <c r="U1682" i="1"/>
  <c r="V1682" i="1"/>
  <c r="U1678" i="1"/>
  <c r="V1678" i="1"/>
  <c r="U1674" i="1"/>
  <c r="V1674" i="1"/>
  <c r="U1670" i="1"/>
  <c r="V1670" i="1"/>
  <c r="U1666" i="1"/>
  <c r="V1666" i="1"/>
  <c r="U1662" i="1"/>
  <c r="V1662" i="1"/>
  <c r="U1658" i="1"/>
  <c r="V1658" i="1"/>
  <c r="U1654" i="1"/>
  <c r="V1654" i="1"/>
  <c r="U1650" i="1"/>
  <c r="V1650" i="1"/>
  <c r="U1646" i="1"/>
  <c r="V1646" i="1"/>
  <c r="U1642" i="1"/>
  <c r="V1642" i="1"/>
  <c r="U1638" i="1"/>
  <c r="V1638" i="1"/>
  <c r="U1634" i="1"/>
  <c r="V1634" i="1"/>
  <c r="U1630" i="1"/>
  <c r="V1630" i="1"/>
  <c r="U1626" i="1"/>
  <c r="V1626" i="1"/>
  <c r="U1622" i="1"/>
  <c r="V1622" i="1"/>
  <c r="U1618" i="1"/>
  <c r="V1618" i="1"/>
  <c r="U1614" i="1"/>
  <c r="V1614" i="1"/>
  <c r="U1610" i="1"/>
  <c r="V1610" i="1"/>
  <c r="U1606" i="1"/>
  <c r="V1606" i="1"/>
  <c r="U1602" i="1"/>
  <c r="V1602" i="1"/>
  <c r="U1598" i="1"/>
  <c r="V1598" i="1"/>
  <c r="U1594" i="1"/>
  <c r="V1594" i="1"/>
  <c r="U1590" i="1"/>
  <c r="V1590" i="1"/>
  <c r="U1586" i="1"/>
  <c r="V1586" i="1"/>
  <c r="U1582" i="1"/>
  <c r="V1582" i="1"/>
  <c r="U1578" i="1"/>
  <c r="V1578" i="1"/>
  <c r="U1574" i="1"/>
  <c r="V1574" i="1"/>
  <c r="U1570" i="1"/>
  <c r="V1570" i="1"/>
  <c r="U1566" i="1"/>
  <c r="V1566" i="1"/>
  <c r="U1562" i="1"/>
  <c r="V1562" i="1"/>
  <c r="U1558" i="1"/>
  <c r="V1558" i="1"/>
  <c r="U1554" i="1"/>
  <c r="V1554" i="1"/>
  <c r="U1550" i="1"/>
  <c r="V1550" i="1"/>
  <c r="U1546" i="1"/>
  <c r="V1546" i="1"/>
  <c r="U1542" i="1"/>
  <c r="V1542" i="1"/>
  <c r="U1538" i="1"/>
  <c r="V1538" i="1"/>
  <c r="U1534" i="1"/>
  <c r="V1534" i="1"/>
  <c r="U1530" i="1"/>
  <c r="V1530" i="1"/>
  <c r="U1526" i="1"/>
  <c r="V1526" i="1"/>
  <c r="U1522" i="1"/>
  <c r="V1522" i="1"/>
  <c r="U1518" i="1"/>
  <c r="V1518" i="1"/>
  <c r="U1514" i="1"/>
  <c r="V1514" i="1"/>
  <c r="U1510" i="1"/>
  <c r="V1510" i="1"/>
  <c r="U1506" i="1"/>
  <c r="V1506" i="1"/>
  <c r="U1502" i="1"/>
  <c r="V1502" i="1"/>
  <c r="U1498" i="1"/>
  <c r="V1498" i="1"/>
  <c r="U1494" i="1"/>
  <c r="V1494" i="1"/>
  <c r="U1490" i="1"/>
  <c r="V1490" i="1"/>
  <c r="U1486" i="1"/>
  <c r="V1486" i="1"/>
  <c r="U1482" i="1"/>
  <c r="V1482" i="1"/>
  <c r="U1478" i="1"/>
  <c r="V1478" i="1"/>
  <c r="U1474" i="1"/>
  <c r="V1474" i="1"/>
  <c r="U1470" i="1"/>
  <c r="V1470" i="1"/>
  <c r="U1466" i="1"/>
  <c r="V1466" i="1"/>
  <c r="U1462" i="1"/>
  <c r="V1462" i="1"/>
  <c r="U1458" i="1"/>
  <c r="V1458" i="1"/>
  <c r="U1454" i="1"/>
  <c r="V1454" i="1"/>
  <c r="U1450" i="1"/>
  <c r="V1450" i="1"/>
  <c r="U1446" i="1"/>
  <c r="V1446" i="1"/>
  <c r="U1442" i="1"/>
  <c r="V1442" i="1"/>
  <c r="U1438" i="1"/>
  <c r="V1438" i="1"/>
  <c r="U1434" i="1"/>
  <c r="V1434" i="1"/>
  <c r="U1430" i="1"/>
  <c r="V1430" i="1"/>
  <c r="U1426" i="1"/>
  <c r="V1426" i="1"/>
  <c r="U1422" i="1"/>
  <c r="V1422" i="1"/>
  <c r="U1418" i="1"/>
  <c r="V1418" i="1"/>
  <c r="U1414" i="1"/>
  <c r="V1414" i="1"/>
  <c r="U1410" i="1"/>
  <c r="V1410" i="1"/>
  <c r="U1406" i="1"/>
  <c r="V1406" i="1"/>
  <c r="U1402" i="1"/>
  <c r="V1402" i="1"/>
  <c r="U1398" i="1"/>
  <c r="V1398" i="1"/>
  <c r="U1394" i="1"/>
  <c r="V1394" i="1"/>
  <c r="U1390" i="1"/>
  <c r="V1390" i="1"/>
  <c r="U1386" i="1"/>
  <c r="V1386" i="1"/>
  <c r="U1382" i="1"/>
  <c r="V1382" i="1"/>
  <c r="U1378" i="1"/>
  <c r="V1378" i="1"/>
  <c r="U1374" i="1"/>
  <c r="V1374" i="1"/>
  <c r="U1370" i="1"/>
  <c r="V1370" i="1"/>
  <c r="U1366" i="1"/>
  <c r="V1366" i="1"/>
  <c r="U1362" i="1"/>
  <c r="V1362" i="1"/>
  <c r="U1358" i="1"/>
  <c r="V1358" i="1"/>
  <c r="U1354" i="1"/>
  <c r="V1354" i="1"/>
  <c r="U1350" i="1"/>
  <c r="V1350" i="1"/>
  <c r="U1346" i="1"/>
  <c r="V1346" i="1"/>
  <c r="U1342" i="1"/>
  <c r="V1342" i="1"/>
  <c r="U1338" i="1"/>
  <c r="V1338" i="1"/>
  <c r="U1334" i="1"/>
  <c r="V1334" i="1"/>
  <c r="U1330" i="1"/>
  <c r="V1330" i="1"/>
  <c r="U1326" i="1"/>
  <c r="V1326" i="1"/>
  <c r="U1322" i="1"/>
  <c r="V1322" i="1"/>
  <c r="U1318" i="1"/>
  <c r="V1318" i="1"/>
  <c r="U1314" i="1"/>
  <c r="V1314" i="1"/>
  <c r="U1310" i="1"/>
  <c r="V1310" i="1"/>
  <c r="U1306" i="1"/>
  <c r="V1306" i="1"/>
  <c r="U1302" i="1"/>
  <c r="V1302" i="1"/>
  <c r="U1298" i="1"/>
  <c r="V1298" i="1"/>
  <c r="U1294" i="1"/>
  <c r="V1294" i="1"/>
  <c r="U1290" i="1"/>
  <c r="V1290" i="1"/>
  <c r="U1286" i="1"/>
  <c r="V1286" i="1"/>
  <c r="U1282" i="1"/>
  <c r="V128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178" i="1"/>
  <c r="V1178" i="1"/>
  <c r="U1174" i="1"/>
  <c r="V1174" i="1"/>
  <c r="U1170" i="1"/>
  <c r="V1170" i="1"/>
  <c r="U1166" i="1"/>
  <c r="V1166" i="1"/>
  <c r="U1162" i="1"/>
  <c r="V1162" i="1"/>
  <c r="U1158" i="1"/>
  <c r="V1158" i="1"/>
  <c r="U1154" i="1"/>
  <c r="V1154" i="1"/>
  <c r="U1150" i="1"/>
  <c r="V1150" i="1"/>
  <c r="U1146" i="1"/>
  <c r="V1146" i="1"/>
  <c r="U1142" i="1"/>
  <c r="V1142" i="1"/>
  <c r="U1138" i="1"/>
  <c r="V1138" i="1"/>
  <c r="U1134" i="1"/>
  <c r="V1134" i="1"/>
  <c r="U1130" i="1"/>
  <c r="V1130" i="1"/>
  <c r="U1126" i="1"/>
  <c r="V1126" i="1"/>
  <c r="U1122" i="1"/>
  <c r="V1122" i="1"/>
  <c r="U1118" i="1"/>
  <c r="V1118" i="1"/>
  <c r="U1114" i="1"/>
  <c r="V1114" i="1"/>
  <c r="U1110" i="1"/>
  <c r="V1110" i="1"/>
  <c r="U1106" i="1"/>
  <c r="V1106" i="1"/>
  <c r="U1102" i="1"/>
  <c r="V1102" i="1"/>
  <c r="U1098" i="1"/>
  <c r="V1098" i="1"/>
  <c r="U1094" i="1"/>
  <c r="V1094" i="1"/>
  <c r="U1090" i="1"/>
  <c r="V1090" i="1"/>
  <c r="U1086" i="1"/>
  <c r="V1086" i="1"/>
  <c r="U1082" i="1"/>
  <c r="V1082" i="1"/>
  <c r="U1078" i="1"/>
  <c r="V1078" i="1"/>
  <c r="U1074" i="1"/>
  <c r="V1074" i="1"/>
  <c r="U1070" i="1"/>
  <c r="V1070" i="1"/>
  <c r="U1066" i="1"/>
  <c r="V1066" i="1"/>
  <c r="U1062" i="1"/>
  <c r="V1062" i="1"/>
  <c r="U1058" i="1"/>
  <c r="V1058" i="1"/>
  <c r="U1054" i="1"/>
  <c r="V1054" i="1"/>
  <c r="U1050" i="1"/>
  <c r="V1050" i="1"/>
  <c r="U1046" i="1"/>
  <c r="V1046" i="1"/>
  <c r="U1042" i="1"/>
  <c r="V1042" i="1"/>
  <c r="U1038" i="1"/>
  <c r="V1038" i="1"/>
  <c r="U1034" i="1"/>
  <c r="V1034" i="1"/>
  <c r="U1030" i="1"/>
  <c r="V1030" i="1"/>
  <c r="U1026" i="1"/>
  <c r="V1026" i="1"/>
  <c r="U1022" i="1"/>
  <c r="V1022" i="1"/>
  <c r="U1018" i="1"/>
  <c r="V1018" i="1"/>
  <c r="U1014" i="1"/>
  <c r="V1014" i="1"/>
  <c r="U1010" i="1"/>
  <c r="V1010" i="1"/>
  <c r="U1006" i="1"/>
  <c r="V1006" i="1"/>
  <c r="U1002" i="1"/>
  <c r="V1002" i="1"/>
  <c r="U998" i="1"/>
  <c r="V998" i="1"/>
  <c r="U994" i="1"/>
  <c r="V994" i="1"/>
  <c r="U990" i="1"/>
  <c r="V990" i="1"/>
  <c r="U986" i="1"/>
  <c r="V986" i="1"/>
  <c r="U982" i="1"/>
  <c r="V982" i="1"/>
  <c r="U978" i="1"/>
  <c r="V978" i="1"/>
  <c r="U974" i="1"/>
  <c r="V974" i="1"/>
  <c r="U970" i="1"/>
  <c r="V970" i="1"/>
  <c r="U966" i="1"/>
  <c r="V966" i="1"/>
  <c r="U962" i="1"/>
  <c r="V962" i="1"/>
  <c r="U958" i="1"/>
  <c r="V958" i="1"/>
  <c r="U954" i="1"/>
  <c r="V954" i="1"/>
  <c r="U950" i="1"/>
  <c r="V950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894" i="1"/>
  <c r="V894" i="1"/>
  <c r="U890" i="1"/>
  <c r="V890" i="1"/>
  <c r="U886" i="1"/>
  <c r="V886" i="1"/>
  <c r="U882" i="1"/>
  <c r="V882" i="1"/>
  <c r="U878" i="1"/>
  <c r="V878" i="1"/>
  <c r="U874" i="1"/>
  <c r="V874" i="1"/>
  <c r="U870" i="1"/>
  <c r="V870" i="1"/>
  <c r="U866" i="1"/>
  <c r="V866" i="1"/>
  <c r="U862" i="1"/>
  <c r="V862" i="1"/>
  <c r="U858" i="1"/>
  <c r="V858" i="1"/>
  <c r="U854" i="1"/>
  <c r="V854" i="1"/>
  <c r="U850" i="1"/>
  <c r="V850" i="1"/>
  <c r="U846" i="1"/>
  <c r="V846" i="1"/>
  <c r="U842" i="1"/>
  <c r="V842" i="1"/>
  <c r="U838" i="1"/>
  <c r="V838" i="1"/>
  <c r="U834" i="1"/>
  <c r="V834" i="1"/>
  <c r="U830" i="1"/>
  <c r="V830" i="1"/>
  <c r="U826" i="1"/>
  <c r="V826" i="1"/>
  <c r="U822" i="1"/>
  <c r="V822" i="1"/>
  <c r="U818" i="1"/>
  <c r="V818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U758" i="1"/>
  <c r="V758" i="1"/>
  <c r="U754" i="1"/>
  <c r="V754" i="1"/>
  <c r="U750" i="1"/>
  <c r="V750" i="1"/>
  <c r="U746" i="1"/>
  <c r="V746" i="1"/>
  <c r="U742" i="1"/>
  <c r="V742" i="1"/>
  <c r="U738" i="1"/>
  <c r="V738" i="1"/>
  <c r="U734" i="1"/>
  <c r="V734" i="1"/>
  <c r="U730" i="1"/>
  <c r="V730" i="1"/>
  <c r="U726" i="1"/>
  <c r="V726" i="1"/>
  <c r="U722" i="1"/>
  <c r="V722" i="1"/>
  <c r="U718" i="1"/>
  <c r="V718" i="1"/>
  <c r="U714" i="1"/>
  <c r="V714" i="1"/>
  <c r="U710" i="1"/>
  <c r="V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574" i="1"/>
  <c r="V574" i="1"/>
  <c r="U570" i="1"/>
  <c r="V570" i="1"/>
  <c r="U566" i="1"/>
  <c r="V566" i="1"/>
  <c r="U562" i="1"/>
  <c r="V562" i="1"/>
  <c r="U558" i="1"/>
  <c r="V558" i="1"/>
  <c r="U554" i="1"/>
  <c r="V554" i="1"/>
  <c r="U550" i="1"/>
  <c r="V550" i="1"/>
  <c r="U546" i="1"/>
  <c r="V546" i="1"/>
  <c r="U542" i="1"/>
  <c r="V542" i="1"/>
  <c r="U538" i="1"/>
  <c r="V538" i="1"/>
  <c r="U533" i="1"/>
  <c r="V533" i="1"/>
  <c r="U529" i="1"/>
  <c r="V529" i="1"/>
  <c r="U525" i="1"/>
  <c r="V525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C7" i="23"/>
  <c r="B7" i="23"/>
  <c r="U4" i="1"/>
  <c r="V4" i="1"/>
  <c r="U2" i="1"/>
  <c r="V2" i="1"/>
  <c r="U2924" i="1"/>
</calcChain>
</file>

<file path=xl/sharedStrings.xml><?xml version="1.0" encoding="utf-8"?>
<sst xmlns="http://schemas.openxmlformats.org/spreadsheetml/2006/main" count="37175" uniqueCount="8415">
  <si>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</si>
  <si>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</si>
  <si>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</si>
  <si>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</si>
  <si>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</si>
  <si>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</si>
  <si>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</si>
  <si>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</si>
  <si>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</si>
  <si>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</si>
  <si>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</si>
  <si>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</si>
  <si>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</si>
  <si>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</si>
  <si>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</si>
  <si>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</si>
  <si>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</si>
  <si>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</si>
  <si>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</si>
  <si>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</si>
  <si>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</si>
  <si>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</si>
  <si>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</si>
  <si>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</si>
  <si>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</si>
  <si>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</si>
  <si>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</si>
  <si>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</si>
  <si>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</si>
  <si>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</si>
  <si>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</si>
  <si>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</si>
  <si>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</si>
  <si>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</si>
  <si>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</si>
  <si>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</si>
  <si>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</si>
  <si>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</si>
  <si>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</si>
  <si>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</si>
  <si>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</si>
  <si>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</si>
  <si>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</si>
  <si>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</si>
  <si>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</si>
  <si>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</si>
  <si>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</si>
  <si>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</si>
  <si>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</si>
  <si>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</si>
  <si>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</si>
  <si>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</si>
  <si>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</si>
  <si>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</si>
  <si>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</si>
  <si>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</si>
  <si>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</si>
  <si>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</si>
  <si>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</si>
  <si>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</si>
  <si>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</si>
  <si>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</si>
  <si>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</si>
  <si>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</si>
  <si>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</si>
  <si>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</si>
  <si>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</si>
  <si>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</si>
  <si>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</si>
  <si>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</si>
  <si>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</si>
  <si>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</si>
  <si>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</si>
  <si>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</si>
  <si>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</si>
  <si>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</si>
  <si>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</si>
  <si>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</si>
  <si>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</si>
  <si>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</si>
  <si>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</si>
  <si>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</si>
  <si>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</si>
  <si>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</si>
  <si>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</si>
  <si>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</si>
  <si>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</si>
  <si>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</si>
  <si>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</si>
  <si>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</si>
  <si>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</si>
  <si>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</si>
  <si>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</si>
  <si>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</si>
  <si>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</si>
  <si>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</si>
  <si>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</si>
  <si>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</si>
  <si>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</si>
  <si>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</si>
  <si>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</si>
  <si>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</si>
  <si>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</si>
  <si>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</si>
  <si>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</si>
  <si>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</si>
  <si>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</si>
  <si>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</si>
  <si>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</si>
  <si>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</si>
  <si>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</si>
  <si>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</si>
  <si>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</si>
  <si>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</si>
  <si>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</si>
  <si>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</si>
  <si>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</si>
  <si>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</si>
  <si>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</si>
  <si>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</si>
  <si>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</si>
  <si>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</si>
  <si>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</si>
  <si>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</si>
  <si>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</si>
  <si>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</si>
  <si>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</si>
  <si>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</si>
  <si>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</si>
  <si>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</si>
  <si>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</si>
  <si>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</si>
  <si>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</si>
  <si>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</si>
  <si>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</si>
  <si>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</si>
  <si>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</si>
  <si>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</si>
  <si>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</si>
  <si>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</si>
  <si>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</si>
  <si>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</si>
  <si>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</si>
  <si>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</si>
  <si>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</si>
  <si>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</si>
  <si>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</si>
  <si>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</si>
  <si>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</si>
  <si>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</si>
  <si>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</si>
  <si>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</si>
  <si>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</si>
  <si>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</si>
  <si>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</si>
  <si>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</si>
  <si>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</si>
  <si>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</si>
  <si>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</si>
  <si>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</si>
  <si>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</si>
  <si>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</si>
  <si>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</si>
  <si>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</si>
  <si>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</si>
  <si>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</si>
  <si>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</si>
  <si>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</si>
  <si>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</si>
  <si>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</si>
  <si>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</si>
  <si>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</si>
  <si>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</si>
  <si>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</si>
  <si>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</si>
  <si>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</si>
  <si>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</si>
  <si>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</si>
  <si>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</si>
  <si>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</si>
  <si>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</si>
  <si>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</si>
  <si>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</si>
  <si>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</si>
  <si>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</si>
  <si>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</si>
  <si>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</si>
  <si>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</si>
  <si>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</si>
  <si>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</si>
  <si>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</si>
  <si>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</si>
  <si>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</si>
  <si>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</si>
  <si>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</si>
  <si>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</si>
  <si>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</si>
  <si>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</si>
  <si>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</si>
  <si>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</si>
  <si>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</si>
  <si>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</si>
  <si>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</si>
  <si>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</si>
  <si>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</si>
  <si>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</si>
  <si>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</si>
  <si>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</si>
  <si>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</si>
  <si>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</si>
  <si>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</si>
  <si>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</si>
  <si>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</si>
  <si>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</si>
  <si>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</si>
  <si>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</si>
  <si>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</si>
  <si>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</si>
  <si>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</si>
  <si>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</si>
  <si>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</si>
  <si>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</si>
  <si>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</si>
  <si>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</si>
  <si>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</si>
  <si>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</si>
  <si>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</si>
  <si>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</si>
  <si>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</si>
  <si>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</si>
  <si>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</si>
  <si>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</si>
  <si>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</si>
  <si>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</si>
  <si>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</si>
  <si>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</si>
  <si>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</si>
  <si>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</si>
  <si>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</si>
  <si>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</si>
  <si>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</si>
  <si>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</si>
  <si>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</si>
  <si>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</si>
  <si>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</si>
  <si>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</si>
  <si>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</si>
  <si>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</si>
  <si>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</si>
  <si>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</si>
  <si>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</si>
  <si>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</si>
  <si>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</si>
  <si>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</si>
  <si>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</si>
  <si>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</si>
  <si>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</si>
  <si>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</si>
  <si>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</si>
  <si>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</si>
  <si>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</si>
  <si>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</si>
  <si>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</si>
  <si>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</si>
  <si>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</si>
  <si>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</si>
  <si>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</si>
  <si>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</si>
  <si>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</si>
  <si>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</si>
  <si>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</si>
  <si>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</si>
  <si>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</si>
  <si>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</si>
  <si>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</si>
  <si>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</si>
  <si>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</si>
  <si>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</si>
  <si>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</si>
  <si>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</si>
  <si>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</si>
  <si>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</si>
  <si>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</si>
  <si>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</si>
  <si>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</si>
  <si>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</si>
  <si>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</si>
  <si>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</si>
  <si>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</si>
  <si>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</si>
  <si>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</si>
  <si>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</si>
  <si>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</si>
  <si>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</si>
  <si>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</si>
  <si>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</si>
  <si>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</si>
  <si>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</si>
  <si>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</si>
  <si>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</si>
  <si>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</si>
  <si>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</si>
  <si>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</si>
  <si>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</si>
  <si>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</si>
  <si>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</si>
  <si>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</si>
  <si>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</si>
  <si>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</si>
  <si>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</si>
  <si>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</si>
  <si>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</si>
  <si>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</si>
  <si>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</si>
  <si>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</si>
  <si>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</si>
  <si>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</si>
  <si>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</si>
  <si>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</si>
  <si>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</si>
  <si>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</si>
  <si>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</si>
  <si>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</si>
  <si>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</si>
  <si>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</si>
  <si>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</si>
  <si>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</si>
  <si>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</si>
  <si>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</si>
  <si>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</si>
  <si>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</si>
  <si>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</si>
  <si>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</si>
  <si>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</si>
  <si>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</si>
  <si>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</si>
  <si>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</si>
  <si>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</si>
  <si>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</si>
  <si>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</si>
  <si>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</si>
  <si>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</si>
  <si>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</si>
  <si>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</si>
  <si>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</si>
  <si>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</si>
  <si>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</si>
  <si>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</si>
  <si>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</si>
  <si>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</si>
  <si>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</si>
  <si>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</si>
  <si>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</si>
  <si>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</si>
  <si>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</si>
  <si>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</si>
  <si>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</si>
  <si>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</si>
  <si>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</si>
  <si>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</si>
  <si>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</si>
  <si>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</si>
  <si>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</si>
  <si>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</si>
  <si>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</si>
  <si>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</si>
  <si>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</si>
  <si>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</si>
  <si>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</si>
  <si>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</si>
  <si>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</si>
  <si>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</si>
  <si>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</si>
  <si>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</si>
  <si>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</si>
  <si>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</si>
  <si>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</si>
  <si>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</si>
  <si>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</si>
  <si>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</si>
  <si>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</si>
  <si>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</si>
  <si>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</si>
  <si>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</si>
  <si>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</si>
  <si>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</si>
  <si>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</si>
  <si>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</si>
  <si>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</si>
  <si>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</si>
  <si>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</si>
  <si>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</si>
  <si>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</si>
  <si>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</si>
  <si>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</si>
  <si>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</si>
  <si>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</si>
  <si>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</si>
  <si>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</si>
  <si>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</si>
  <si>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</si>
  <si>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</si>
  <si>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</si>
  <si>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</si>
  <si>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</si>
  <si>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</si>
  <si>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</si>
  <si>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</si>
  <si>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</si>
  <si>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</si>
  <si>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</si>
  <si>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</si>
  <si>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</si>
  <si>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</si>
  <si>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</si>
  <si>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</si>
  <si>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</si>
  <si>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</si>
  <si>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</si>
  <si>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</si>
  <si>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</si>
  <si>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</si>
  <si>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</si>
  <si>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</si>
  <si>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</si>
  <si>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</si>
  <si>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</si>
  <si>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</si>
  <si>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</si>
  <si>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</si>
  <si>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</si>
  <si>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</si>
  <si>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</si>
  <si>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</si>
  <si>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</si>
  <si>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</si>
  <si>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</si>
  <si>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</si>
  <si>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</si>
  <si>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</si>
  <si>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</si>
  <si>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</si>
  <si>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</si>
  <si>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</si>
  <si>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</si>
  <si>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</si>
  <si>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</si>
  <si>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</si>
  <si>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</si>
  <si>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</si>
  <si>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</si>
  <si>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</si>
  <si>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</si>
  <si>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</si>
  <si>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</si>
  <si>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</si>
  <si>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</si>
  <si>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</si>
  <si>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</si>
  <si>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</si>
  <si>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</si>
  <si>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</si>
  <si>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</si>
  <si>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</si>
  <si>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</si>
  <si>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</si>
  <si>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</si>
  <si>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</si>
  <si>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</si>
  <si>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</si>
  <si>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</si>
  <si>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</si>
  <si>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</si>
  <si>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</si>
  <si>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</si>
  <si>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</si>
  <si>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</si>
  <si>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</si>
  <si>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</si>
  <si>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</si>
  <si>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</si>
  <si>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</si>
  <si>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</si>
  <si>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</si>
  <si>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</si>
  <si>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</si>
  <si>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</si>
  <si>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</si>
  <si>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</si>
  <si>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</si>
  <si>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</si>
  <si>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</si>
  <si>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</si>
  <si>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</si>
  <si>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</si>
  <si>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</si>
  <si>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</si>
  <si>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</si>
  <si>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</si>
  <si>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</si>
  <si>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</si>
  <si>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</si>
  <si>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</si>
  <si>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</si>
  <si>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</si>
  <si>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</si>
  <si>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</si>
  <si>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</si>
  <si>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</si>
  <si>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</si>
  <si>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</si>
  <si>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</si>
  <si>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</si>
  <si>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</si>
  <si>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</si>
  <si>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</si>
  <si>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</si>
  <si>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</si>
  <si>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</si>
  <si>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</si>
  <si>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</si>
  <si>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</si>
  <si>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</si>
  <si>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</si>
  <si>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</si>
  <si>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</si>
  <si>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</si>
  <si>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</si>
  <si>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</si>
  <si>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</si>
  <si>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</si>
  <si>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</si>
  <si>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</si>
  <si>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</si>
  <si>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</si>
  <si>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</si>
  <si>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</si>
  <si>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</si>
  <si>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</si>
  <si>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</si>
  <si>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</si>
  <si>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</si>
  <si>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</si>
  <si>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</si>
  <si>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</si>
  <si>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</si>
  <si>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</si>
  <si>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</si>
  <si>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</si>
  <si>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</si>
  <si>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</si>
  <si>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</si>
  <si>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</si>
  <si>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</si>
  <si>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</si>
  <si>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</si>
  <si>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</si>
  <si>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</si>
  <si>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</si>
  <si>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</si>
  <si>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</si>
  <si>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</si>
  <si>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</si>
  <si>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</si>
  <si>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</si>
  <si>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</si>
  <si>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</si>
  <si>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</si>
  <si>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</si>
  <si>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</si>
  <si>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</si>
  <si>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</si>
  <si>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</si>
  <si>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</si>
  <si>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</si>
  <si>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</si>
  <si>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</si>
  <si>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</si>
  <si>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</si>
  <si>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</si>
  <si>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</si>
  <si>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</si>
  <si>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</si>
  <si>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</si>
  <si>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</si>
  <si>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</si>
  <si>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</si>
  <si>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</si>
  <si>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</si>
  <si>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</si>
  <si>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</si>
  <si>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</si>
  <si>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</si>
  <si>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</si>
  <si>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</si>
  <si>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</si>
  <si>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</si>
  <si>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</si>
  <si>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</si>
  <si>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</si>
  <si>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</si>
  <si>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</si>
  <si>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</si>
  <si>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</si>
  <si>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</si>
  <si>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</si>
  <si>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</si>
  <si>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</si>
  <si>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</si>
  <si>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</si>
  <si>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</si>
  <si>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</si>
  <si>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</si>
  <si>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</si>
  <si>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</si>
  <si>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</si>
  <si>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</si>
  <si>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</si>
  <si>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</si>
  <si>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</si>
  <si>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</si>
  <si>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</si>
  <si>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</si>
  <si>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</si>
  <si>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</si>
  <si>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</si>
  <si>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</si>
  <si>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</si>
  <si>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</si>
  <si>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</si>
  <si>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</si>
  <si>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</si>
  <si>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</si>
  <si>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</si>
  <si>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</si>
  <si>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</si>
  <si>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</si>
  <si>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</si>
  <si>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</si>
  <si>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</si>
  <si>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</si>
  <si>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</si>
  <si>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</si>
  <si>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</si>
  <si>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</si>
  <si>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</si>
  <si>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</si>
  <si>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</si>
  <si>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</si>
  <si>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</si>
  <si>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</si>
  <si>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</si>
  <si>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</si>
  <si>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</si>
  <si>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</si>
  <si>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</si>
  <si>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</si>
  <si>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</si>
  <si>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</si>
  <si>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</si>
  <si>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</si>
  <si>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</si>
  <si>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</si>
  <si>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</si>
  <si>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</si>
  <si>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</si>
  <si>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</si>
  <si>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</si>
  <si>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</si>
  <si>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</si>
  <si>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</si>
  <si>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</si>
  <si>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</si>
  <si>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</si>
  <si>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</si>
  <si>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</si>
  <si>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</si>
  <si>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</si>
  <si>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</si>
  <si>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</si>
  <si>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</si>
  <si>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</si>
  <si>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</si>
  <si>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</si>
  <si>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</si>
  <si>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</si>
  <si>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</si>
  <si>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</si>
  <si>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</si>
  <si>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</si>
  <si>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</si>
  <si>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</si>
  <si>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</si>
  <si>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</si>
  <si>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</si>
  <si>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</si>
  <si>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</si>
  <si>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</si>
  <si>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</si>
  <si>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</si>
  <si>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</si>
  <si>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</si>
  <si>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</si>
  <si>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</si>
  <si>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</si>
  <si>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</si>
  <si>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</si>
  <si>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</si>
  <si>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</si>
  <si>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</si>
  <si>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</si>
  <si>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</si>
  <si>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</si>
  <si>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</si>
  <si>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</si>
  <si>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</si>
  <si>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</si>
  <si>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</si>
  <si>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</si>
  <si>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</si>
  <si>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</si>
  <si>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</si>
  <si>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</si>
  <si>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</si>
  <si>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</si>
  <si>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</si>
  <si>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</si>
  <si>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</si>
  <si>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</si>
  <si>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</si>
  <si>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</si>
  <si>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</si>
  <si>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</si>
  <si>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</si>
  <si>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</si>
  <si>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</si>
  <si>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</si>
  <si>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</si>
  <si>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</si>
  <si>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</si>
  <si>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</si>
  <si>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</si>
  <si>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</si>
  <si>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</si>
  <si>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</si>
  <si>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</si>
  <si>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</si>
  <si>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</si>
  <si>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</si>
  <si>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</si>
  <si>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</si>
  <si>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</si>
  <si>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</si>
  <si>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</si>
  <si>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</si>
  <si>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</si>
  <si>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</si>
  <si>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</si>
  <si>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</si>
  <si>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</si>
  <si>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</si>
  <si>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</si>
  <si>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</si>
  <si>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</si>
  <si>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</si>
  <si>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</si>
  <si>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</si>
  <si>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</si>
  <si>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</si>
  <si>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</si>
  <si>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</si>
  <si>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</si>
  <si>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</si>
  <si>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</si>
  <si>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</si>
  <si>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</si>
  <si>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</si>
  <si>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</si>
  <si>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</si>
  <si>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</si>
  <si>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</si>
  <si>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</si>
  <si>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</si>
  <si>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</si>
  <si>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</si>
  <si>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</si>
  <si>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</si>
  <si>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</si>
  <si>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</si>
  <si>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</si>
  <si>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</si>
  <si>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</si>
  <si>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</si>
  <si>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</si>
  <si>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</si>
  <si>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</si>
  <si>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</si>
  <si>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</si>
  <si>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</si>
  <si>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</si>
  <si>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</si>
  <si>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</si>
  <si>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</si>
  <si>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</si>
  <si>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</si>
  <si>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</si>
  <si>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</si>
  <si>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</si>
  <si>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</si>
  <si>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</si>
  <si>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</si>
  <si>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</si>
  <si>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</si>
  <si>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</si>
  <si>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</si>
  <si>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</si>
  <si>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</si>
  <si>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</si>
  <si>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</si>
  <si>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</si>
  <si>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</si>
  <si>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</si>
  <si>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</si>
  <si>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</si>
  <si>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</si>
  <si>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</si>
  <si>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</si>
  <si>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</si>
  <si>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</si>
  <si>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</si>
  <si>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</si>
  <si>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</si>
  <si>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</si>
  <si>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</si>
  <si>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</si>
  <si>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</si>
  <si>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</si>
  <si>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</si>
  <si>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</si>
  <si>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</si>
  <si>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</si>
  <si>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</si>
  <si>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</si>
  <si>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</si>
  <si>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</si>
  <si>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</si>
  <si>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</si>
  <si>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</si>
  <si>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</si>
  <si>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</si>
  <si>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</si>
  <si>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</si>
  <si>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</si>
  <si>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</si>
  <si>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</si>
  <si>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</si>
  <si>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</si>
  <si>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</si>
  <si>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</si>
  <si>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</si>
  <si>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</si>
  <si>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</si>
  <si>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</si>
  <si>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</si>
  <si>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</si>
  <si>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</si>
  <si>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</si>
  <si>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</si>
  <si>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</si>
  <si>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</si>
  <si>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</si>
  <si>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</si>
  <si>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</si>
  <si>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</si>
  <si>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</si>
  <si>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</si>
  <si>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</si>
  <si>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</si>
  <si>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</si>
  <si>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</si>
  <si>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</si>
  <si>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</si>
  <si>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</si>
  <si>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</si>
  <si>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</si>
  <si>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</si>
  <si>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</si>
  <si>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</si>
  <si>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</si>
  <si>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</si>
  <si>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</si>
  <si>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</si>
  <si>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</si>
  <si>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</si>
  <si>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</si>
  <si>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</si>
  <si>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</si>
  <si>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</si>
  <si>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</si>
  <si>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</si>
  <si>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</si>
  <si>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</si>
  <si>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</si>
  <si>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</si>
  <si>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</si>
  <si>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</si>
  <si>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</si>
  <si>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</si>
  <si>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</si>
  <si>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</si>
  <si>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</si>
  <si>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</si>
  <si>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</si>
  <si>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</si>
  <si>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</si>
  <si>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</si>
  <si>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</si>
  <si>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</si>
  <si>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</si>
  <si>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</si>
  <si>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</si>
  <si>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</si>
  <si>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</si>
  <si>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</si>
  <si>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</si>
  <si>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</si>
  <si>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</si>
  <si>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</si>
  <si>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</si>
  <si>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</si>
  <si>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</si>
  <si>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</si>
  <si>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</si>
  <si>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</si>
  <si>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</si>
  <si>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</si>
  <si>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</si>
  <si>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</si>
  <si>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</si>
  <si>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</si>
  <si>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</si>
  <si>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</si>
  <si>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</si>
  <si>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</si>
  <si>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</si>
  <si>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</si>
  <si>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</si>
  <si>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</si>
  <si>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</si>
  <si>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</si>
  <si>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</si>
  <si>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</si>
  <si>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</si>
  <si>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</si>
  <si>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</si>
  <si>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</si>
  <si>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</si>
  <si>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</si>
  <si>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</si>
  <si>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</si>
  <si>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</si>
  <si>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</si>
  <si>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</si>
  <si>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</si>
  <si>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</si>
  <si>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</si>
  <si>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</si>
  <si>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</si>
  <si>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</si>
  <si>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</si>
  <si>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</si>
  <si>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</si>
  <si>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</si>
  <si>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</si>
  <si>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</si>
  <si>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</si>
  <si>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</si>
  <si>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</si>
  <si>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</si>
  <si>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</si>
  <si>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</si>
  <si>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</si>
  <si>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</si>
  <si>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</si>
  <si>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</si>
  <si>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</si>
  <si>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</si>
  <si>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</si>
  <si>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</si>
  <si>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</si>
  <si>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</si>
  <si>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</si>
  <si>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</si>
  <si>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</si>
  <si>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</si>
  <si>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</si>
  <si>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</si>
  <si>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</si>
  <si>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</si>
  <si>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</si>
  <si>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</si>
  <si>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</si>
  <si>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</si>
  <si>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</si>
  <si>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</si>
  <si>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</si>
  <si>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</si>
  <si>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</si>
  <si>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</si>
  <si>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</si>
  <si>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</si>
  <si>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</si>
  <si>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</si>
  <si>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</si>
  <si>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</si>
  <si>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</si>
  <si>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</si>
  <si>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</si>
  <si>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</si>
  <si>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</si>
  <si>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</si>
  <si>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</si>
  <si>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</si>
  <si>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</si>
  <si>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</si>
  <si>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</si>
  <si>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</si>
  <si>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</si>
  <si>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</si>
  <si>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</si>
  <si>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</si>
  <si>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</si>
  <si>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</si>
  <si>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</si>
  <si>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</si>
  <si>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</si>
  <si>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</si>
  <si>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</si>
  <si>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</si>
  <si>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</si>
  <si>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</si>
  <si>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</si>
  <si>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</si>
  <si>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</si>
  <si>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</si>
  <si>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</si>
  <si>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</si>
  <si>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</si>
  <si>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</si>
  <si>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</si>
  <si>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</si>
  <si>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</si>
  <si>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</si>
  <si>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</si>
  <si>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</si>
  <si>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</si>
  <si>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</si>
  <si>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</si>
  <si>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</si>
  <si>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</si>
  <si>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</si>
  <si>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</si>
  <si>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</si>
  <si>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</si>
  <si>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</si>
  <si>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</si>
  <si>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</si>
  <si>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</si>
  <si>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</si>
  <si>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</si>
  <si>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</si>
  <si>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</si>
  <si>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</si>
  <si>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</si>
  <si>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</si>
  <si>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</si>
  <si>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</si>
  <si>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</si>
  <si>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</si>
  <si>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</si>
  <si>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</si>
  <si>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</si>
  <si>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</si>
  <si>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</si>
  <si>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</si>
  <si>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</si>
  <si>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</si>
  <si>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</si>
  <si>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</si>
  <si>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</si>
  <si>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</si>
  <si>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</si>
  <si>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</si>
  <si>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</si>
  <si>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</si>
  <si>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</si>
  <si>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</si>
  <si>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</si>
  <si>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</si>
  <si>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</si>
  <si>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</si>
  <si>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</si>
  <si>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</si>
  <si>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</si>
  <si>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</si>
  <si>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</si>
  <si>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</si>
  <si>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</si>
  <si>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</si>
  <si>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</si>
  <si>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</si>
  <si>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</si>
  <si>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</si>
  <si>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</si>
  <si>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</si>
  <si>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</si>
  <si>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</si>
  <si>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</si>
  <si>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</si>
  <si>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</si>
  <si>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</si>
  <si>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</si>
  <si>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</si>
  <si>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</si>
  <si>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</si>
  <si>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</si>
  <si>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</si>
  <si>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</si>
  <si>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</si>
  <si>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</si>
  <si>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</si>
  <si>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</si>
  <si>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</si>
  <si>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</si>
  <si>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</si>
  <si>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</si>
  <si>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</si>
  <si>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</si>
  <si>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</si>
  <si>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</si>
  <si>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</si>
  <si>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</si>
  <si>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</si>
  <si>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</si>
  <si>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</si>
  <si>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</si>
  <si>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</si>
  <si>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</si>
  <si>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</si>
  <si>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</si>
  <si>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</si>
  <si>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</si>
  <si>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</si>
  <si>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</si>
  <si>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</si>
  <si>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</si>
  <si>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</si>
  <si>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</si>
  <si>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</si>
  <si>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</si>
  <si>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</si>
  <si>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</si>
  <si>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</si>
  <si>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</si>
  <si>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</si>
  <si>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</si>
  <si>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</si>
  <si>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</si>
  <si>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</si>
  <si>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</si>
  <si>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</si>
  <si>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</si>
  <si>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</si>
  <si>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</si>
  <si>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</si>
  <si>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</si>
  <si>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</si>
  <si>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</si>
  <si>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</si>
  <si>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</si>
  <si>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</si>
  <si>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</si>
  <si>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</si>
  <si>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</si>
  <si>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</si>
  <si>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</si>
  <si>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</si>
  <si>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</si>
  <si>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</si>
  <si>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</si>
  <si>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</si>
  <si>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</si>
  <si>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</si>
  <si>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</si>
  <si>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</si>
  <si>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</si>
  <si>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</si>
  <si>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</si>
  <si>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</si>
  <si>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</si>
  <si>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</si>
  <si>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</si>
  <si>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</si>
  <si>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</si>
  <si>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</si>
  <si>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</si>
  <si>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</si>
  <si>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</si>
  <si>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</si>
  <si>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</si>
  <si>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</si>
  <si>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</si>
  <si>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</si>
  <si>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</si>
  <si>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</si>
  <si>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</si>
  <si>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</si>
  <si>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</si>
  <si>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</si>
  <si>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</si>
  <si>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</si>
  <si>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</si>
  <si>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</si>
  <si>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</si>
  <si>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</si>
  <si>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</si>
  <si>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</si>
  <si>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</si>
  <si>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</si>
  <si>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</si>
  <si>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</si>
  <si>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</si>
  <si>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</si>
  <si>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</si>
  <si>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</si>
  <si>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</si>
  <si>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</si>
  <si>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</si>
  <si>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</si>
  <si>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</si>
  <si>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</si>
  <si>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</si>
  <si>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</si>
  <si>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</si>
  <si>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</si>
  <si>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</si>
  <si>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</si>
  <si>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</si>
  <si>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</si>
  <si>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</si>
  <si>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</si>
  <si>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</si>
  <si>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</si>
  <si>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</si>
  <si>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</si>
  <si>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</si>
  <si>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</si>
  <si>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</si>
  <si>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</si>
  <si>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</si>
  <si>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</si>
  <si>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</si>
  <si>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</si>
  <si>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</si>
  <si>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</si>
  <si>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</si>
  <si>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</si>
  <si>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</si>
  <si>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</si>
  <si>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</si>
  <si>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</si>
  <si>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</si>
  <si>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</si>
  <si>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</si>
  <si>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</si>
  <si>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</si>
  <si>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</si>
  <si>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</si>
  <si>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</si>
  <si>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</si>
  <si>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</si>
  <si>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</si>
  <si>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</si>
  <si>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</si>
  <si>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</si>
  <si>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</si>
  <si>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</si>
  <si>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</si>
  <si>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</si>
  <si>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</si>
  <si>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</si>
  <si>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</si>
  <si>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</si>
  <si>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</si>
  <si>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</si>
  <si>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</si>
  <si>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</si>
  <si>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</si>
  <si>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</si>
  <si>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</si>
  <si>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</si>
  <si>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</si>
  <si>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</si>
  <si>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</si>
  <si>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</si>
  <si>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</si>
  <si>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</si>
  <si>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</si>
  <si>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</si>
  <si>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</si>
  <si>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</si>
  <si>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</si>
  <si>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</si>
  <si>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</si>
  <si>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</si>
  <si>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</si>
  <si>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</si>
  <si>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</si>
  <si>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</si>
  <si>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</si>
  <si>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</si>
  <si>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</si>
  <si>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</si>
  <si>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</si>
  <si>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</si>
  <si>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</si>
  <si>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</si>
  <si>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</si>
  <si>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</si>
  <si>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</si>
  <si>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</si>
  <si>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</si>
  <si>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</si>
  <si>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</si>
  <si>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</si>
  <si>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</si>
  <si>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</si>
  <si>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</si>
  <si>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</si>
  <si>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</si>
  <si>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</si>
  <si>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</si>
  <si>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</si>
  <si>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</si>
  <si>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</si>
  <si>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</si>
  <si>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</si>
  <si>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</si>
  <si>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</si>
  <si>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</si>
  <si>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</si>
  <si>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</si>
  <si>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</si>
  <si>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</si>
  <si>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</si>
  <si>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</si>
  <si>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</si>
  <si>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</si>
  <si>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</si>
  <si>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</si>
  <si>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</si>
  <si>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</si>
  <si>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</si>
  <si>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</si>
  <si>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</si>
  <si>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</si>
  <si>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</si>
  <si>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</si>
  <si>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</si>
  <si>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</si>
  <si>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</si>
  <si>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</si>
  <si>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</si>
  <si>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</si>
  <si>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</si>
  <si>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</si>
  <si>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</si>
  <si>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</si>
  <si>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</si>
  <si>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</si>
  <si>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</si>
  <si>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</si>
  <si>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</si>
  <si>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</si>
  <si>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</si>
  <si>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</si>
  <si>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</si>
  <si>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</si>
  <si>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</si>
  <si>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</si>
  <si>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</si>
  <si>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</si>
  <si>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</si>
  <si>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</si>
  <si>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</si>
  <si>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</si>
  <si>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</si>
  <si>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</si>
  <si>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</si>
  <si>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</si>
  <si>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</si>
  <si>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</si>
  <si>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</si>
  <si>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</si>
  <si>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</si>
  <si>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</si>
  <si>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</si>
  <si>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</si>
  <si>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</si>
  <si>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</si>
  <si>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</si>
  <si>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</si>
  <si>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</si>
  <si>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</si>
  <si>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</si>
  <si>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</si>
  <si>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</si>
  <si>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</si>
  <si>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</si>
  <si>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</si>
  <si>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</si>
  <si>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</si>
  <si>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</si>
  <si>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</si>
  <si>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</si>
  <si>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</si>
  <si>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</si>
  <si>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</si>
  <si>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</si>
  <si>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</si>
  <si>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</si>
  <si>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</si>
  <si>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</si>
  <si>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</si>
  <si>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</si>
  <si>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</si>
  <si>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</si>
  <si>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</si>
  <si>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</si>
  <si>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</si>
  <si>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</si>
  <si>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</si>
  <si>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</si>
  <si>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</si>
  <si>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</si>
  <si>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</si>
  <si>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</si>
  <si>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</si>
  <si>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</si>
  <si>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</si>
  <si>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</si>
  <si>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</si>
  <si>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</si>
  <si>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</si>
  <si>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</si>
  <si>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</si>
  <si>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</si>
  <si>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</si>
  <si>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</si>
  <si>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</si>
  <si>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</si>
  <si>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</si>
  <si>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</si>
  <si>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</si>
  <si>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</si>
  <si>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</si>
  <si>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</si>
  <si>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</si>
  <si>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</si>
  <si>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</si>
  <si>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</si>
  <si>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</si>
  <si>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</si>
  <si>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</si>
  <si>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</si>
  <si>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</si>
  <si>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</si>
  <si>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</si>
  <si>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</si>
  <si>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</si>
  <si>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</si>
  <si>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</si>
  <si>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</si>
  <si>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</si>
  <si>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</si>
  <si>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</si>
  <si>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</si>
  <si>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</si>
  <si>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</si>
  <si>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</si>
  <si>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</si>
  <si>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</si>
  <si>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</si>
  <si>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</si>
  <si>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</si>
  <si>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</si>
  <si>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</si>
  <si>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</si>
  <si>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</si>
  <si>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</si>
  <si>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</si>
  <si>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</si>
  <si>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</si>
  <si>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</si>
  <si>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</si>
  <si>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</si>
  <si>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</si>
  <si>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</si>
  <si>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</si>
  <si>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</si>
  <si>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</si>
  <si>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</si>
  <si>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</si>
  <si>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</si>
  <si>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</si>
  <si>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</si>
  <si>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</si>
  <si>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</si>
  <si>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</si>
  <si>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</si>
  <si>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</si>
  <si>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</si>
  <si>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</si>
  <si>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</si>
  <si>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</si>
  <si>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</si>
  <si>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</si>
  <si>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</si>
  <si>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</si>
  <si>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</si>
  <si>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</si>
  <si>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</si>
  <si>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</si>
  <si>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</si>
  <si>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</si>
  <si>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</si>
  <si>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</si>
  <si>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</si>
  <si>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</si>
  <si>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</si>
  <si>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</si>
  <si>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</si>
  <si>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</si>
  <si>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</si>
  <si>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</si>
  <si>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</si>
  <si>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</si>
  <si>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</si>
  <si>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</si>
  <si>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</si>
  <si>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</si>
  <si>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</si>
  <si>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</si>
  <si>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</si>
  <si>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</si>
  <si>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</si>
  <si>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</si>
  <si>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</si>
  <si>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</si>
  <si>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</si>
  <si>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</si>
  <si>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</si>
  <si>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</si>
  <si>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</si>
  <si>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</si>
  <si>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</si>
  <si>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</si>
  <si>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</si>
  <si>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</si>
  <si>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</si>
  <si>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</si>
  <si>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</si>
  <si>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</si>
  <si>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</si>
  <si>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</si>
  <si>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</si>
  <si>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</si>
  <si>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</si>
  <si>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</si>
  <si>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</si>
  <si>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</si>
  <si>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</si>
  <si>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</si>
  <si>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</si>
  <si>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</si>
  <si>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</si>
  <si>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</si>
  <si>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</si>
  <si>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</si>
  <si>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</si>
  <si>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</si>
  <si>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</si>
  <si>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</si>
  <si>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</si>
  <si>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</si>
  <si>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</si>
  <si>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</si>
  <si>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</si>
  <si>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</si>
  <si>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</si>
  <si>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</si>
  <si>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</si>
  <si>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</si>
  <si>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</si>
  <si>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</si>
  <si>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</si>
  <si>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</si>
  <si>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</si>
  <si>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</si>
  <si>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</si>
  <si>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</si>
  <si>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</si>
  <si>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</si>
  <si>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</si>
  <si>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</si>
  <si>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</si>
  <si>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</si>
  <si>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</si>
  <si>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</si>
  <si>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</si>
  <si>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</si>
  <si>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</si>
  <si>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</si>
  <si>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</si>
  <si>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</si>
  <si>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</si>
  <si>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</si>
  <si>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</si>
  <si>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</si>
  <si>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</si>
  <si>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</si>
  <si>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</si>
  <si>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</si>
  <si>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</si>
  <si>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</si>
  <si>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</si>
  <si>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</si>
  <si>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</si>
  <si>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</si>
  <si>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</si>
  <si>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</si>
  <si>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</si>
  <si>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</si>
  <si>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</si>
  <si>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</si>
  <si>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</si>
  <si>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</si>
  <si>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</si>
  <si>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</si>
  <si>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</si>
  <si>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</si>
  <si>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</si>
  <si>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</si>
  <si>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</si>
  <si>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</si>
  <si>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</si>
  <si>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</si>
  <si>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</si>
  <si>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</si>
  <si>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</si>
  <si>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</si>
  <si>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</si>
  <si>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</si>
  <si>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</si>
  <si>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</si>
  <si>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</si>
  <si>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</si>
  <si>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</si>
  <si>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</si>
  <si>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</si>
  <si>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</si>
  <si>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</si>
  <si>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</si>
  <si>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</si>
  <si>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</si>
  <si>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</si>
  <si>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</si>
  <si>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</si>
  <si>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</si>
  <si>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</si>
  <si>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</si>
  <si>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</si>
  <si>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</si>
  <si>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</si>
  <si>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</si>
  <si>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</si>
  <si>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</si>
  <si>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</si>
  <si>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</si>
  <si>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</si>
  <si>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</si>
  <si>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</si>
  <si>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</si>
  <si>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</si>
  <si>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</si>
  <si>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</si>
  <si>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</si>
  <si>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</si>
  <si>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</si>
  <si>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</si>
  <si>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</si>
  <si>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</si>
  <si>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</si>
  <si>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</si>
  <si>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</si>
  <si>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</si>
  <si>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</si>
  <si>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</si>
  <si>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</si>
  <si>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</si>
  <si>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</si>
  <si>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</si>
  <si>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</si>
  <si>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</si>
  <si>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</si>
  <si>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</si>
  <si>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</si>
  <si>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</si>
  <si>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</si>
  <si>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</si>
  <si>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</si>
  <si>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</si>
  <si>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</si>
  <si>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</si>
  <si>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</si>
  <si>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</si>
  <si>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</si>
  <si>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</si>
  <si>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</si>
  <si>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</si>
  <si>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</si>
  <si>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</si>
  <si>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</si>
  <si>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</si>
  <si>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</si>
  <si>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</si>
  <si>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</si>
  <si>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</si>
  <si>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</si>
  <si>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</si>
  <si>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</si>
  <si>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</si>
  <si>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</si>
  <si>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</si>
  <si>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</si>
  <si>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</si>
  <si>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</si>
  <si>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</si>
  <si>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</si>
  <si>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</si>
  <si>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</si>
  <si>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</si>
  <si>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</si>
  <si>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</si>
  <si>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</si>
  <si>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</si>
  <si>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</si>
  <si>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</si>
  <si>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</si>
  <si>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</si>
  <si>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</si>
  <si>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</si>
  <si>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</si>
  <si>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</si>
  <si>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</si>
  <si>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</si>
  <si>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</si>
  <si>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</si>
  <si>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</si>
  <si>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</si>
  <si>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</si>
  <si>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</si>
  <si>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</si>
  <si>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</si>
  <si>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</si>
  <si>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</si>
  <si>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</si>
  <si>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</si>
  <si>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</si>
  <si>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</si>
  <si>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</si>
  <si>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</si>
  <si>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</si>
  <si>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</si>
  <si>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</si>
  <si>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</si>
  <si>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</si>
  <si>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</si>
  <si>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</si>
  <si>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</si>
  <si>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</si>
  <si>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</si>
  <si>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</si>
  <si>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</si>
  <si>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</si>
  <si>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</si>
  <si>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</si>
  <si>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</si>
  <si>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</si>
  <si>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</si>
  <si>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</si>
  <si>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</si>
  <si>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</si>
  <si>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</si>
  <si>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</si>
  <si>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</si>
  <si>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</si>
  <si>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</si>
  <si>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</si>
  <si>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</si>
  <si>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</si>
  <si>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</si>
  <si>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</si>
  <si>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</si>
  <si>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</si>
  <si>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</si>
  <si>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</si>
  <si>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</si>
  <si>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</si>
  <si>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</si>
  <si>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</si>
  <si>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</si>
  <si>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</si>
  <si>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</si>
  <si>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</si>
  <si>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</si>
  <si>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</si>
  <si>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</si>
  <si>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</si>
  <si>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</si>
  <si>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</si>
  <si>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</si>
  <si>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</si>
  <si>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</si>
  <si>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</si>
  <si>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</si>
  <si>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</si>
  <si>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</si>
  <si>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</si>
  <si>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</si>
  <si>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</si>
  <si>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</si>
  <si>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</si>
  <si>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</si>
  <si>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</si>
  <si>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</si>
  <si>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</si>
  <si>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</si>
  <si>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</si>
  <si>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</si>
  <si>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</si>
  <si>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</si>
  <si>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</si>
  <si>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</si>
  <si>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</si>
  <si>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</si>
  <si>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</si>
  <si>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</si>
  <si>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</si>
  <si>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</si>
  <si>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</si>
  <si>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</si>
  <si>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</si>
  <si>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</si>
  <si>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</si>
  <si>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</si>
  <si>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</si>
  <si>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</si>
  <si>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</si>
  <si>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</si>
  <si>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</si>
  <si>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</si>
  <si>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</si>
  <si>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</si>
  <si>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</si>
  <si>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</si>
  <si>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</si>
  <si>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</si>
  <si>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</si>
  <si>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</si>
  <si>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</si>
  <si>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</si>
  <si>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</si>
  <si>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</si>
  <si>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</si>
  <si>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</si>
  <si>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</si>
  <si>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</si>
  <si>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</si>
  <si>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</si>
  <si>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</si>
  <si>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</si>
  <si>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</si>
  <si>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</si>
  <si>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</si>
  <si>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</si>
  <si>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</si>
  <si>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</si>
  <si>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</si>
  <si>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</si>
  <si>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</si>
  <si>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</si>
  <si>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</si>
  <si>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</si>
  <si>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</si>
  <si>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</si>
  <si>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</si>
  <si>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</si>
  <si>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</si>
  <si>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</si>
  <si>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</si>
  <si>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</si>
  <si>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</si>
  <si>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</si>
  <si>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</si>
  <si>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</si>
  <si>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</si>
  <si>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</si>
  <si>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</si>
  <si>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</si>
  <si>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</si>
  <si>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</si>
  <si>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</si>
  <si>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</si>
  <si>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</si>
  <si>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</si>
  <si>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</si>
  <si>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</si>
  <si>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</si>
  <si>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</si>
  <si>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</si>
  <si>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</si>
  <si>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</si>
  <si>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</si>
  <si>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</si>
  <si>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</si>
  <si>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</si>
  <si>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</si>
  <si>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</si>
  <si>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</si>
  <si>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</si>
  <si>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</si>
  <si>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</si>
  <si>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</si>
  <si>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</si>
  <si>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</si>
  <si>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</si>
  <si>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</si>
  <si>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</si>
  <si>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</si>
  <si>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</si>
  <si>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</si>
  <si>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</si>
  <si>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</si>
  <si>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</si>
  <si>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</si>
  <si>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</si>
  <si>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</si>
  <si>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</si>
  <si>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</si>
  <si>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</si>
  <si>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</si>
  <si>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</si>
  <si>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</si>
  <si>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</si>
  <si>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</si>
  <si>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</si>
  <si>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</si>
  <si>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</si>
  <si>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</si>
  <si>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</si>
  <si>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</si>
  <si>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</si>
  <si>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</si>
  <si>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</si>
  <si>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</si>
  <si>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</si>
  <si>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</si>
  <si>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</si>
  <si>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</si>
  <si>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</si>
  <si>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</si>
  <si>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</si>
  <si>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</si>
  <si>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</si>
  <si>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</si>
  <si>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</si>
  <si>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</si>
  <si>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</si>
  <si>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</si>
  <si>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</si>
  <si>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</si>
  <si>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</si>
  <si>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</si>
  <si>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</si>
  <si>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</si>
  <si>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</si>
  <si>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</si>
  <si>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</si>
  <si>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</si>
  <si>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</si>
  <si>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</si>
  <si>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</si>
  <si>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</si>
  <si>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</si>
  <si>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</si>
  <si>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</si>
  <si>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</si>
  <si>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</si>
  <si>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</si>
  <si>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</si>
  <si>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</si>
  <si>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</si>
  <si>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</si>
  <si>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</si>
  <si>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</si>
  <si>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</si>
  <si>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</si>
  <si>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</si>
  <si>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</si>
  <si>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</si>
  <si>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</si>
  <si>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</si>
  <si>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</si>
  <si>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</si>
  <si>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</si>
  <si>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</si>
  <si>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</si>
  <si>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</si>
  <si>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</si>
  <si>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</si>
  <si>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</si>
  <si>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</si>
  <si>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</si>
  <si>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</si>
  <si>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</si>
  <si>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</si>
  <si>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</si>
  <si>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</si>
  <si>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</si>
  <si>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</si>
  <si>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</si>
  <si>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</si>
  <si>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</si>
  <si>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</si>
  <si>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</si>
  <si>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</si>
  <si>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</si>
  <si>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</si>
  <si>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</si>
  <si>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</si>
  <si>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</si>
  <si>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</si>
  <si>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</si>
  <si>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</si>
  <si>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</si>
  <si>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</si>
  <si>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</si>
  <si>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</si>
  <si>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</si>
  <si>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</si>
  <si>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</si>
  <si>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</si>
  <si>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</si>
  <si>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</si>
  <si>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</si>
  <si>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</si>
  <si>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</si>
  <si>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</si>
  <si>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</si>
  <si>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</si>
  <si>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</si>
  <si>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</si>
  <si>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</si>
  <si>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</si>
  <si>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</si>
  <si>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</si>
  <si>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</si>
  <si>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</si>
  <si>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</si>
  <si>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</si>
  <si>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</si>
  <si>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</si>
  <si>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</si>
  <si>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</si>
  <si>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</si>
  <si>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</si>
  <si>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</si>
  <si>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</si>
  <si>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</si>
  <si>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</si>
  <si>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</si>
  <si>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</si>
  <si>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</si>
  <si>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</si>
  <si>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</si>
  <si>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</si>
  <si>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</si>
  <si>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</si>
  <si>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</si>
  <si>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</si>
  <si>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</si>
  <si>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</si>
  <si>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</si>
  <si>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</si>
  <si>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</si>
  <si>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</si>
  <si>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</si>
  <si>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</si>
  <si>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</si>
  <si>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</si>
  <si>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</si>
  <si>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</si>
  <si>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</si>
  <si>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</si>
  <si>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</si>
  <si>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</si>
  <si>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</si>
  <si>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</si>
  <si>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</si>
  <si>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</si>
  <si>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</si>
  <si>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</si>
  <si>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</si>
  <si>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</si>
  <si>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</si>
  <si>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</si>
  <si>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</si>
  <si>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</si>
  <si>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</si>
  <si>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</si>
  <si>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</si>
  <si>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</si>
  <si>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</si>
  <si>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</si>
  <si>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</si>
  <si>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</si>
  <si>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</si>
  <si>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</si>
  <si>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</si>
  <si>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</si>
  <si>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</si>
  <si>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</si>
  <si>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</si>
  <si>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</si>
  <si>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</si>
  <si>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</si>
  <si>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</si>
  <si>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</si>
  <si>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</si>
  <si>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</si>
  <si>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</si>
  <si>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</si>
  <si>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</si>
  <si>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</si>
  <si>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</si>
  <si>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</si>
  <si>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</si>
  <si>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</si>
  <si>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</si>
  <si>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</si>
  <si>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</si>
  <si>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</si>
  <si>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</si>
  <si>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</si>
  <si>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</si>
  <si>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</si>
  <si>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</si>
  <si>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</si>
  <si>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</si>
  <si>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</si>
  <si>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</si>
  <si>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</si>
  <si>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</si>
  <si>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</si>
  <si>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</si>
  <si>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</si>
  <si>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</si>
  <si>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</si>
  <si>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</si>
  <si>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</si>
  <si>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</si>
  <si>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</si>
  <si>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</si>
  <si>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</si>
  <si>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</si>
  <si>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</si>
  <si>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</si>
  <si>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</si>
  <si>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</si>
  <si>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</si>
  <si>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</si>
  <si>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</si>
  <si>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</si>
  <si>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</si>
  <si>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</si>
  <si>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</si>
  <si>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</si>
  <si>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</si>
  <si>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</si>
  <si>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</si>
  <si>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</si>
  <si>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</si>
  <si>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</si>
  <si>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</si>
  <si>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</si>
  <si>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</si>
  <si>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</si>
  <si>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</si>
  <si>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</si>
  <si>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</si>
  <si>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</si>
  <si>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</si>
  <si>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</si>
  <si>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</si>
  <si>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</si>
  <si>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</si>
  <si>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</si>
  <si>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</si>
  <si>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</si>
  <si>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</si>
  <si>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</si>
  <si>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</si>
  <si>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</si>
  <si>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</si>
  <si>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</si>
  <si>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</si>
  <si>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</si>
  <si>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</si>
  <si>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</si>
  <si>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</si>
  <si>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</si>
  <si>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</si>
  <si>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</si>
  <si>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</si>
  <si>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</si>
  <si>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</si>
  <si>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</si>
  <si>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</si>
  <si>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</si>
  <si>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</si>
  <si>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</si>
  <si>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</si>
  <si>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</si>
  <si>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</si>
  <si>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</si>
  <si>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</si>
  <si>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</si>
  <si>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</si>
  <si>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</si>
  <si>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</si>
  <si>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</si>
  <si>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</si>
  <si>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</si>
  <si>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</si>
  <si>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</si>
  <si>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</si>
  <si>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</si>
  <si>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</si>
  <si>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</si>
  <si>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</si>
  <si>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</si>
  <si>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</si>
  <si>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</si>
  <si>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</si>
  <si>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</si>
  <si>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</si>
  <si>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</si>
  <si>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</si>
  <si>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</si>
  <si>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</si>
  <si>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</si>
  <si>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</si>
  <si>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</si>
  <si>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</si>
  <si>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</si>
  <si>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</si>
  <si>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</si>
  <si>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</si>
  <si>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</si>
  <si>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</si>
  <si>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</si>
  <si>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</si>
  <si>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</si>
  <si>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</si>
  <si>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</si>
  <si>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</si>
  <si>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</si>
  <si>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</si>
  <si>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</si>
  <si>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</si>
  <si>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</si>
  <si>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</si>
  <si>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</si>
  <si>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</si>
  <si>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</si>
  <si>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</si>
  <si>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</si>
  <si>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</si>
  <si>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</si>
  <si>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</si>
  <si>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</si>
  <si>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</si>
  <si>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</si>
  <si>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</si>
  <si>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</si>
  <si>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</si>
  <si>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</si>
  <si>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</si>
  <si>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</si>
  <si>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</si>
  <si>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</si>
  <si>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</si>
  <si>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</si>
  <si>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</si>
  <si>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</si>
  <si>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</si>
  <si>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</si>
  <si>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</si>
  <si>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</si>
  <si>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</si>
  <si>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</si>
  <si>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</si>
  <si>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</si>
  <si>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</si>
  <si>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</si>
  <si>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</si>
  <si>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</si>
  <si>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</si>
  <si>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</si>
  <si>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</si>
  <si>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</si>
  <si>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</si>
  <si>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</si>
  <si>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</si>
  <si>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</si>
  <si>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</si>
  <si>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</si>
  <si>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</si>
  <si>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</si>
  <si>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</si>
  <si>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</si>
  <si>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</si>
  <si>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</si>
  <si>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</si>
  <si>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</si>
  <si>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</si>
  <si>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</si>
  <si>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</si>
  <si>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</si>
  <si>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</si>
  <si>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</si>
  <si>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</si>
  <si>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</si>
  <si>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</si>
  <si>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</si>
  <si>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</si>
  <si>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</si>
  <si>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</si>
  <si>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</si>
  <si>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</si>
  <si>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</si>
  <si>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</si>
  <si>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</si>
  <si>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</si>
  <si>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</si>
  <si>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</si>
  <si>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</si>
  <si>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</si>
  <si>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</si>
  <si>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</si>
  <si>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</si>
  <si>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</si>
  <si>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</si>
  <si>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</si>
  <si>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</si>
  <si>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</si>
  <si>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</si>
  <si>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</si>
  <si>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</si>
  <si>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</si>
  <si>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</si>
  <si>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</si>
  <si>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</si>
  <si>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</si>
  <si>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</si>
  <si>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</si>
  <si>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</si>
  <si>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</si>
  <si>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</si>
  <si>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</si>
  <si>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</si>
  <si>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</si>
  <si>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</si>
  <si>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</si>
  <si>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</si>
  <si>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</si>
  <si>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</si>
  <si>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</si>
  <si>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</si>
  <si>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</si>
  <si>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</si>
  <si>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</si>
  <si>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</si>
  <si>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</si>
  <si>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</si>
  <si>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</si>
  <si>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</si>
  <si>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</si>
  <si>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</si>
  <si>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</si>
  <si>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</si>
  <si>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</si>
  <si>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</si>
  <si>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</si>
  <si>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</si>
  <si>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</si>
  <si>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</si>
  <si>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</si>
  <si>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</si>
  <si>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</si>
  <si>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</si>
  <si>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</si>
  <si>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</si>
  <si>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</si>
  <si>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</si>
  <si>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</si>
  <si>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</si>
  <si>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</si>
  <si>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</si>
  <si>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</si>
  <si>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</si>
  <si>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</si>
  <si>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</si>
  <si>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</si>
  <si>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</si>
  <si>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</si>
  <si>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</si>
  <si>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</si>
  <si>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</si>
  <si>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</si>
  <si>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</si>
  <si>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</si>
  <si>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</si>
  <si>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</si>
  <si>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</si>
  <si>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</si>
  <si>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</si>
  <si>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</si>
  <si>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</si>
  <si>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</si>
  <si>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</si>
  <si>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</si>
  <si>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</si>
  <si>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</si>
  <si>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</si>
  <si>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</si>
  <si>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</si>
  <si>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</si>
  <si>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</si>
  <si>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</si>
  <si>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</si>
  <si>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</si>
  <si>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</si>
  <si>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</si>
  <si>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</si>
  <si>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</si>
  <si>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</si>
  <si>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</si>
  <si>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</si>
  <si>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</si>
  <si>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</si>
  <si>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</si>
  <si>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</si>
  <si>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</si>
  <si>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</si>
  <si>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</si>
  <si>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</si>
  <si>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</si>
  <si>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</si>
  <si>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</si>
  <si>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</si>
  <si>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</si>
  <si>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</si>
  <si>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</si>
  <si>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</si>
  <si>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</si>
  <si>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</si>
  <si>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</si>
  <si>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</si>
  <si>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</si>
  <si>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</si>
  <si>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</si>
  <si>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</si>
  <si>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</si>
  <si>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</si>
  <si>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</si>
  <si>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</si>
  <si>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</si>
  <si>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</si>
  <si>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</si>
  <si>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</si>
  <si>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</si>
  <si>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</si>
  <si>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</si>
  <si>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</si>
  <si>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</si>
  <si>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</si>
  <si>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</si>
  <si>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</si>
  <si>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</si>
  <si>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</si>
  <si>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</si>
  <si>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</si>
  <si>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</si>
  <si>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</si>
  <si>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</si>
  <si>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</si>
  <si>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</si>
  <si>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</si>
  <si>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</si>
  <si>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</si>
  <si>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</si>
  <si>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</si>
  <si>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</si>
  <si>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</si>
  <si>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</si>
  <si>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</si>
  <si>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</si>
  <si>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</si>
  <si>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</si>
  <si>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</si>
  <si>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</si>
  <si>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</si>
  <si>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</si>
  <si>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</si>
  <si>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</si>
  <si>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</si>
  <si>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</si>
  <si>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</si>
  <si>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</si>
  <si>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</si>
  <si>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</si>
  <si>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</si>
  <si>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</si>
  <si>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</si>
  <si>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</si>
  <si>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</si>
  <si>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</si>
  <si>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</si>
  <si>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</si>
  <si>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</si>
  <si>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</si>
  <si>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</si>
  <si>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</si>
  <si>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</si>
  <si>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</si>
  <si>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</si>
  <si>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</si>
  <si>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</si>
  <si>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</si>
  <si>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</si>
  <si>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</si>
  <si>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</si>
  <si>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</si>
  <si>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</si>
  <si>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</si>
  <si>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</si>
  <si>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</si>
  <si>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</si>
  <si>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</si>
  <si>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</si>
  <si>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</si>
  <si>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</si>
  <si>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</si>
  <si>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</si>
  <si>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</si>
  <si>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</si>
  <si>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</si>
  <si>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</si>
  <si>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</si>
  <si>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</si>
  <si>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</si>
  <si>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</si>
  <si>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</si>
  <si>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</si>
  <si>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</si>
  <si>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</si>
  <si>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</si>
  <si>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</si>
  <si>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</si>
  <si>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</si>
  <si>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</si>
  <si>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</si>
  <si>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</si>
  <si>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</si>
  <si>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</si>
  <si>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</si>
  <si>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</si>
  <si>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</si>
  <si>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</si>
  <si>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</si>
  <si>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</si>
  <si>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</si>
  <si>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</si>
  <si>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</si>
  <si>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</si>
  <si>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</si>
  <si>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</si>
  <si>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</si>
  <si>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</si>
  <si>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</si>
  <si>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</si>
  <si>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</si>
  <si>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</si>
  <si>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</si>
  <si>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</si>
  <si>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</si>
  <si>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</si>
  <si>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</si>
  <si>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</si>
  <si>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</si>
  <si>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</si>
  <si>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</si>
  <si>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</si>
  <si>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</si>
  <si>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</si>
  <si>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</si>
  <si>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</si>
  <si>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</si>
  <si>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</si>
  <si>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</si>
  <si>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</si>
  <si>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</si>
  <si>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</si>
  <si>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</si>
  <si>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</si>
  <si>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</si>
  <si>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</si>
  <si>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</si>
  <si>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</si>
  <si>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</si>
  <si>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</si>
  <si>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</si>
  <si>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</si>
  <si>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</si>
  <si>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</si>
  <si>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</si>
  <si>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</si>
  <si>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</si>
  <si>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</si>
  <si>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</si>
  <si>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</si>
  <si>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</si>
  <si>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</si>
  <si>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</si>
  <si>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</si>
  <si>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</si>
  <si>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</si>
  <si>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</si>
  <si>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</si>
  <si>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</si>
  <si>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</si>
  <si>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</si>
  <si>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</si>
  <si>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</si>
  <si>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</si>
  <si>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</si>
  <si>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</si>
  <si>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</si>
  <si>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</si>
  <si>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</si>
  <si>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</si>
  <si>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</si>
  <si>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</si>
  <si>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</si>
  <si>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</si>
  <si>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</si>
  <si>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</si>
  <si>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</si>
  <si>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</si>
  <si>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</si>
  <si>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</si>
  <si>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</si>
  <si>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</si>
  <si>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</si>
  <si>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</si>
  <si>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</si>
  <si>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</si>
  <si>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</si>
  <si>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</si>
  <si>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</si>
  <si>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</si>
  <si>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</si>
  <si>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</si>
  <si>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</si>
  <si>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</si>
  <si>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</si>
  <si>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</si>
  <si>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</si>
  <si>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</si>
  <si>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</si>
  <si>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</si>
  <si>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</si>
  <si>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</si>
  <si>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</si>
  <si>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</si>
  <si>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</si>
  <si>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</si>
  <si>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</si>
  <si>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</si>
  <si>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</si>
  <si>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</si>
  <si>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</si>
  <si>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</si>
  <si>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</si>
  <si>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</si>
  <si>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</si>
  <si>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</si>
  <si>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</si>
  <si>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</si>
  <si>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</si>
  <si>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</si>
  <si>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</si>
  <si>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</si>
  <si>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</si>
  <si>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</si>
  <si>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</si>
  <si>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</si>
  <si>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</si>
  <si>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</si>
  <si>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</si>
  <si>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</si>
  <si>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</si>
  <si>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</si>
  <si>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</si>
  <si>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</si>
  <si>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</si>
  <si>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</si>
  <si>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</si>
  <si>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</si>
  <si>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</si>
  <si>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</si>
  <si>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</si>
  <si>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</si>
  <si>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</si>
  <si>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</si>
  <si>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</si>
  <si>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</si>
  <si>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</si>
  <si>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</si>
  <si>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</si>
  <si>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</si>
  <si>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</si>
  <si>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</si>
  <si>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</si>
  <si>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</si>
  <si>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</si>
  <si>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</si>
  <si>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</si>
  <si>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</si>
  <si>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</si>
  <si>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</si>
  <si>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</si>
  <si>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</si>
  <si>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</si>
  <si>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</si>
  <si>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</si>
  <si>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</si>
  <si>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</si>
  <si>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</si>
  <si>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</si>
  <si>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</si>
  <si>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</si>
  <si>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</si>
  <si>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</si>
  <si>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</si>
  <si>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</si>
  <si>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</si>
  <si>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</si>
  <si>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</si>
  <si>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</si>
  <si>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</si>
  <si>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</si>
  <si>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</si>
  <si>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</si>
  <si>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</si>
  <si>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</si>
  <si>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</si>
  <si>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</si>
  <si>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</si>
  <si>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</si>
  <si>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</si>
  <si>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</si>
  <si>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</si>
  <si>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</si>
  <si>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</si>
  <si>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</si>
  <si>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</si>
  <si>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</si>
  <si>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</si>
  <si>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</si>
  <si>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</si>
  <si>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</si>
  <si>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</si>
  <si>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</si>
  <si>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</si>
  <si>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</si>
  <si>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</si>
  <si>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</si>
  <si>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</si>
  <si>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</si>
  <si>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</si>
  <si>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</si>
  <si>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</si>
  <si>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</si>
  <si>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</si>
  <si>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</si>
  <si>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</si>
  <si>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</si>
  <si>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</si>
  <si>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</si>
  <si>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</si>
  <si>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</si>
  <si>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</si>
  <si>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</si>
  <si>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</si>
  <si>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</si>
  <si>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</si>
  <si>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</si>
  <si>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</si>
  <si>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</si>
  <si>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</si>
  <si>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</si>
  <si>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</si>
  <si>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</si>
  <si>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</si>
  <si>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</si>
  <si>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</si>
  <si>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</si>
  <si>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</si>
  <si>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</si>
  <si>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</si>
  <si>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</si>
  <si>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</si>
  <si>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</si>
  <si>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</si>
  <si>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</si>
  <si>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</si>
  <si>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</si>
  <si>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</si>
  <si>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</si>
  <si>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</si>
  <si>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</si>
  <si>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</si>
  <si>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</si>
  <si>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</si>
  <si>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</si>
  <si>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</si>
  <si>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</si>
  <si>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</si>
  <si>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</si>
  <si>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</si>
  <si>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</si>
  <si>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</si>
  <si>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</si>
  <si>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</si>
  <si>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</si>
  <si>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</si>
  <si>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</si>
  <si>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</si>
  <si>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</si>
  <si>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</si>
  <si>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</si>
  <si>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</si>
  <si>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</si>
  <si>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</si>
  <si>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</si>
  <si>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</si>
  <si>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</si>
  <si>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</si>
  <si>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</si>
  <si>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</si>
  <si>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</si>
  <si>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</si>
  <si>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</si>
  <si>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</si>
  <si>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</si>
  <si>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</si>
  <si>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</si>
  <si>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</si>
  <si>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</si>
  <si>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</si>
  <si>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</si>
  <si>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</si>
  <si>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</si>
  <si>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</si>
  <si>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</si>
  <si>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</si>
  <si>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</si>
  <si>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</si>
  <si>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</si>
  <si>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</si>
  <si>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</si>
  <si>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</si>
  <si>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</si>
  <si>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</si>
  <si>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</si>
  <si>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</si>
  <si>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</si>
  <si>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</si>
  <si>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</si>
  <si>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</si>
  <si>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</si>
  <si>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</si>
  <si>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</si>
  <si>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</si>
  <si>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</si>
  <si>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</si>
  <si>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</si>
  <si>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</si>
  <si>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</si>
  <si>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</si>
  <si>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</si>
  <si>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</si>
  <si>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</si>
  <si>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</si>
  <si>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</si>
  <si>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</si>
  <si>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</si>
  <si>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</si>
  <si>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</si>
  <si>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</si>
  <si>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</si>
  <si>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</si>
  <si>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</si>
  <si>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</si>
  <si>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</si>
  <si>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</si>
  <si>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</si>
  <si>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</si>
  <si>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</si>
  <si>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</si>
  <si>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</si>
  <si>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</si>
  <si>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</si>
  <si>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</si>
  <si>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</si>
  <si>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</si>
  <si>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</si>
  <si>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</si>
  <si>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</si>
  <si>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</si>
  <si>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</si>
  <si>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</si>
  <si>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</si>
  <si>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</si>
  <si>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</si>
  <si>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</si>
  <si>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</si>
  <si>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</si>
  <si>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</si>
  <si>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</si>
  <si>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</si>
  <si>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</si>
  <si>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</si>
  <si>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</si>
  <si>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</si>
  <si>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</si>
  <si>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</si>
  <si>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</si>
  <si>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</si>
  <si>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</si>
  <si>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</si>
  <si>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</si>
  <si>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</si>
  <si>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</si>
  <si>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</si>
  <si>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</si>
  <si>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</si>
  <si>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</si>
  <si>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</si>
  <si>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</si>
  <si>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</si>
  <si>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</si>
  <si>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</si>
  <si>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</si>
  <si>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</si>
  <si>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</si>
  <si>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</si>
  <si>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</si>
  <si>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</si>
  <si>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</si>
  <si>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</si>
  <si>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</si>
  <si>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</si>
  <si>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</si>
  <si>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</si>
  <si>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</si>
  <si>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</si>
  <si>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</si>
  <si>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</si>
  <si>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</si>
  <si>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</si>
  <si>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</si>
  <si>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</si>
  <si>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</si>
  <si>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</si>
  <si>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</si>
  <si>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</si>
  <si>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</si>
  <si>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</si>
  <si>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</si>
  <si>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</si>
  <si>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</si>
  <si>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</si>
  <si>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</si>
  <si>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</si>
  <si>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</si>
  <si>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</si>
  <si>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</si>
  <si>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</si>
  <si>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</si>
  <si>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</si>
  <si>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</si>
  <si>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</si>
  <si>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</si>
  <si>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</si>
  <si>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</si>
  <si>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</si>
  <si>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</si>
  <si>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</si>
  <si>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</si>
  <si>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</si>
  <si>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</si>
  <si>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</si>
  <si>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</si>
  <si>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</si>
  <si>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</si>
  <si>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</si>
  <si>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</si>
  <si>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</si>
  <si>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</si>
  <si>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</si>
  <si>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</si>
  <si>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</si>
  <si>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</si>
  <si>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</si>
  <si>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</si>
  <si>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</si>
  <si>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</si>
  <si>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</si>
  <si>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</si>
  <si>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</si>
  <si>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</si>
  <si>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</si>
  <si>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</si>
  <si>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</si>
  <si>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</si>
  <si>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</si>
  <si>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</si>
  <si>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</si>
  <si>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</si>
  <si>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</si>
  <si>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</si>
  <si>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</si>
  <si>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</si>
  <si>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</si>
  <si>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</si>
  <si>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</si>
  <si>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</si>
  <si>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</si>
  <si>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</si>
  <si>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</si>
  <si>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</si>
  <si>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</si>
  <si>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</si>
  <si>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</si>
  <si>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</si>
  <si>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</si>
  <si>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</si>
  <si>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</si>
  <si>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</si>
  <si>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</si>
  <si>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</si>
  <si>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</si>
  <si>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</si>
  <si>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</si>
  <si>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</si>
  <si>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</si>
  <si>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</si>
  <si>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</si>
  <si>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</si>
  <si>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</si>
  <si>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</si>
  <si>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</si>
  <si>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</si>
  <si>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</si>
  <si>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</si>
  <si>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</si>
  <si>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</si>
  <si>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</si>
  <si>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</si>
  <si>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</si>
  <si>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</si>
  <si>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</si>
  <si>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</si>
  <si>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</si>
  <si>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</si>
  <si>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</si>
  <si>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</si>
  <si>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</si>
  <si>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</si>
  <si>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</si>
  <si>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</si>
  <si>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</si>
  <si>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</si>
  <si>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</si>
  <si>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</si>
  <si>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</si>
  <si>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</si>
  <si>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</si>
  <si>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</si>
  <si>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</si>
  <si>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</si>
  <si>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</si>
  <si>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</si>
  <si>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</si>
  <si>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</si>
  <si>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</si>
  <si>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</si>
  <si>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</si>
  <si>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</si>
  <si>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</si>
  <si>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</si>
  <si>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</si>
  <si>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</si>
  <si>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</si>
  <si>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</si>
  <si>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</si>
  <si>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</si>
  <si>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</si>
  <si>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</si>
  <si>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</si>
  <si>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</si>
  <si>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</si>
  <si>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</si>
  <si>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</si>
  <si>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</si>
  <si>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</si>
  <si>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</si>
  <si>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</si>
  <si>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</si>
  <si>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</si>
  <si>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</si>
  <si>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</si>
  <si>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</si>
  <si>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</si>
  <si>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</si>
  <si>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</si>
  <si>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</si>
  <si>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</si>
  <si>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</si>
  <si>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</si>
  <si>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</si>
  <si>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</si>
  <si>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</si>
  <si>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</si>
  <si>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</si>
  <si>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</si>
  <si>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</si>
  <si>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</si>
  <si>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</si>
  <si>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</si>
  <si>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</si>
  <si>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</si>
  <si>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</si>
  <si>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</si>
  <si>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</si>
  <si>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</si>
  <si>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</si>
  <si>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</si>
  <si>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</si>
  <si>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</si>
  <si>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</si>
  <si>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</si>
  <si>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</si>
  <si>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</si>
  <si>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</si>
  <si>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</si>
  <si>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</si>
  <si>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</si>
  <si>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</si>
  <si>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</si>
  <si>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</si>
  <si>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</si>
  <si>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</si>
  <si>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</si>
  <si>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</si>
  <si>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</si>
  <si>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</si>
  <si>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</si>
  <si>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</si>
  <si>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</si>
  <si>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</si>
  <si>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</si>
  <si>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</si>
  <si>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</si>
  <si>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</si>
  <si>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</si>
  <si>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</si>
  <si>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</si>
  <si>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</si>
  <si>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</si>
  <si>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</si>
  <si>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</si>
  <si>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</si>
  <si>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</si>
  <si>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</si>
  <si>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</si>
  <si>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</si>
  <si>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</si>
  <si>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</si>
  <si>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</si>
  <si>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</si>
  <si>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</si>
  <si>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</si>
  <si>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</si>
  <si>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</si>
  <si>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</si>
  <si>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</si>
  <si>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</si>
  <si>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</si>
  <si>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</si>
  <si>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</si>
  <si>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</si>
  <si>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</si>
  <si>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</si>
  <si>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</si>
  <si>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</si>
  <si>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</si>
  <si>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</si>
  <si>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</si>
  <si>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</si>
  <si>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</si>
  <si>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</si>
  <si>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</si>
  <si>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</si>
  <si>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</si>
  <si>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</si>
  <si>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</si>
  <si>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</si>
  <si>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</si>
  <si>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</si>
  <si>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</si>
  <si>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</si>
  <si>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</si>
  <si>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</si>
  <si>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</si>
  <si>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</si>
  <si>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</si>
  <si>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</si>
  <si>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</si>
  <si>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</si>
  <si>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</si>
  <si>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</si>
  <si>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</si>
  <si>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</si>
  <si>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</si>
  <si>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</si>
  <si>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</si>
  <si>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</si>
  <si>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</si>
  <si>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</si>
  <si>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</si>
  <si>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</si>
  <si>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</si>
  <si>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</si>
  <si>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</si>
  <si>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</si>
  <si>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</si>
  <si>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</si>
  <si>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</si>
  <si>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</si>
  <si>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</si>
  <si>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</si>
  <si>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</si>
  <si>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</si>
  <si>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</si>
  <si>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</si>
  <si>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</si>
  <si>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</si>
  <si>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</si>
  <si>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</si>
  <si>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</si>
  <si>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</si>
  <si>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</si>
  <si>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</si>
  <si>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</si>
  <si>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</si>
  <si>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</si>
  <si>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</si>
  <si>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</si>
  <si>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</si>
  <si>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</si>
  <si>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</si>
  <si>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</si>
  <si>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</si>
  <si>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</si>
  <si>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</si>
  <si>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</si>
  <si>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</si>
  <si>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</si>
  <si>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</si>
  <si>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</si>
  <si>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</si>
  <si>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</si>
  <si>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</si>
  <si>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</si>
  <si>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</si>
  <si>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</si>
  <si>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</si>
  <si>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</si>
  <si>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</si>
  <si>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</si>
  <si>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</si>
  <si>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</si>
  <si>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</si>
  <si>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</si>
  <si>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</si>
  <si>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</si>
  <si>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</si>
  <si>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</si>
  <si>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</si>
  <si>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</si>
  <si>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</si>
  <si>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</si>
  <si>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</si>
  <si>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</si>
  <si>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</si>
  <si>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</si>
  <si>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</si>
  <si>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</si>
  <si>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</si>
  <si>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</si>
  <si>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</si>
  <si>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</si>
  <si>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</si>
  <si>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</si>
  <si>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</si>
  <si>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</si>
  <si>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</si>
  <si>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</si>
  <si>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</si>
  <si>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</si>
  <si>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</si>
  <si>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</si>
  <si>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</si>
  <si>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</si>
  <si>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</si>
  <si>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</si>
  <si>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</si>
  <si>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</si>
  <si>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</si>
  <si>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</si>
  <si>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</si>
  <si>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</si>
  <si>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</si>
  <si>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</si>
  <si>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</si>
  <si>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</si>
  <si>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</si>
  <si>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</si>
  <si>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</si>
  <si>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</si>
  <si>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</si>
  <si>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</si>
  <si>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</si>
  <si>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</si>
  <si>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</si>
  <si>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</si>
  <si>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</si>
  <si>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</si>
  <si>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</si>
  <si>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</si>
  <si>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</si>
  <si>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</si>
  <si>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</si>
  <si>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</si>
  <si>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</si>
  <si>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</si>
  <si>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</si>
  <si>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</si>
  <si>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</si>
  <si>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</si>
  <si>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</si>
  <si>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</si>
  <si>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</si>
  <si>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</si>
  <si>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</si>
  <si>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</si>
  <si>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</si>
  <si>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</si>
  <si>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</si>
  <si>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</si>
  <si>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</si>
  <si>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</si>
  <si>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</si>
  <si>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</si>
  <si>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</si>
  <si>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</si>
  <si>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</si>
  <si>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</si>
  <si>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</si>
  <si>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</si>
  <si>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</si>
  <si>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</si>
  <si>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</si>
  <si>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</si>
  <si>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</si>
  <si>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</si>
  <si>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</si>
  <si>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</si>
  <si>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</si>
  <si>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</si>
  <si>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</si>
  <si>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</si>
  <si>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</si>
  <si>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</si>
  <si>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</si>
  <si>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</si>
  <si>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</si>
  <si>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</si>
  <si>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</si>
  <si>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</si>
  <si>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</si>
  <si>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</si>
  <si>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</si>
  <si>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</si>
  <si>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</si>
  <si>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</si>
  <si>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</si>
  <si>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</si>
  <si>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</si>
  <si>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</si>
  <si>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</si>
  <si>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</si>
  <si>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</si>
  <si>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</si>
  <si>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</si>
  <si>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</si>
  <si>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</si>
  <si>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</si>
  <si>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</si>
  <si>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</si>
  <si>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</si>
  <si>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</si>
  <si>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</si>
  <si>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</si>
  <si>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</si>
  <si>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</si>
  <si>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</si>
  <si>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</si>
  <si>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</si>
  <si>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</si>
  <si>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</si>
  <si>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</si>
  <si>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</si>
  <si>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</si>
  <si>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</si>
  <si>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</si>
  <si>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</si>
  <si>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</si>
  <si>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</si>
  <si>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</si>
  <si>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</si>
  <si>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</si>
  <si>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</si>
  <si>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</si>
  <si>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</si>
  <si>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</si>
  <si>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</si>
  <si>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</si>
  <si>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</si>
  <si>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</si>
  <si>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</si>
  <si>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</si>
  <si>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</si>
  <si>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</si>
  <si>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</si>
  <si>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</si>
  <si>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</si>
  <si>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</si>
  <si>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</si>
  <si>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</si>
  <si>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</si>
  <si>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</si>
  <si>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</si>
  <si>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</si>
  <si>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</si>
  <si>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</si>
  <si>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</si>
  <si>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</si>
  <si>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</si>
  <si>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</si>
  <si>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</si>
  <si>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</si>
  <si>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</si>
  <si>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</si>
  <si>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</si>
  <si>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</si>
  <si>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</si>
  <si>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</si>
  <si>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</si>
  <si>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</si>
  <si>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</si>
  <si>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</si>
  <si>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</si>
  <si>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</si>
  <si>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</si>
  <si>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</si>
  <si>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</si>
  <si>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</si>
  <si>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</si>
  <si>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</si>
  <si>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</si>
  <si>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</si>
  <si>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</si>
  <si>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</si>
  <si>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</si>
  <si>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</si>
  <si>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</si>
  <si>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</si>
  <si>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</si>
  <si>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</si>
  <si>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</si>
  <si>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</si>
  <si>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</si>
  <si>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</si>
  <si>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</si>
  <si>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</si>
  <si>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</si>
  <si>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</si>
  <si>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</si>
  <si>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</si>
  <si>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</si>
  <si>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</si>
  <si>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</si>
  <si>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</si>
  <si>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</si>
  <si>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</si>
  <si>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</si>
  <si>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</si>
  <si>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</si>
  <si>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</si>
  <si>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</si>
  <si>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</si>
  <si>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</si>
  <si>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</si>
  <si>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</si>
  <si>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</si>
  <si>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</si>
  <si>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</si>
  <si>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</si>
  <si>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</si>
  <si>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</si>
  <si>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</si>
  <si>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</si>
  <si>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</si>
  <si>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</si>
  <si>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</si>
  <si>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</si>
  <si>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</si>
  <si>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</si>
  <si>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</si>
  <si>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</si>
  <si>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</si>
  <si>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</si>
  <si>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</si>
  <si>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</si>
  <si>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</si>
  <si>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</si>
  <si>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</si>
  <si>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</si>
  <si>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</si>
  <si>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</si>
  <si>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</si>
  <si>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</si>
  <si>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</si>
  <si>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</si>
  <si>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</si>
  <si>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</si>
  <si>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</si>
  <si>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</si>
  <si>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</si>
  <si>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</si>
  <si>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</si>
  <si>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</si>
  <si>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</si>
  <si>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</si>
  <si>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</si>
  <si>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</si>
  <si>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</si>
  <si>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</si>
  <si>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</si>
  <si>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</si>
  <si>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</si>
  <si>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</si>
  <si>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</si>
  <si>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</si>
  <si>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</si>
  <si>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</si>
  <si>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</si>
  <si>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</si>
  <si>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</si>
  <si>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</si>
  <si>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</si>
  <si>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</si>
  <si>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</si>
  <si>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</si>
  <si>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</si>
  <si>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</si>
  <si>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</si>
  <si>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</si>
  <si>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</si>
  <si>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</si>
  <si>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</si>
  <si>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</si>
  <si>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</si>
  <si>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</si>
  <si>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</si>
  <si>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</si>
  <si>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</si>
  <si>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</si>
  <si>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</si>
  <si>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</si>
  <si>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</si>
  <si>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</si>
  <si>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</si>
  <si>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</si>
  <si>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</si>
  <si>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</si>
  <si>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</si>
  <si>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</si>
  <si>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</si>
  <si>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</si>
  <si>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</si>
  <si>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</si>
  <si>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</si>
  <si>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</si>
  <si>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</si>
  <si>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</si>
  <si>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</si>
  <si>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</si>
  <si>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</si>
  <si>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</si>
  <si>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</si>
  <si>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</si>
  <si>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</si>
  <si>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</si>
  <si>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</si>
  <si>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</si>
  <si>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</si>
  <si>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</si>
  <si>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</si>
  <si>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</si>
  <si>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</si>
  <si>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</si>
  <si>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</si>
  <si>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</si>
  <si>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</si>
  <si>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</si>
  <si>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</si>
  <si>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</si>
  <si>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</si>
  <si>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</si>
  <si>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</si>
  <si>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</si>
  <si>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</si>
  <si>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</si>
  <si>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</si>
  <si>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</si>
  <si>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</si>
  <si>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</si>
  <si>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</si>
  <si>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</si>
  <si>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</si>
  <si>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</si>
  <si>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</si>
  <si>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</si>
  <si>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</si>
  <si>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</si>
  <si>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</si>
  <si>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</si>
  <si>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</si>
  <si>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</si>
  <si>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</si>
  <si>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</si>
  <si>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</si>
  <si>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</si>
  <si>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</si>
  <si>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</si>
  <si>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</si>
  <si>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</si>
  <si>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</si>
  <si>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</si>
  <si>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</si>
  <si>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</si>
  <si>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</si>
  <si>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</si>
  <si>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</si>
  <si>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</si>
  <si>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</si>
  <si>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</si>
  <si>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</si>
  <si>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</si>
  <si>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</si>
  <si>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</si>
  <si>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</si>
  <si>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</si>
  <si>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</si>
  <si>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</si>
  <si>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</si>
  <si>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</si>
  <si>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</si>
  <si>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</si>
  <si>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</si>
  <si>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</si>
  <si>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</si>
  <si>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</si>
  <si>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</si>
  <si>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</si>
  <si>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</si>
  <si>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</si>
  <si>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</si>
  <si>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</si>
  <si>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</si>
  <si>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</si>
  <si>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</si>
  <si>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</si>
  <si>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</si>
  <si>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</si>
  <si>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</si>
  <si>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</si>
  <si>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</si>
  <si>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</si>
  <si>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</si>
  <si>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</si>
  <si>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</si>
  <si>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</si>
  <si>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</si>
  <si>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</si>
  <si>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</si>
  <si>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</si>
  <si>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</si>
  <si>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</si>
  <si>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</si>
  <si>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</si>
  <si>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</si>
  <si>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</si>
  <si>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</si>
  <si>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</si>
  <si>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</si>
  <si>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</si>
  <si>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</si>
  <si>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</si>
  <si>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</si>
  <si>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</si>
  <si>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</si>
  <si>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</si>
  <si>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</si>
  <si>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</si>
  <si>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</si>
  <si>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</si>
  <si>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</si>
  <si>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</si>
  <si>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</si>
  <si>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</si>
  <si>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</si>
  <si>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</si>
  <si>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</si>
  <si>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</si>
  <si>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</si>
  <si>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</si>
  <si>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</si>
  <si>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</si>
  <si>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</si>
  <si>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</si>
  <si>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</si>
  <si>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</si>
  <si>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</si>
  <si>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</si>
  <si>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</si>
  <si>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</si>
  <si>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</si>
  <si>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</si>
  <si>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</si>
  <si>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</si>
  <si>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</si>
  <si>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</si>
  <si>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</si>
  <si>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</si>
  <si>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</si>
  <si>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</si>
  <si>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</si>
  <si>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</si>
  <si>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</si>
  <si>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</si>
  <si>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</si>
  <si>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</si>
  <si>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</si>
  <si>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</si>
  <si>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</si>
  <si>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</si>
  <si>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</si>
  <si>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</si>
  <si>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</si>
  <si>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</si>
  <si>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</si>
  <si>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</si>
  <si>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</si>
  <si>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</si>
  <si>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</si>
  <si>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</si>
  <si>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</si>
  <si>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</si>
  <si>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</si>
  <si>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</si>
  <si>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</si>
  <si>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</si>
  <si>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</si>
  <si>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</si>
  <si>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</si>
  <si>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</si>
  <si>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</si>
  <si>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</si>
  <si>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</si>
  <si>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</si>
  <si>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</si>
  <si>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</si>
  <si>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</si>
  <si>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</si>
  <si>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</si>
  <si>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</si>
  <si>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</si>
  <si>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</si>
  <si>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</si>
  <si>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</si>
  <si>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</si>
  <si>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</si>
  <si>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</si>
  <si>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</si>
  <si>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</si>
  <si>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</si>
  <si>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</si>
  <si>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</si>
  <si>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</si>
  <si>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</si>
  <si>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</si>
  <si>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</si>
  <si>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</si>
  <si>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</si>
  <si>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</si>
  <si>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</si>
  <si>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</si>
  <si>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</si>
  <si>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</si>
  <si>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</si>
  <si>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</si>
  <si>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</si>
  <si>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</si>
  <si>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</si>
  <si>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</si>
  <si>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</si>
  <si>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</si>
  <si>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</si>
  <si>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</si>
  <si>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</si>
  <si>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</si>
  <si>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</si>
  <si>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</si>
  <si>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</si>
  <si>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</si>
  <si>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</si>
  <si>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</si>
  <si>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</si>
  <si>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</si>
  <si>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</si>
  <si>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</si>
  <si>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</si>
  <si>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</si>
  <si>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</si>
  <si>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</si>
  <si>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</si>
  <si>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</si>
  <si>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</si>
  <si>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</si>
  <si>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</si>
  <si>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</si>
  <si>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</si>
  <si>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</si>
  <si>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</si>
  <si>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</si>
  <si>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</si>
  <si>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</si>
  <si>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</si>
  <si>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</si>
  <si>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</si>
  <si>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</si>
  <si>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</si>
  <si>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</si>
  <si>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</si>
  <si>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</si>
  <si>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</si>
  <si>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</si>
  <si>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</si>
  <si>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</si>
  <si>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</si>
  <si>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</si>
  <si>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</si>
  <si>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</si>
  <si>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</si>
  <si>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</si>
  <si>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</si>
  <si>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</si>
  <si>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</si>
  <si>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</si>
  <si>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</si>
  <si>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</si>
  <si>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</si>
  <si>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</si>
  <si>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</si>
  <si>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</si>
  <si>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</si>
  <si>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</si>
  <si>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</si>
  <si>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</si>
  <si>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</si>
  <si>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</si>
  <si>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</si>
  <si>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</si>
  <si>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</si>
  <si>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</si>
  <si>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</si>
  <si>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</si>
  <si>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</si>
  <si>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</si>
  <si>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</si>
  <si>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</si>
  <si>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</si>
  <si>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</si>
  <si>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</si>
  <si>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</si>
  <si>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</si>
  <si>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</si>
  <si>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</si>
  <si>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</si>
  <si>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</si>
  <si>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</si>
  <si>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</si>
  <si>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</si>
  <si>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</si>
  <si>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</si>
  <si>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</si>
  <si>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</si>
  <si>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</si>
  <si>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</si>
  <si>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</si>
  <si>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</si>
  <si>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</si>
  <si>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</si>
  <si>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</si>
  <si>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</si>
  <si>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</si>
  <si>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</si>
  <si>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</si>
  <si>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</si>
  <si>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</si>
  <si>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</si>
  <si>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</si>
  <si>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</si>
  <si>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</si>
  <si>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</si>
  <si>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</si>
  <si>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</si>
  <si>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</si>
  <si>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</si>
  <si>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</si>
  <si>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</si>
  <si>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</si>
  <si>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</si>
  <si>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</si>
  <si>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</si>
  <si>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</si>
  <si>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</si>
  <si>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</si>
  <si>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</si>
  <si>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</si>
  <si>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</si>
  <si>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</si>
  <si>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</si>
  <si>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</si>
  <si>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</si>
  <si>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</si>
  <si>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</si>
  <si>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</si>
  <si>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</si>
  <si>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</si>
  <si>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</si>
  <si>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</si>
  <si>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</si>
  <si>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</si>
  <si>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</si>
  <si>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</si>
  <si>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</si>
  <si>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</si>
  <si>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</si>
  <si>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</si>
  <si>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</si>
  <si>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</si>
  <si>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</si>
  <si>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</si>
  <si>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</si>
  <si>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</si>
  <si>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</si>
  <si>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</si>
  <si>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</si>
  <si>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</si>
  <si>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</si>
  <si>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</si>
  <si>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</si>
  <si>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</si>
  <si>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</si>
  <si>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</si>
  <si>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</si>
  <si>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</si>
  <si>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</si>
  <si>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</si>
  <si>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</si>
  <si>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</si>
  <si>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</si>
  <si>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</si>
  <si>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</si>
  <si>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</si>
  <si>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</si>
  <si>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</si>
  <si>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</si>
  <si>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</si>
  <si>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</si>
  <si>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</si>
  <si>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</si>
  <si>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</si>
  <si>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</si>
  <si>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</si>
  <si>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</si>
  <si>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</si>
  <si>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</si>
  <si>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</si>
  <si>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</si>
  <si>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</si>
  <si>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</si>
  <si>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</si>
  <si>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</si>
  <si>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</si>
  <si>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</si>
  <si>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</si>
  <si>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</si>
  <si>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</si>
  <si>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</si>
  <si>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</si>
  <si>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</si>
  <si>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</si>
  <si>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</si>
  <si>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</si>
  <si>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</si>
  <si>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</si>
  <si>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</si>
  <si>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</si>
  <si>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</si>
  <si>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</si>
  <si>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</si>
  <si>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</si>
  <si>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</si>
  <si>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</si>
  <si>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</si>
  <si>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</si>
  <si>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</si>
  <si>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</si>
  <si>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</si>
  <si>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</si>
  <si>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</si>
  <si>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</si>
  <si>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</si>
  <si>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</si>
  <si>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</si>
  <si>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</si>
  <si>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</si>
  <si>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</si>
  <si>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</si>
  <si>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</si>
  <si>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</si>
  <si>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</si>
  <si>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</si>
  <si>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</si>
  <si>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</si>
  <si>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</si>
  <si>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</si>
  <si>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</si>
  <si>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</si>
  <si>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</si>
  <si>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</si>
  <si>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</si>
  <si>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</si>
  <si>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</si>
  <si>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</si>
  <si>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</si>
  <si>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</si>
  <si>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</si>
  <si>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</si>
  <si>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</si>
  <si>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</si>
  <si>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</si>
  <si>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</si>
  <si>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</si>
  <si>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</si>
  <si>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</si>
  <si>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</si>
  <si>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</si>
  <si>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</si>
  <si>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</si>
  <si>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</si>
  <si>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</si>
  <si>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</si>
  <si>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</si>
  <si>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</si>
  <si>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</si>
  <si>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</si>
  <si>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</si>
  <si>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</si>
  <si>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</si>
  <si>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</si>
  <si>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</si>
  <si>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</si>
  <si>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</si>
  <si>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</si>
  <si>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</si>
  <si>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</si>
  <si>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</si>
  <si>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</si>
  <si>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</si>
  <si>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</si>
  <si>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</si>
  <si>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</si>
  <si>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</si>
  <si>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</si>
  <si>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</si>
  <si>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</si>
  <si>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</si>
  <si>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</si>
  <si>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</si>
  <si>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</si>
  <si>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</si>
  <si>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</si>
  <si>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</si>
  <si>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</si>
  <si>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</si>
  <si>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</si>
  <si>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</si>
  <si>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</si>
  <si>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</si>
  <si>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</si>
  <si>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</si>
  <si>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</si>
  <si>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</si>
  <si>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</si>
  <si>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</si>
  <si>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</si>
  <si>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</si>
  <si>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</si>
  <si>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</si>
  <si>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</si>
  <si>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</si>
  <si>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</si>
  <si>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</si>
  <si>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</si>
  <si>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</si>
  <si>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</si>
  <si>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</si>
  <si>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</si>
  <si>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</si>
  <si>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</si>
  <si>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</si>
  <si>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</si>
  <si>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</si>
  <si>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</si>
  <si>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</si>
  <si>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</si>
  <si>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</si>
  <si>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</si>
  <si>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</si>
  <si>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</si>
  <si>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</si>
  <si>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</si>
  <si>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</si>
  <si>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</si>
  <si>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</si>
  <si>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</si>
  <si>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</si>
  <si>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</si>
  <si>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</si>
  <si>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</si>
  <si>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</si>
  <si>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</si>
  <si>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</si>
  <si>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</si>
  <si>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</si>
  <si>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</si>
  <si>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</si>
  <si>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</si>
  <si>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</si>
  <si>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</si>
  <si>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</si>
  <si>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</si>
  <si>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</si>
  <si>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</si>
  <si>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</si>
  <si>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</si>
  <si>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</si>
  <si>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</si>
  <si>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</si>
  <si>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</si>
  <si>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</si>
  <si>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</si>
  <si>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</si>
  <si>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</si>
  <si>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</si>
  <si>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</si>
  <si>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</si>
  <si>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</si>
  <si>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</si>
  <si>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</si>
  <si>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</si>
  <si>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</si>
  <si>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</si>
  <si>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</si>
  <si>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</si>
  <si>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</si>
  <si>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</si>
  <si>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</si>
  <si>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</si>
  <si>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</si>
  <si>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</si>
  <si>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</si>
  <si>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</si>
  <si>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</si>
  <si>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</si>
  <si>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</si>
  <si>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</si>
  <si>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</si>
  <si>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</si>
  <si>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</si>
  <si>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</si>
  <si>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</si>
  <si>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</si>
  <si>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</si>
  <si>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</si>
  <si>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</si>
  <si>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</si>
  <si>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</si>
  <si>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</si>
  <si>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</si>
  <si>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</si>
  <si>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</si>
  <si>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</si>
  <si>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</si>
  <si>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</si>
  <si>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</si>
  <si>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</si>
  <si>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</si>
  <si>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</si>
  <si>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</si>
  <si>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</si>
  <si>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</si>
  <si>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</si>
  <si>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</si>
  <si>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</si>
  <si>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</si>
  <si>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</si>
  <si>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</si>
  <si>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</si>
  <si>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</si>
  <si>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</si>
  <si>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</si>
  <si>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</si>
  <si>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</si>
  <si>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</si>
  <si>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</si>
  <si>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</si>
  <si>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</si>
  <si>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</si>
  <si>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</si>
  <si>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</si>
  <si>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</si>
  <si>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</si>
  <si>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</si>
  <si>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</si>
  <si>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</si>
  <si>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</si>
  <si>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</si>
  <si>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</si>
  <si>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</si>
  <si>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</si>
  <si>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</si>
  <si>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</si>
  <si>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</si>
  <si>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</si>
  <si>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</si>
  <si>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</si>
  <si>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</si>
  <si>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</si>
  <si>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</si>
  <si>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</si>
  <si>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</si>
  <si>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</si>
  <si>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</si>
  <si>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</si>
  <si>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</si>
  <si>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</si>
  <si>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</si>
  <si>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</si>
  <si>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</si>
  <si>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</si>
  <si>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</si>
  <si>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</si>
  <si>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</si>
  <si>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</si>
  <si>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</si>
  <si>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</si>
  <si>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</si>
  <si>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</si>
  <si>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</si>
  <si>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</si>
  <si>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</si>
  <si>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</si>
  <si>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</si>
  <si>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</si>
  <si>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</si>
  <si>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</si>
  <si>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</si>
  <si>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</si>
  <si>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</si>
  <si>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</si>
  <si>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</si>
  <si>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</si>
  <si>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</si>
  <si>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</si>
  <si>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</si>
  <si>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</si>
  <si>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</si>
  <si>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</si>
  <si>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</si>
  <si>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</si>
  <si>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</si>
  <si>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</si>
  <si>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</si>
  <si>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</si>
  <si>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</si>
  <si>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</si>
  <si>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</si>
  <si>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</si>
  <si>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</si>
  <si>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</si>
  <si>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</si>
  <si>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</si>
  <si>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</si>
  <si>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</si>
  <si>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</si>
  <si>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</si>
  <si>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</si>
  <si>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</si>
  <si>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</si>
  <si>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</si>
  <si>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</si>
  <si>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</si>
  <si>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</si>
  <si>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</si>
  <si>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</si>
  <si>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</si>
  <si>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</si>
  <si>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</si>
  <si>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</si>
  <si>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</si>
  <si>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</si>
  <si>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</si>
  <si>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</si>
  <si>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</si>
  <si>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</si>
  <si>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</si>
  <si>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</si>
  <si>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</si>
  <si>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</si>
  <si>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</si>
  <si>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</si>
  <si>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</si>
  <si>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</si>
  <si>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</si>
  <si>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</si>
  <si>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</si>
  <si>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</si>
  <si>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</si>
  <si>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</si>
  <si>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</si>
  <si>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</si>
  <si>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</si>
  <si>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</si>
  <si>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</si>
  <si>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</si>
  <si>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</si>
  <si>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</si>
  <si>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</si>
  <si>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</si>
  <si>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</si>
  <si>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</si>
  <si>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</si>
  <si>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</si>
  <si>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</si>
  <si>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</si>
  <si>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</si>
  <si>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</si>
  <si>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</si>
  <si>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</si>
  <si>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</si>
  <si>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</si>
  <si>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</si>
  <si>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</si>
  <si>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</si>
  <si>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</si>
  <si>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</si>
  <si>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</si>
  <si>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</si>
  <si>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</si>
  <si>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</si>
  <si>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</si>
  <si>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</si>
  <si>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</si>
  <si>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</si>
  <si>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</si>
  <si>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</si>
  <si>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</si>
  <si>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</si>
  <si>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</si>
  <si>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</si>
  <si>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</si>
  <si>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</si>
  <si>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</si>
  <si>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</si>
  <si>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</si>
  <si>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</si>
  <si>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</si>
  <si>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</si>
  <si>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</si>
  <si>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</si>
  <si>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</si>
  <si>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</si>
  <si>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</si>
  <si>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</si>
  <si>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</si>
  <si>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</si>
  <si>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</si>
  <si>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</si>
  <si>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</si>
  <si>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</si>
  <si>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</si>
  <si>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</si>
  <si>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</si>
  <si>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</si>
  <si>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</si>
  <si>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</si>
  <si>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</si>
  <si>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</si>
  <si>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</si>
  <si>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</si>
  <si>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</si>
  <si>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</si>
  <si>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</si>
  <si>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</si>
  <si>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</si>
  <si>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</si>
  <si>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</si>
  <si>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</si>
  <si>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</si>
  <si>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</si>
  <si>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</si>
  <si>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</si>
  <si>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</si>
  <si>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</si>
  <si>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</si>
  <si>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</si>
  <si>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</si>
  <si>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</si>
  <si>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</si>
  <si>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</si>
  <si>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</si>
  <si>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</si>
  <si>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</si>
  <si>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</si>
  <si>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</si>
  <si>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</si>
  <si>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</si>
  <si>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</si>
  <si>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</si>
  <si>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</si>
  <si>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</si>
  <si>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</si>
  <si>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</si>
  <si>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</si>
  <si>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</si>
  <si>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</si>
  <si>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</si>
  <si>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</si>
  <si>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</si>
  <si>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</si>
  <si>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</si>
  <si>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</si>
  <si>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</si>
  <si>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</si>
  <si>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</si>
  <si>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</si>
  <si>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</si>
  <si>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</si>
  <si>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</si>
  <si>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</si>
  <si>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</si>
  <si>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</si>
  <si>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</si>
  <si>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</si>
  <si>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</si>
  <si>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</si>
  <si>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</si>
  <si>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</si>
  <si>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</si>
  <si>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</si>
  <si>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</si>
  <si>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</si>
  <si>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</si>
  <si>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</si>
  <si>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</si>
  <si>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</si>
  <si>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</si>
  <si>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</si>
  <si>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</si>
  <si>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</si>
  <si>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</si>
  <si>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</si>
  <si>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</si>
  <si>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</si>
  <si>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</si>
  <si>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</si>
  <si>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</si>
  <si>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</si>
  <si>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</si>
  <si>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</si>
  <si>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</si>
  <si>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</si>
  <si>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</si>
  <si>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</si>
  <si>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</si>
  <si>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</si>
  <si>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</si>
  <si>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</si>
  <si>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</si>
  <si>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</si>
  <si>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</si>
  <si>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</si>
  <si>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</si>
  <si>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</si>
  <si>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</si>
  <si>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</si>
  <si>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</si>
  <si>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</si>
  <si>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</si>
  <si>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</si>
  <si>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</si>
  <si>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</si>
  <si>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</si>
  <si>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</si>
  <si>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</si>
  <si>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</si>
  <si>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</si>
  <si>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</si>
  <si>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</si>
  <si>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</si>
  <si>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</si>
  <si>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</si>
  <si>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</si>
  <si>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</si>
  <si>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</si>
  <si>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</si>
  <si>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</si>
  <si>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</si>
  <si>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</si>
  <si>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</si>
  <si>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</si>
  <si>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</si>
  <si>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</si>
  <si>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</si>
  <si>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</si>
  <si>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</si>
  <si>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</si>
  <si>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</si>
  <si>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</si>
  <si>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</si>
  <si>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</si>
  <si>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</si>
  <si>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</si>
  <si>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</si>
  <si>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</si>
  <si>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</si>
  <si>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</si>
  <si>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</si>
  <si>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</si>
  <si>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</si>
  <si>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</si>
  <si>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</si>
  <si>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</si>
  <si>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</si>
  <si>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</si>
  <si>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</si>
  <si>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</si>
  <si>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</si>
  <si>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</si>
  <si>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</si>
  <si>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</si>
  <si>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</si>
  <si>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</si>
  <si>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</si>
  <si>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</si>
  <si>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</si>
  <si>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</si>
  <si>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</si>
  <si>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</si>
  <si>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</si>
  <si>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</si>
  <si>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</si>
  <si>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</si>
  <si>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</si>
  <si>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</si>
  <si>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</si>
  <si>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</si>
  <si>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</si>
  <si>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</si>
  <si>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</si>
  <si>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</si>
  <si>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</si>
  <si>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</si>
  <si>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</si>
  <si>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</si>
  <si>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</si>
  <si>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</si>
  <si>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</si>
  <si>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</si>
  <si>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</si>
  <si>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</si>
  <si>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</si>
  <si>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</si>
  <si>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</si>
  <si>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</si>
  <si>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</si>
  <si>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</si>
  <si>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</si>
  <si>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</si>
  <si>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</si>
  <si>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</si>
  <si>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</si>
  <si>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</si>
  <si>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</si>
  <si>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</si>
  <si>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</si>
  <si>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</si>
  <si>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</si>
  <si>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</si>
  <si>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</si>
  <si>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</si>
  <si>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</si>
  <si>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</si>
  <si>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</si>
  <si>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</si>
  <si>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</si>
  <si>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</si>
  <si>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</si>
  <si>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</si>
  <si>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</si>
  <si>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</si>
  <si>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</si>
  <si>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</si>
  <si>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</si>
  <si>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</si>
  <si>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</si>
  <si>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</si>
  <si>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</si>
  <si>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</si>
  <si>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</si>
  <si>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</si>
  <si>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</si>
  <si>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</si>
  <si>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</si>
  <si>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</si>
  <si>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</si>
  <si>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</si>
  <si>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</si>
  <si>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</si>
  <si>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</si>
  <si>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</si>
  <si>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</si>
  <si>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</si>
  <si>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</si>
  <si>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</si>
  <si>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</si>
  <si>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</si>
  <si>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</si>
  <si>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</si>
  <si>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</si>
  <si>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</si>
  <si>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</si>
  <si>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</si>
  <si>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</si>
  <si>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</si>
  <si>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</si>
  <si>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</si>
  <si>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</si>
  <si>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</si>
  <si>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</si>
  <si>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</si>
  <si>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</si>
  <si>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</si>
  <si>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</si>
  <si>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</si>
  <si>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</si>
  <si>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</si>
  <si>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</si>
  <si>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</si>
  <si>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</si>
  <si>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</si>
  <si>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</si>
  <si>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</si>
  <si>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</si>
  <si>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</si>
  <si>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</si>
  <si>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</si>
  <si>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</si>
  <si>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</si>
  <si>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</si>
  <si>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</si>
  <si>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</si>
  <si>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</si>
  <si>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</si>
  <si>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</si>
  <si>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</si>
  <si>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</si>
  <si>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</si>
  <si>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</si>
  <si>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</si>
  <si>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</si>
  <si>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</si>
  <si>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</si>
  <si>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</si>
  <si>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</si>
  <si>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</si>
  <si>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</si>
  <si>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</si>
  <si>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</si>
  <si>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</si>
  <si>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</si>
  <si>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</si>
  <si>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</si>
  <si>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</si>
  <si>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</si>
  <si>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</si>
  <si>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</si>
  <si>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</si>
  <si>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</si>
  <si>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</si>
  <si>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</si>
  <si>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</si>
  <si>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</si>
  <si>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</si>
  <si>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</si>
  <si>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</si>
  <si>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</si>
  <si>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</si>
  <si>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</si>
  <si>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</si>
  <si>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</si>
  <si>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</si>
  <si>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</si>
  <si>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</si>
  <si>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</si>
  <si>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</si>
  <si>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</si>
  <si>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</si>
  <si>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</si>
  <si>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</si>
  <si>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</si>
  <si>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</si>
  <si>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</si>
  <si>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</si>
  <si>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</si>
  <si>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</si>
  <si>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</si>
  <si>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</si>
  <si>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</si>
  <si>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</si>
  <si>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</si>
  <si>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</si>
  <si>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</si>
  <si>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</si>
  <si>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</si>
  <si>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</si>
  <si>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</si>
  <si>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</si>
  <si>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</si>
  <si>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</si>
  <si>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</si>
  <si>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</si>
  <si>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</si>
  <si>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</si>
  <si>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</si>
  <si>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</si>
  <si>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</si>
  <si>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</si>
  <si>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</si>
  <si>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</si>
  <si>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</si>
  <si>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</si>
  <si>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</si>
  <si>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</si>
  <si>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</si>
  <si>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</si>
  <si>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</si>
  <si>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</si>
  <si>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</si>
  <si>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</si>
  <si>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</si>
  <si>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</si>
  <si>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</si>
  <si>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</si>
  <si>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</si>
  <si>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</si>
  <si>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</si>
  <si>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</si>
  <si>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</si>
  <si>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</si>
  <si>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</si>
  <si>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</si>
  <si>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</si>
  <si>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</si>
  <si>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</si>
  <si>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</si>
  <si>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</si>
  <si>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</si>
  <si>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</si>
  <si>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</si>
  <si>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</si>
  <si>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</si>
  <si>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</si>
  <si>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</si>
  <si>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</si>
  <si>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</si>
  <si>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</si>
  <si>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</si>
  <si>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</si>
  <si>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</si>
  <si>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</si>
  <si>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</si>
  <si>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</si>
  <si>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</si>
  <si>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</si>
  <si>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</si>
  <si>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</si>
  <si>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</si>
  <si>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</si>
  <si>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</si>
  <si>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</si>
  <si>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</si>
  <si>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</si>
  <si>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</si>
  <si>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</si>
  <si>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</si>
  <si>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</si>
  <si>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</si>
  <si>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</si>
  <si>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</si>
  <si>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</si>
  <si>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</si>
  <si>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</si>
  <si>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</si>
  <si>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</si>
  <si>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</si>
  <si>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</si>
  <si>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</si>
  <si>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</si>
  <si>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</si>
  <si>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</si>
  <si>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</si>
  <si>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</si>
  <si>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</si>
  <si>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</si>
  <si>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</si>
  <si>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</si>
  <si>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</si>
  <si>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</si>
  <si>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</si>
  <si>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</si>
  <si>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</si>
  <si>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</si>
  <si>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</si>
  <si>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</si>
  <si>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</si>
  <si>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</si>
  <si>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</si>
  <si>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</si>
  <si>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</si>
  <si>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</si>
  <si>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</si>
  <si>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</si>
  <si>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</si>
  <si>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</si>
  <si>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</si>
  <si>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</si>
  <si>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</si>
  <si>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</si>
  <si>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</si>
  <si>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</si>
  <si>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</si>
  <si>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</si>
  <si>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</si>
  <si>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</si>
  <si>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</si>
  <si>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</si>
  <si>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</si>
  <si>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</si>
  <si>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</si>
  <si>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</si>
  <si>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</si>
  <si>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</si>
  <si>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</si>
  <si>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</si>
  <si>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</si>
  <si>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</si>
  <si>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</si>
  <si>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</si>
  <si>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</si>
  <si>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</si>
  <si>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</si>
  <si>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</si>
  <si>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</si>
  <si>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</si>
  <si>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</si>
  <si>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</si>
  <si>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</si>
  <si>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</si>
  <si>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</si>
  <si>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</si>
  <si>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</si>
  <si>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</si>
  <si>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</si>
  <si>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</si>
  <si>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</si>
  <si>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</si>
  <si>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</si>
  <si>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</si>
  <si>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</si>
  <si>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</si>
  <si>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</si>
  <si>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</si>
  <si>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</si>
  <si>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</si>
  <si>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</si>
  <si>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</si>
  <si>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</si>
  <si>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</si>
  <si>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</si>
  <si>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</si>
  <si>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</si>
  <si>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</si>
  <si>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</si>
  <si>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</si>
  <si>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</si>
  <si>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</si>
  <si>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</si>
  <si>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</si>
  <si>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</si>
  <si>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</si>
  <si>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</si>
  <si>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</si>
  <si>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</si>
  <si>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</si>
  <si>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</si>
  <si>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</si>
  <si>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</si>
  <si>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</si>
  <si>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</si>
  <si>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</si>
  <si>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</si>
  <si>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</si>
  <si>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</si>
  <si>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</si>
  <si>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</si>
  <si>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</si>
  <si>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</si>
  <si>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</si>
  <si>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</si>
  <si>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</si>
  <si>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</si>
  <si>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</si>
  <si>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</si>
  <si>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</si>
  <si>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</si>
  <si>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</si>
  <si>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</si>
  <si>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</si>
  <si>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</si>
  <si>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</si>
  <si>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</si>
  <si>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</si>
  <si>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</si>
  <si>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</si>
  <si>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</si>
  <si>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</si>
  <si>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</si>
  <si>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</si>
  <si>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</si>
  <si>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</si>
  <si>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</si>
  <si>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</si>
  <si>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</si>
  <si>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</si>
  <si>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</si>
  <si>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</si>
  <si>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</si>
  <si>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</si>
  <si>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</si>
  <si>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</si>
  <si>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</si>
  <si>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</si>
  <si>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</si>
  <si>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</si>
  <si>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</si>
  <si>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</si>
  <si>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</si>
  <si>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</si>
  <si>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</si>
  <si>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</si>
  <si>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</si>
  <si>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</si>
  <si>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</si>
  <si>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</si>
  <si>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</si>
  <si>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</si>
  <si>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</si>
  <si>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</si>
  <si>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</si>
  <si>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</si>
  <si>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</si>
  <si>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</si>
  <si>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</si>
  <si>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</si>
  <si>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</si>
  <si>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</si>
  <si>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</si>
  <si>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</si>
  <si>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</si>
  <si>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</si>
  <si>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</si>
  <si>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</si>
  <si>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</si>
  <si>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</si>
  <si>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</si>
  <si>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</si>
  <si>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</si>
  <si>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</si>
  <si>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</si>
  <si>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</si>
  <si>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</si>
  <si>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</si>
  <si>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</si>
  <si>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</si>
  <si>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</si>
  <si>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</si>
  <si>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</si>
  <si>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</si>
  <si>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</si>
  <si>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</si>
  <si>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</si>
  <si>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</si>
  <si>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</si>
  <si>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</si>
  <si>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</si>
  <si>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</si>
  <si>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</si>
  <si>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</si>
  <si>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</si>
  <si>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</si>
  <si>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</si>
  <si>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</si>
  <si>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</si>
  <si>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</si>
  <si>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</si>
  <si>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</si>
  <si>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</si>
  <si>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</si>
  <si>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</si>
  <si>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</si>
  <si>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</si>
  <si>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</si>
  <si>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</si>
  <si>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</si>
  <si>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</si>
  <si>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</si>
  <si>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</si>
  <si>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</si>
  <si>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</si>
  <si>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</si>
  <si>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</si>
  <si>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</si>
  <si>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</si>
  <si>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</si>
  <si>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</si>
  <si>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</si>
  <si>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</si>
  <si>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</si>
  <si>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</si>
  <si>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</si>
  <si>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</si>
  <si>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</si>
  <si>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</si>
  <si>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</si>
  <si>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</si>
  <si>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</si>
  <si>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</si>
  <si>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</si>
  <si>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</si>
  <si>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</si>
  <si>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</si>
  <si>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</si>
  <si>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</si>
  <si>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</si>
  <si>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</si>
  <si>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</si>
  <si>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</si>
  <si>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</si>
  <si>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</si>
  <si>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</si>
  <si>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</si>
  <si>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</si>
  <si>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</si>
  <si>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</si>
  <si>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</si>
  <si>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</si>
  <si>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</si>
  <si>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</si>
  <si>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</si>
  <si>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</si>
  <si>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</si>
  <si>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</si>
  <si>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</si>
  <si>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</si>
  <si>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</si>
  <si>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</si>
  <si>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</si>
  <si>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</si>
  <si>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</si>
  <si>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</si>
  <si>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</si>
  <si>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</si>
  <si>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</si>
  <si>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</si>
  <si>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</si>
  <si>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</si>
  <si>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</si>
  <si>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</si>
  <si>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</si>
  <si>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</si>
  <si>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</si>
  <si>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</si>
  <si>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</si>
  <si>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</si>
  <si>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</si>
  <si>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</si>
  <si>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</si>
  <si>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</si>
  <si>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</si>
  <si>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</si>
  <si>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</si>
  <si>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</si>
  <si>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</si>
  <si>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</si>
  <si>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</si>
  <si>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</si>
  <si>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</si>
  <si>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</si>
  <si>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</si>
  <si>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</si>
  <si>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</si>
  <si>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</si>
  <si>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</si>
  <si>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</si>
  <si>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</si>
  <si>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</si>
  <si>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</si>
  <si>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</si>
  <si>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</si>
  <si>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</si>
  <si>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</si>
  <si>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</si>
  <si>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</si>
  <si>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</si>
  <si>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</si>
  <si>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</si>
  <si>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</si>
  <si>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</si>
  <si>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</si>
  <si>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</si>
  <si>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</si>
  <si>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</si>
  <si>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</si>
  <si>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</si>
  <si>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</si>
  <si>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</si>
  <si>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</si>
  <si>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</si>
  <si>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</si>
  <si>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</si>
  <si>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</si>
  <si>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</si>
  <si>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</si>
  <si>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</si>
  <si>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</si>
  <si>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</si>
  <si>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</si>
  <si>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</si>
  <si>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</si>
  <si>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</si>
  <si>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</si>
  <si>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</si>
  <si>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</si>
  <si>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</si>
  <si>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</si>
  <si>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</si>
  <si>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</si>
  <si>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</si>
  <si>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</si>
  <si>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</si>
  <si>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</si>
  <si>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</si>
  <si>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</si>
  <si>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</si>
  <si>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</si>
  <si>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</si>
  <si>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</si>
  <si>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</si>
  <si>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</si>
  <si>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</si>
  <si>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</si>
  <si>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</si>
  <si>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</si>
  <si>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</si>
  <si>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</si>
  <si>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</si>
  <si>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</si>
  <si>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</si>
  <si>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</si>
  <si>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</si>
  <si>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</si>
  <si>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</si>
  <si>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</si>
  <si>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</si>
  <si>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</si>
  <si>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</si>
  <si>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</si>
  <si>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</si>
  <si>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</si>
  <si>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</si>
  <si>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</si>
  <si>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</si>
  <si>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</si>
  <si>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</si>
  <si>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</si>
  <si>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</si>
  <si>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</si>
  <si>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</si>
  <si>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</si>
  <si>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</si>
  <si>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</si>
  <si>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</si>
  <si>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</si>
  <si>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</si>
  <si>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</si>
  <si>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</si>
  <si>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</si>
  <si>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</si>
  <si>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</si>
  <si>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</si>
  <si>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</si>
  <si>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</si>
  <si>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</si>
  <si>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</si>
  <si>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</si>
  <si>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</si>
  <si>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</si>
  <si>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</si>
  <si>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</si>
  <si>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</si>
  <si>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</si>
  <si>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</si>
  <si>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</si>
  <si>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</si>
  <si>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</si>
  <si>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</si>
  <si>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</si>
  <si>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</si>
  <si>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</si>
  <si>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</si>
  <si>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</si>
  <si>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</si>
  <si>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</si>
  <si>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</si>
  <si>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</si>
  <si>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</si>
  <si>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</si>
  <si>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</si>
  <si>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</si>
  <si>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</si>
  <si>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</si>
  <si>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</si>
  <si>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</si>
  <si>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</si>
  <si>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</si>
  <si>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</si>
  <si>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</si>
  <si>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</si>
  <si>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</si>
  <si>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</si>
  <si>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</si>
  <si>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</si>
  <si>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</si>
  <si>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</si>
  <si>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</si>
  <si>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</si>
  <si>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</si>
  <si>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</si>
  <si>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</si>
  <si>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</si>
  <si>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</si>
  <si>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</si>
  <si>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</si>
  <si>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</si>
  <si>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</si>
  <si>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</si>
  <si>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</si>
  <si>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</si>
  <si>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</si>
  <si>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</si>
  <si>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</si>
  <si>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</si>
  <si>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</si>
  <si>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</si>
  <si>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</si>
  <si>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</si>
  <si>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</si>
  <si>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</si>
  <si>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</si>
  <si>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</si>
  <si>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</si>
  <si>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</si>
  <si>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</si>
  <si>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</si>
  <si>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</si>
  <si>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</si>
  <si>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</si>
  <si>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</si>
  <si>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</si>
  <si>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</si>
  <si>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</si>
  <si>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</si>
  <si>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</si>
  <si>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</si>
  <si>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</si>
  <si>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</si>
  <si>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</si>
  <si>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</si>
  <si>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</si>
  <si>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</si>
  <si>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</si>
  <si>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</si>
  <si>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</si>
  <si>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</si>
  <si>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</si>
  <si>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</si>
  <si>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</si>
  <si>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</si>
  <si>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</si>
  <si>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</si>
  <si>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</si>
  <si>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</si>
  <si>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</si>
  <si>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</si>
  <si>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</si>
  <si>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</si>
  <si>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</si>
  <si>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</si>
  <si>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</si>
  <si>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</si>
  <si>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</si>
  <si>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</si>
  <si>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</si>
  <si>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</si>
  <si>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</si>
  <si>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</si>
  <si>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</si>
  <si>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</si>
  <si>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</si>
  <si>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</si>
  <si>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</si>
  <si>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</si>
  <si>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</si>
  <si>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</si>
  <si>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</si>
  <si>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</si>
  <si>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</si>
  <si>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</si>
  <si>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</si>
  <si>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</si>
  <si>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</si>
  <si>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</si>
  <si>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</si>
  <si>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</si>
  <si>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</si>
  <si>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</si>
  <si>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</si>
  <si>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</si>
  <si>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</si>
  <si>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</si>
  <si>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</si>
  <si>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</si>
  <si>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</si>
  <si>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</si>
  <si>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</si>
  <si>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</si>
  <si>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</si>
  <si>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</si>
  <si>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</si>
  <si>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</si>
  <si>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</si>
  <si>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</si>
  <si>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</si>
  <si>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</si>
  <si>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</si>
  <si>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</si>
  <si>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</si>
  <si>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</si>
  <si>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</si>
  <si>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</si>
  <si>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</si>
  <si>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</si>
  <si>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</si>
  <si>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</si>
  <si>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</si>
  <si>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</si>
  <si>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</si>
  <si>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</si>
  <si>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</si>
  <si>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</si>
  <si>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</si>
  <si>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</si>
  <si>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</si>
  <si>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</si>
  <si>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</si>
  <si>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</si>
  <si>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</si>
  <si>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</si>
  <si>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</si>
  <si>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</si>
  <si>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</si>
  <si>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</si>
  <si>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</si>
  <si>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</si>
  <si>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</si>
  <si>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</si>
  <si>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</si>
  <si>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</si>
  <si>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</si>
  <si>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</si>
  <si>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</si>
  <si>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</si>
  <si>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</si>
  <si>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</si>
  <si>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</si>
  <si>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</si>
  <si>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</si>
  <si>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</si>
  <si>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</si>
  <si>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</si>
  <si>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</si>
  <si>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</si>
  <si>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</si>
  <si>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</si>
  <si>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</si>
  <si>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</si>
  <si>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</si>
  <si>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</si>
  <si>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</si>
  <si>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</si>
  <si>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</si>
  <si>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</si>
  <si>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</si>
  <si>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</si>
  <si>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</si>
  <si>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</si>
  <si>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</si>
  <si>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</si>
  <si>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</si>
  <si>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</si>
  <si>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</si>
  <si>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</si>
  <si>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</si>
  <si>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</si>
  <si>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</si>
  <si>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</si>
  <si>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</si>
  <si>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</si>
  <si>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</si>
  <si>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</si>
  <si>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</si>
  <si>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</si>
  <si>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</si>
  <si>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</si>
  <si>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</si>
  <si>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</si>
  <si>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</si>
  <si>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</si>
  <si>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</si>
  <si>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</si>
  <si>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</si>
  <si>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</si>
  <si>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</si>
  <si>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</si>
  <si>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</si>
  <si>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</si>
  <si>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</si>
  <si>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</si>
  <si>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</si>
  <si>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</si>
  <si>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</si>
  <si>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</si>
  <si>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</si>
  <si>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</si>
  <si>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</si>
  <si>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</si>
  <si>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</si>
  <si>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</si>
  <si>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</si>
  <si>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</si>
  <si>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</si>
  <si>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</si>
  <si>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</si>
  <si>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</si>
  <si>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</si>
  <si>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</si>
  <si>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</si>
  <si>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</si>
  <si>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</si>
  <si>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</si>
  <si>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</si>
  <si>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</si>
  <si>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</si>
  <si>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</si>
  <si>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</si>
  <si>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</si>
  <si>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</si>
  <si>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</si>
  <si>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</si>
  <si>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</si>
  <si>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</si>
  <si>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</si>
  <si>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</si>
  <si>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</si>
  <si>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</si>
  <si>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</si>
  <si>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</si>
  <si>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</si>
  <si>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</si>
  <si>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</si>
  <si>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</si>
  <si>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</si>
  <si>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</si>
  <si>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</si>
  <si>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</si>
  <si>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</si>
  <si>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</si>
  <si>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</si>
  <si>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</si>
  <si>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</si>
  <si>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</si>
  <si>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</si>
  <si>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</si>
  <si>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</si>
  <si>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</si>
  <si>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</si>
  <si>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</si>
  <si>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</si>
  <si>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</si>
  <si>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</si>
  <si>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</si>
  <si>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</si>
  <si>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</si>
  <si>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</si>
  <si>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</si>
  <si>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</si>
  <si>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</si>
  <si>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</si>
  <si>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</si>
  <si>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</si>
  <si>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</si>
  <si>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</si>
  <si>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</si>
  <si>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</si>
  <si>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</si>
  <si>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</si>
  <si>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</si>
  <si>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</si>
  <si>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</si>
  <si>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</si>
  <si>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</si>
  <si>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</si>
  <si>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</si>
  <si>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</si>
  <si>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</si>
  <si>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</si>
  <si>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</si>
  <si>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</si>
  <si>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</si>
  <si>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</si>
  <si>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</si>
  <si>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</si>
  <si>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</si>
  <si>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</si>
  <si>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</si>
  <si>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</si>
  <si>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</si>
  <si>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</si>
  <si>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</si>
  <si>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</si>
  <si>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</si>
  <si>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</si>
  <si>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</si>
  <si>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</si>
  <si>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</si>
  <si>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</si>
  <si>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</si>
  <si>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</si>
  <si>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</si>
  <si>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</si>
  <si>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</si>
  <si>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</si>
  <si>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</si>
  <si>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</si>
  <si>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</si>
  <si>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</si>
  <si>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</si>
  <si>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</si>
  <si>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</si>
  <si>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</si>
  <si>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</si>
  <si>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</si>
  <si>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</si>
  <si>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</si>
  <si>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</si>
  <si>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</si>
  <si>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</si>
  <si>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</si>
  <si>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</si>
  <si>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</si>
  <si>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</si>
  <si>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</si>
  <si>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</si>
  <si>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</si>
  <si>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</si>
  <si>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</si>
  <si>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</si>
  <si>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</si>
  <si>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</si>
  <si>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</si>
  <si>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</si>
  <si>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</si>
  <si>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</si>
  <si>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</si>
  <si>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</si>
  <si>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</si>
  <si>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</si>
  <si>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</si>
  <si>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</si>
  <si>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</si>
  <si>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</si>
  <si>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</si>
  <si>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</si>
  <si>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</si>
  <si>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</si>
  <si>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</si>
  <si>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</si>
  <si>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</si>
  <si>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</si>
  <si>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</si>
  <si>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</si>
  <si>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</si>
  <si>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</si>
  <si>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</si>
  <si>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</si>
  <si>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</si>
  <si>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</si>
  <si>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</si>
  <si>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</si>
  <si>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</si>
  <si>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</si>
  <si>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</si>
  <si>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</si>
  <si>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</si>
  <si>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</si>
  <si>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</si>
  <si>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</si>
  <si>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</si>
  <si>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</si>
  <si>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</si>
  <si>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</si>
  <si>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</si>
  <si>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</si>
  <si>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</si>
  <si>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</si>
  <si>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</si>
  <si>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</si>
  <si>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</si>
  <si>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</si>
  <si>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</si>
  <si>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</si>
  <si>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</si>
  <si>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</si>
  <si>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</si>
  <si>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</si>
  <si>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</si>
  <si>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</si>
  <si>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</si>
  <si>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</si>
  <si>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</si>
  <si>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</si>
  <si>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</si>
  <si>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</si>
  <si>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</si>
  <si>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</si>
  <si>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</si>
  <si>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</si>
  <si>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</si>
  <si>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</si>
  <si>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</si>
  <si>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</si>
  <si>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</si>
  <si>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</si>
  <si>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</si>
  <si>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</si>
  <si>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</si>
  <si>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</si>
  <si>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</si>
  <si>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</si>
  <si>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</si>
  <si>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</si>
  <si>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</si>
  <si>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</si>
  <si>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</si>
  <si>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</si>
  <si>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</si>
  <si>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</si>
  <si>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</si>
  <si>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</si>
  <si>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</si>
  <si>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</si>
  <si>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</si>
  <si>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</si>
  <si>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</si>
  <si>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</si>
  <si>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</si>
  <si>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</si>
  <si>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</si>
  <si>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</si>
  <si>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</si>
  <si>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</si>
  <si>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</si>
  <si>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</si>
  <si>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</si>
  <si>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</si>
  <si>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</si>
  <si>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</si>
  <si>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</si>
  <si>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</si>
  <si>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</si>
  <si>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</si>
  <si>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</si>
  <si>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</si>
  <si>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</si>
  <si>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</si>
  <si>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</si>
  <si>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</si>
  <si>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</si>
  <si>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</si>
  <si>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</si>
  <si>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</si>
  <si>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</si>
  <si>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</si>
  <si>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</si>
  <si>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</si>
  <si>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</si>
  <si>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</si>
  <si>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</si>
  <si>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</si>
  <si>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</si>
  <si>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</si>
  <si>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</si>
  <si>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</si>
  <si>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</si>
  <si>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</si>
  <si>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</si>
  <si>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</si>
  <si>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</si>
  <si>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</si>
  <si>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</si>
  <si>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</si>
  <si>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</si>
  <si>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</si>
  <si>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</si>
  <si>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</si>
  <si>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</si>
  <si>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</si>
  <si>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</si>
  <si>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</si>
  <si>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</si>
  <si>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</si>
  <si>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</si>
  <si>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</si>
  <si>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</si>
  <si>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</si>
  <si>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</si>
  <si>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</si>
  <si>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</si>
  <si>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</si>
  <si>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</si>
  <si>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</si>
  <si>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</si>
  <si>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</si>
  <si>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</si>
  <si>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</si>
  <si>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</si>
  <si>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</si>
  <si>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</si>
  <si>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</si>
  <si>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</si>
  <si>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</si>
  <si>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</si>
  <si>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</si>
  <si>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</si>
  <si>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</si>
  <si>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</si>
  <si>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</si>
  <si>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</si>
  <si>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</si>
  <si>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</si>
  <si>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</si>
  <si>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</si>
  <si>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</si>
  <si>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</si>
  <si>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</si>
  <si>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</si>
  <si>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</si>
  <si>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</si>
  <si>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</si>
  <si>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</si>
  <si>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</si>
  <si>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</si>
  <si>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</si>
  <si>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</si>
  <si>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</si>
  <si>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</si>
  <si>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</si>
  <si>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</si>
  <si>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</si>
  <si>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</si>
  <si>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</si>
  <si>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</si>
  <si>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</si>
  <si>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</si>
  <si>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</si>
  <si>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</si>
  <si>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</si>
  <si>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</si>
  <si>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</si>
  <si>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</si>
  <si>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</si>
  <si>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</si>
  <si>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</si>
  <si>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</si>
  <si>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</si>
  <si>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</si>
  <si>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</si>
  <si>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</si>
  <si>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</si>
  <si>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</si>
  <si>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</si>
  <si>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</si>
  <si>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</si>
  <si>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</si>
  <si>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</si>
  <si>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</si>
  <si>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</si>
  <si>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</si>
  <si>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</si>
  <si>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</si>
  <si>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</si>
  <si>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</si>
  <si>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</si>
  <si>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</si>
  <si>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</si>
  <si>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</si>
  <si>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</si>
  <si>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</si>
  <si>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</si>
  <si>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</si>
  <si>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</si>
  <si>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</si>
  <si>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</si>
  <si>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</si>
  <si>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</si>
  <si>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</si>
  <si>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</si>
  <si>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</si>
  <si>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</si>
  <si>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</si>
  <si>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</si>
  <si>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</si>
  <si>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</si>
  <si>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</si>
  <si>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</si>
  <si>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</si>
  <si>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</si>
  <si>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</si>
  <si>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</si>
  <si>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</si>
  <si>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</si>
  <si>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</si>
  <si>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</si>
  <si>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</si>
  <si>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</si>
  <si>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</si>
  <si>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</si>
  <si>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</si>
  <si>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</si>
  <si>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</si>
  <si>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</si>
  <si>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</si>
  <si>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</si>
  <si>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</si>
  <si>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</si>
  <si>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</si>
  <si>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</si>
  <si>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</si>
  <si>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</si>
  <si>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</si>
  <si>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</si>
  <si>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</si>
  <si>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</si>
  <si>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</si>
  <si>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</si>
  <si>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</si>
  <si>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</si>
  <si>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</si>
  <si>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</si>
  <si>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</si>
  <si>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</si>
  <si>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</si>
  <si>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</si>
  <si>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</si>
  <si>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</si>
  <si>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</si>
  <si>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</si>
  <si>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</si>
  <si>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</si>
  <si>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</si>
  <si>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</si>
  <si>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</si>
  <si>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</si>
  <si>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</si>
  <si>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</si>
  <si>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</si>
  <si>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</si>
  <si>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</si>
  <si>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</si>
  <si>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</si>
  <si>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</si>
  <si>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</si>
  <si>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</si>
  <si>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</si>
  <si>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</si>
  <si>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</si>
  <si>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</si>
  <si>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</si>
  <si>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</si>
  <si>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</si>
  <si>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</si>
  <si>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</si>
  <si>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</si>
  <si>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</si>
  <si>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</si>
  <si>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</si>
  <si>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</si>
  <si>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</si>
  <si>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</si>
  <si>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</si>
  <si>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</si>
  <si>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</si>
  <si>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</si>
  <si>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</si>
  <si>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</si>
  <si>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</si>
  <si>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</si>
  <si>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</si>
  <si>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</si>
  <si>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</si>
  <si>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</si>
  <si>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</si>
  <si>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</si>
  <si>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</si>
  <si>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</si>
  <si>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</si>
  <si>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</si>
  <si>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</si>
  <si>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</si>
  <si>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</si>
  <si>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</si>
  <si>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</si>
  <si>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</si>
  <si>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</si>
  <si>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</si>
  <si>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</si>
  <si>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</si>
  <si>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</si>
  <si>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</si>
  <si>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</si>
  <si>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</si>
  <si>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</si>
  <si>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</si>
  <si>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</si>
  <si>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</si>
  <si>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</si>
  <si>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</si>
  <si>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</si>
  <si>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</si>
  <si>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</si>
  <si>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</si>
  <si>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</si>
  <si>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</si>
  <si>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</si>
  <si>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</si>
  <si>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</si>
  <si>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</si>
  <si>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</si>
  <si>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</si>
  <si>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</si>
  <si>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</si>
  <si>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</si>
  <si>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</si>
  <si>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</si>
  <si>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</si>
  <si>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</si>
  <si>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</si>
  <si>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</si>
  <si>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</si>
  <si>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</si>
  <si>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</si>
  <si>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</si>
  <si>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</si>
  <si>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</si>
  <si>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</si>
  <si>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</si>
  <si>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</si>
  <si>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</si>
  <si>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</si>
  <si>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</si>
  <si>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</si>
  <si>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</si>
  <si>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</si>
  <si>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</si>
  <si>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</si>
  <si>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</si>
  <si>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</si>
  <si>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</si>
  <si>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</si>
  <si>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</si>
  <si>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</si>
  <si>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</si>
  <si>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</si>
  <si>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</si>
  <si>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</si>
  <si>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</si>
  <si>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</si>
  <si>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</si>
  <si>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</si>
  <si>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</si>
  <si>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</si>
  <si>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</si>
  <si>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</si>
  <si>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</si>
  <si>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</si>
  <si>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</si>
  <si>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</si>
  <si>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</si>
  <si>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</si>
  <si>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</si>
  <si>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</si>
  <si>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</si>
  <si>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</si>
  <si>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</si>
  <si>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</si>
  <si>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</si>
  <si>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</si>
  <si>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</si>
  <si>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</si>
  <si>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</si>
  <si>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</si>
  <si>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</si>
  <si>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</si>
  <si>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</si>
  <si>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</si>
  <si>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</si>
  <si>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</si>
  <si>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</si>
  <si>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</si>
  <si>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</si>
  <si>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</si>
  <si>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</si>
  <si>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</si>
  <si>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</si>
  <si>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</si>
  <si>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</si>
  <si>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</si>
  <si>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</si>
  <si>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</si>
  <si>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</si>
  <si>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</si>
  <si>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</si>
  <si>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</si>
  <si>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</si>
  <si>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</si>
  <si>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</si>
  <si>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</si>
  <si>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</si>
  <si>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</si>
  <si>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</si>
  <si>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</si>
  <si>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</si>
  <si>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</si>
  <si>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</si>
  <si>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</si>
  <si>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</si>
  <si>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</si>
  <si>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</si>
  <si>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</si>
  <si>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</si>
  <si>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</si>
  <si>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</si>
  <si>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</si>
  <si>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</si>
  <si>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</si>
  <si>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</si>
  <si>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</si>
  <si>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</si>
  <si>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</si>
  <si>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</si>
  <si>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</si>
  <si>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</si>
  <si>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</si>
  <si>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</si>
  <si>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</si>
  <si>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</si>
  <si>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</si>
  <si>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</si>
  <si>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</si>
  <si>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</si>
  <si>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</si>
  <si>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</si>
  <si>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</si>
  <si>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</si>
  <si>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</si>
  <si>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</si>
  <si>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</si>
  <si>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</si>
  <si>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</si>
  <si>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</si>
  <si>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</si>
  <si>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</si>
  <si>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</si>
  <si>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</si>
  <si>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</si>
  <si>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</si>
  <si>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</si>
  <si>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</si>
  <si>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</si>
  <si>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</si>
  <si>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</si>
  <si>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</si>
  <si>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</si>
  <si>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</si>
  <si>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</si>
  <si>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</si>
  <si>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</si>
  <si>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</si>
  <si>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</si>
  <si>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</si>
  <si>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</si>
  <si>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</si>
  <si>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</si>
  <si>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</si>
  <si>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</si>
  <si>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</si>
  <si>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</si>
  <si>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</si>
  <si>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</si>
  <si>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</si>
  <si>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</si>
  <si>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</si>
  <si>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</si>
  <si>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</si>
  <si>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</si>
  <si>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</si>
  <si>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</si>
  <si>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</si>
  <si>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</si>
  <si>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</si>
  <si>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</si>
  <si>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</si>
  <si>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</si>
  <si>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</si>
  <si>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</si>
  <si>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</si>
  <si>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</si>
  <si>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</si>
  <si>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</si>
  <si>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</si>
  <si>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</si>
  <si>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</si>
  <si>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</si>
  <si>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</si>
  <si>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</si>
  <si>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</si>
  <si>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</si>
  <si>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</si>
  <si>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</si>
  <si>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</si>
  <si>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</si>
  <si>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</si>
  <si>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</si>
  <si>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</si>
  <si>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</si>
  <si>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</si>
  <si>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</si>
  <si>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</si>
  <si>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</si>
  <si>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</si>
  <si>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</si>
  <si>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</si>
  <si>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</si>
  <si>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</si>
  <si>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</si>
  <si>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</si>
  <si>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</si>
  <si>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</si>
  <si>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</si>
  <si>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</si>
  <si>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</si>
  <si>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</si>
  <si>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</si>
  <si>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</si>
  <si>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</si>
  <si>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</si>
  <si>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</si>
  <si>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</si>
  <si>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</si>
  <si>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</si>
  <si>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</si>
  <si>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</si>
  <si>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</si>
  <si>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</si>
  <si>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</si>
  <si>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</si>
  <si>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</si>
  <si>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</si>
  <si>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</si>
  <si>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</si>
  <si>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</si>
  <si>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</si>
  <si>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</si>
  <si>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</si>
  <si>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</si>
  <si>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</si>
  <si>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</si>
  <si>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</si>
  <si>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</si>
  <si>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</si>
  <si>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</si>
  <si>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</si>
  <si>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</si>
  <si>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</si>
  <si>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</si>
  <si>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</si>
  <si>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</si>
  <si>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</si>
  <si>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</si>
  <si>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</si>
  <si>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</si>
  <si>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</si>
  <si>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</si>
  <si>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</si>
  <si>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</si>
  <si>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</si>
  <si>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</si>
  <si>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</si>
  <si>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</si>
  <si>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</si>
  <si>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</si>
  <si>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</si>
  <si>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</si>
  <si>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</si>
  <si>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</si>
  <si>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</si>
  <si>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</si>
  <si>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</si>
  <si>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</si>
  <si>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</si>
  <si>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</si>
  <si>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</si>
  <si>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</si>
  <si>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</si>
  <si>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</si>
  <si>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</si>
  <si>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</si>
  <si>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</si>
  <si>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</si>
  <si>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</si>
  <si>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</si>
  <si>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</si>
  <si>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</si>
  <si>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</si>
  <si>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</si>
  <si>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</si>
  <si>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</si>
  <si>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</si>
  <si>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</si>
  <si>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</si>
  <si>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</si>
  <si>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</si>
  <si>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</si>
  <si>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</si>
  <si>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</si>
  <si>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</si>
  <si>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</si>
  <si>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</si>
  <si>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</si>
  <si>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</si>
  <si>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</si>
  <si>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</si>
  <si>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</si>
  <si>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</si>
  <si>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</si>
  <si>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</si>
  <si>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</si>
  <si>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</si>
  <si>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</si>
  <si>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</si>
  <si>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</si>
  <si>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</si>
  <si>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</si>
  <si>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</si>
  <si>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</si>
  <si>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</si>
  <si>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</si>
  <si>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</si>
  <si>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</si>
  <si>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</si>
  <si>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</si>
  <si>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</si>
  <si>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</si>
  <si>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</si>
  <si>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</si>
  <si>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</si>
  <si>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</si>
  <si>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</si>
  <si>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</si>
  <si>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</si>
  <si>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</si>
  <si>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</si>
  <si>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</si>
  <si>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</si>
  <si>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</si>
  <si>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</si>
  <si>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</si>
  <si>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</si>
  <si>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</si>
  <si>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</si>
  <si>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</si>
  <si>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</si>
  <si>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</si>
  <si>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</si>
  <si>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</si>
  <si>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</si>
  <si>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</si>
  <si>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</si>
  <si>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</si>
  <si>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</si>
  <si>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</si>
  <si>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</si>
  <si>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</si>
  <si>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</si>
  <si>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</si>
  <si>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</si>
  <si>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</si>
  <si>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</si>
  <si>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</si>
  <si>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</si>
  <si>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</si>
  <si>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</si>
  <si>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</si>
  <si>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</si>
  <si>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</si>
  <si>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</si>
  <si>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</si>
  <si>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</si>
  <si>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</si>
  <si>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</si>
  <si>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</si>
  <si>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</si>
  <si>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</si>
  <si>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</si>
  <si>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</si>
  <si>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</si>
  <si>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</si>
  <si>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</si>
  <si>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</si>
  <si>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</si>
  <si>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</si>
  <si>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</si>
  <si>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</si>
  <si>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</si>
  <si>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</si>
  <si>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</si>
  <si>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</si>
  <si>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</si>
  <si>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</si>
  <si>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</si>
  <si>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</si>
  <si>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</si>
  <si>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</si>
  <si>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</si>
  <si>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</si>
  <si>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</si>
  <si>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</si>
  <si>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</si>
  <si>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</si>
  <si>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</si>
  <si>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</si>
  <si>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</si>
  <si>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</si>
  <si>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</si>
  <si>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</si>
  <si>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</si>
  <si>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</si>
  <si>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</si>
  <si>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</si>
  <si>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</si>
  <si>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</si>
  <si>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</si>
  <si>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</si>
  <si>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</si>
  <si>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</si>
  <si>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</si>
  <si>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</si>
  <si>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</si>
  <si>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</si>
  <si>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</si>
  <si>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</si>
  <si>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</si>
  <si>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</si>
  <si>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</si>
  <si>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</si>
  <si>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</si>
  <si>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</si>
  <si>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</si>
  <si>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</si>
  <si>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</si>
  <si>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</si>
  <si>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</si>
  <si>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</si>
  <si>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</si>
  <si>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</si>
  <si>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</si>
  <si>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</si>
  <si>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</si>
  <si>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</si>
  <si>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</si>
  <si>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</si>
  <si>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</si>
  <si>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</si>
  <si>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</si>
  <si>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</si>
  <si>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</si>
  <si>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</si>
  <si>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</si>
  <si>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</si>
  <si>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</si>
  <si>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</si>
  <si>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</si>
  <si>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</si>
  <si>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</si>
  <si>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</si>
  <si>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</si>
  <si>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</si>
  <si>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</si>
  <si>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</si>
  <si>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</si>
  <si>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</si>
  <si>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</si>
  <si>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</si>
  <si>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</si>
  <si>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</si>
  <si>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</si>
  <si>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</si>
  <si>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</si>
  <si>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</si>
  <si>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</si>
  <si>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</si>
  <si>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</si>
  <si>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</si>
  <si>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</si>
  <si>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</si>
  <si>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</si>
  <si>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</si>
  <si>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</si>
  <si>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</si>
  <si>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</si>
  <si>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</si>
  <si>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</si>
  <si>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</si>
  <si>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</si>
  <si>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</si>
  <si>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</si>
  <si>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</si>
  <si>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</si>
  <si>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</si>
  <si>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</si>
  <si>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</si>
  <si>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</si>
  <si>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</si>
  <si>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</si>
  <si>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</si>
  <si>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</si>
  <si>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</si>
  <si>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</si>
  <si>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</si>
  <si>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</si>
  <si>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</si>
  <si>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</si>
  <si>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</si>
  <si>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</si>
  <si>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</si>
  <si>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</si>
  <si>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</si>
  <si>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</si>
  <si>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</si>
  <si>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</si>
  <si>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</si>
  <si>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</si>
  <si>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</si>
  <si>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</si>
  <si>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</si>
  <si>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</si>
  <si>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</si>
  <si>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</si>
  <si>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</si>
  <si>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</si>
  <si>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</si>
  <si>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</si>
  <si>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</si>
  <si>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</si>
  <si>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</si>
  <si>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</si>
  <si>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</si>
  <si>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</si>
  <si>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</si>
  <si>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</si>
  <si>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</si>
  <si>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</si>
  <si>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</si>
  <si>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</si>
  <si>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</si>
  <si>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</si>
  <si>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</si>
  <si>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</si>
  <si>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</si>
  <si>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</si>
  <si>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</si>
  <si>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</si>
  <si>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</si>
  <si>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</si>
  <si>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</si>
  <si>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</si>
  <si>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</si>
  <si>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</si>
  <si>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</si>
  <si>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</si>
  <si>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</si>
  <si>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</si>
  <si>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</si>
  <si>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</si>
  <si>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</si>
  <si>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</si>
  <si>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</si>
  <si>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</si>
  <si>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</si>
  <si>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</si>
  <si>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</si>
  <si>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</si>
  <si>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</si>
  <si>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</si>
  <si>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</si>
  <si>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</si>
  <si>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</si>
  <si>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</si>
  <si>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</si>
  <si>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</si>
  <si>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</si>
  <si>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</si>
  <si>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</si>
  <si>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</si>
  <si>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</si>
  <si>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</si>
  <si>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</si>
  <si>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</si>
  <si>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</si>
  <si>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</si>
  <si>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</si>
  <si>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</si>
  <si>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</si>
  <si>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</si>
  <si>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</si>
  <si>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</si>
  <si>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</si>
  <si>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</si>
  <si>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</si>
  <si>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</si>
  <si>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</si>
  <si>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</si>
  <si>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</si>
  <si>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</si>
  <si>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</si>
  <si>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</si>
  <si>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</si>
  <si>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</si>
  <si>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</si>
  <si>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</si>
  <si>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</si>
  <si>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</si>
  <si>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</si>
  <si>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</si>
  <si>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</si>
  <si>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</si>
  <si>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</si>
  <si>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</si>
  <si>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</si>
  <si>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</si>
  <si>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</si>
  <si>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</si>
  <si>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</si>
  <si>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</si>
  <si>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</si>
  <si>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</si>
  <si>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</si>
  <si>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</si>
  <si>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</si>
  <si>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</si>
  <si>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</si>
  <si>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</si>
  <si>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</si>
  <si>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</si>
  <si>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</si>
  <si>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</si>
  <si>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</si>
  <si>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</si>
  <si>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</si>
  <si>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</si>
  <si>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</si>
  <si>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</si>
  <si>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</si>
  <si>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</si>
  <si>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</si>
  <si>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</si>
  <si>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</si>
  <si>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</si>
  <si>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</si>
  <si>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</si>
  <si>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</si>
  <si>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</si>
  <si>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</si>
  <si>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</si>
  <si>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</si>
  <si>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</si>
  <si>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</si>
  <si>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</si>
  <si>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</si>
  <si>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</si>
  <si>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</si>
  <si>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</si>
  <si>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</si>
  <si>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</si>
  <si>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</si>
  <si>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</si>
  <si>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</si>
  <si>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</si>
  <si>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</si>
  <si>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</si>
  <si>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</si>
  <si>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</si>
  <si>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</si>
  <si>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</si>
  <si>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</si>
  <si>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</si>
  <si>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</si>
  <si>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</si>
  <si>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</si>
  <si>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</si>
  <si>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</si>
  <si>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</si>
  <si>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</si>
  <si>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</si>
  <si>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</si>
  <si>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</si>
  <si>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</si>
  <si>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</si>
  <si>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</si>
  <si>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</si>
  <si>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</si>
  <si>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</si>
  <si>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</si>
  <si>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</si>
  <si>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</si>
  <si>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</si>
  <si>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</si>
  <si>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</si>
  <si>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</si>
  <si>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</si>
  <si>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</si>
  <si>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</si>
  <si>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</si>
  <si>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</si>
  <si>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</si>
  <si>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</si>
  <si>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</si>
  <si>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</si>
  <si>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</si>
  <si>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</si>
  <si>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</si>
  <si>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</si>
  <si>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</si>
  <si>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</si>
  <si>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</si>
  <si>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</si>
  <si>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</si>
  <si>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</si>
  <si>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</si>
  <si>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</si>
  <si>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</si>
  <si>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</si>
  <si>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</si>
  <si>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</si>
  <si>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</si>
  <si>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</si>
  <si>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</si>
  <si>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</si>
  <si>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</si>
  <si>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</si>
  <si>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</si>
  <si>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</si>
  <si>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</si>
  <si>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</si>
  <si>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</si>
  <si>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</si>
  <si>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</si>
  <si>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</si>
  <si>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</si>
  <si>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</si>
  <si>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</si>
  <si>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</si>
  <si>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</si>
  <si>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</si>
  <si>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</si>
  <si>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</si>
  <si>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</si>
  <si>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</si>
  <si>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</si>
  <si>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</si>
  <si>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</si>
  <si>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</si>
  <si>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</si>
  <si>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</si>
  <si>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</si>
  <si>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</si>
  <si>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</si>
  <si>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</si>
  <si>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</si>
  <si>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</si>
  <si>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</si>
  <si>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</si>
  <si>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</si>
  <si>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</si>
  <si>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</si>
  <si>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</si>
  <si>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</si>
  <si>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</si>
  <si>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</si>
  <si>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</si>
  <si>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</si>
  <si>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</si>
  <si>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</si>
  <si>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</si>
  <si>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</si>
  <si>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</si>
  <si>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</si>
  <si>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</si>
  <si>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</si>
  <si>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</si>
  <si>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</si>
  <si>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</si>
  <si>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</si>
  <si>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</si>
  <si>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</si>
  <si>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</si>
  <si>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</si>
  <si>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</si>
  <si>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</si>
  <si>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</si>
  <si>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</si>
  <si>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</si>
  <si>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</si>
  <si>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</si>
  <si>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</si>
  <si>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</si>
  <si>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</si>
  <si>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</si>
  <si>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</si>
  <si>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</si>
  <si>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</si>
  <si>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</si>
  <si>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</si>
  <si>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</si>
  <si>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</si>
  <si>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</si>
  <si>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</si>
  <si>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</si>
  <si>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</si>
  <si>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</si>
  <si>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</si>
  <si>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</si>
  <si>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</si>
  <si>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</si>
  <si>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</si>
  <si>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</si>
  <si>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</si>
  <si>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</si>
  <si>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</si>
  <si>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</si>
  <si>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</si>
  <si>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</si>
  <si>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</si>
  <si>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</si>
  <si>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</si>
  <si>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</si>
  <si>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</si>
  <si>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</si>
  <si>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</si>
  <si>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</si>
  <si>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</si>
  <si>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</si>
  <si>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</si>
  <si>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</si>
  <si>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</si>
  <si>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</si>
  <si>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</si>
  <si>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</si>
  <si>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</si>
  <si>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</si>
  <si>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</si>
  <si>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</si>
  <si>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</si>
  <si>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</si>
  <si>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</si>
  <si>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</si>
  <si>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</si>
  <si>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</si>
  <si>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</si>
  <si>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</si>
  <si>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</si>
  <si>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</si>
  <si>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</si>
  <si>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</si>
  <si>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</si>
  <si>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</si>
  <si>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</si>
  <si>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</si>
  <si>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</si>
  <si>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</si>
  <si>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</si>
  <si>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</si>
  <si>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</si>
  <si>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</si>
  <si>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</si>
  <si>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</si>
  <si>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</si>
  <si>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</si>
  <si>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</si>
  <si>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</si>
  <si>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</si>
  <si>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</si>
  <si>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</si>
  <si>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</si>
  <si>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</si>
  <si>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</si>
  <si>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</si>
  <si>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</si>
  <si>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</si>
  <si>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</si>
  <si>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</si>
  <si>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</si>
  <si>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</si>
  <si>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</si>
  <si>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</si>
  <si>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</si>
  <si>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</si>
  <si>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</si>
  <si>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</si>
  <si>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</si>
  <si>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</si>
  <si>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</si>
  <si>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</si>
  <si>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</si>
  <si>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</si>
  <si>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</si>
  <si>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</si>
  <si>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</si>
  <si>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</si>
  <si>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</si>
  <si>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</si>
  <si>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</si>
  <si>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</si>
  <si>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</si>
  <si>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</si>
  <si>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</si>
  <si>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</si>
  <si>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</si>
  <si>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</si>
  <si>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</si>
  <si>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</si>
  <si>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</si>
  <si>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</si>
  <si>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</si>
  <si>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</si>
  <si>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</si>
  <si>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</si>
  <si>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</si>
  <si>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</si>
  <si>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</si>
  <si>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</si>
  <si>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</si>
  <si>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</si>
  <si>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</si>
  <si>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</si>
  <si>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</si>
  <si>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</si>
  <si>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</si>
  <si>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</si>
  <si>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</si>
  <si>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</si>
  <si>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</si>
  <si>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</si>
  <si>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</si>
  <si>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</si>
  <si>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</si>
  <si>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</si>
  <si>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</si>
  <si>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</si>
  <si>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</si>
  <si>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</si>
  <si>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</si>
  <si>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</si>
  <si>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</si>
  <si>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</si>
  <si>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</si>
  <si>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</si>
  <si>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</si>
  <si>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</si>
  <si>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</si>
  <si>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</si>
  <si>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</si>
  <si>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</si>
  <si>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</si>
  <si>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</si>
  <si>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</si>
  <si>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</si>
  <si>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</si>
  <si>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</si>
  <si>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</si>
  <si>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</si>
  <si>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</si>
  <si>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</si>
  <si>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</si>
  <si>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</si>
  <si>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</si>
  <si>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</si>
  <si>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</si>
  <si>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</si>
  <si>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</si>
  <si>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</si>
  <si>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</si>
  <si>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</si>
  <si>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</si>
  <si>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</si>
  <si>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</si>
  <si>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</si>
  <si>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</si>
  <si>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</si>
  <si>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</si>
  <si>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</si>
  <si>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</si>
  <si>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</si>
  <si>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</si>
  <si>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</si>
  <si>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</si>
  <si>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</si>
  <si>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</si>
  <si>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</si>
  <si>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</si>
  <si>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</si>
  <si>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</si>
  <si>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</si>
  <si>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</si>
  <si>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</si>
  <si>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</si>
  <si>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</si>
  <si>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</si>
  <si>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</si>
  <si>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</si>
  <si>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</si>
  <si>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</si>
  <si>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</si>
  <si>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</si>
  <si>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</si>
  <si>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</si>
  <si>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</si>
  <si>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</si>
  <si>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</si>
  <si>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</si>
  <si>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</si>
  <si>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</si>
  <si>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</si>
  <si>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</si>
  <si>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</si>
  <si>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</si>
  <si>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</si>
  <si>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</si>
  <si>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</si>
  <si>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</si>
  <si>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</si>
  <si>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</si>
  <si>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</si>
  <si>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</si>
  <si>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</si>
  <si>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</si>
  <si>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</si>
  <si>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</si>
  <si>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</si>
  <si>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</si>
  <si>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</si>
  <si>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</si>
  <si>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</si>
  <si>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</si>
  <si>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</si>
  <si>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</si>
  <si>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</si>
  <si>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</si>
  <si>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</si>
  <si>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</si>
  <si>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</si>
  <si>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</si>
  <si>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</si>
  <si>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</si>
  <si>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</si>
  <si>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</si>
  <si>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</si>
  <si>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</si>
  <si>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</si>
  <si>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</si>
  <si>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</si>
  <si>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</si>
  <si>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</si>
  <si>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</si>
  <si>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</si>
  <si>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</si>
  <si>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</si>
  <si>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</si>
  <si>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</si>
  <si>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</si>
  <si>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</si>
  <si>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</si>
  <si>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</si>
  <si>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</si>
  <si>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</si>
  <si>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</si>
  <si>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</si>
  <si>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</si>
  <si>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</si>
  <si>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</si>
  <si>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</si>
  <si>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</si>
  <si>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</si>
  <si>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</si>
  <si>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</si>
  <si>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</si>
  <si>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</si>
  <si>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</si>
  <si>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</si>
  <si>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</si>
  <si>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</si>
  <si>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</si>
  <si>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</si>
  <si>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</si>
  <si>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</si>
  <si>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</si>
  <si>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</si>
  <si>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</si>
  <si>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</si>
  <si>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</si>
  <si>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</si>
  <si>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</si>
  <si>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</si>
  <si>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</si>
  <si>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</si>
  <si>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</si>
  <si>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</si>
  <si>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</si>
  <si>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</si>
  <si>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</si>
  <si>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</si>
  <si>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</si>
  <si>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</si>
  <si>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</si>
  <si>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</si>
  <si>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</si>
  <si>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</si>
  <si>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</si>
  <si>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</si>
  <si>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</si>
  <si>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</si>
  <si>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</si>
  <si>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</si>
  <si>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</si>
  <si>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</si>
  <si>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</si>
  <si>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</si>
  <si>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</si>
  <si>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</si>
  <si>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</si>
  <si>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</si>
  <si>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</si>
  <si>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</si>
  <si>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</si>
  <si>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</si>
  <si>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</si>
  <si>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</si>
  <si>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</si>
  <si>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</si>
  <si>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</si>
  <si>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</si>
  <si>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</si>
  <si>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</si>
  <si>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</si>
  <si>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</si>
  <si>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</si>
  <si>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</si>
  <si>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</si>
  <si>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</si>
  <si>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</si>
  <si>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</si>
  <si>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</si>
  <si>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</si>
  <si>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</si>
  <si>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</si>
  <si>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</si>
  <si>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</si>
  <si>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</si>
  <si>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</si>
  <si>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</si>
  <si>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</si>
  <si>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</si>
  <si>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</si>
  <si>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</si>
  <si>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</si>
  <si>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</si>
  <si>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</si>
  <si>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</si>
  <si>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</si>
  <si>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</si>
  <si>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</si>
  <si>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</si>
  <si>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</si>
  <si>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</si>
  <si>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</si>
  <si>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</si>
  <si>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</si>
  <si>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</si>
  <si>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</si>
  <si>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</si>
  <si>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</si>
  <si>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</si>
  <si>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</si>
  <si>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</si>
  <si>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</si>
  <si>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</si>
  <si>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</si>
  <si>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</si>
  <si>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</si>
  <si>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</si>
  <si>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</si>
  <si>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</si>
  <si>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</si>
  <si>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</si>
  <si>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</si>
  <si>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</si>
  <si>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</si>
  <si>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</si>
  <si>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</si>
  <si>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</si>
  <si>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</si>
  <si>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</si>
  <si>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</si>
  <si>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</si>
  <si>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</si>
  <si>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</si>
  <si>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</si>
  <si>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</si>
  <si>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</si>
  <si>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</si>
  <si>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</si>
  <si>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</si>
  <si>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</si>
  <si>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</si>
  <si>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</si>
  <si>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</si>
  <si>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</si>
  <si>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</si>
  <si>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</si>
  <si>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</si>
  <si>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</si>
  <si>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</si>
  <si>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</si>
  <si>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</si>
  <si>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</si>
  <si>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</si>
  <si>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</si>
  <si>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</si>
  <si>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</si>
  <si>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</si>
  <si>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</si>
  <si>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</si>
  <si>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</si>
  <si>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</si>
  <si>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</si>
  <si>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</si>
  <si>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</si>
  <si>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</si>
  <si>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</si>
  <si>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</si>
  <si>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</si>
  <si>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</si>
  <si>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</si>
  <si>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</si>
  <si>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</si>
  <si>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</si>
  <si>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</si>
  <si>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</si>
  <si>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</si>
  <si>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</si>
  <si>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</si>
  <si>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</si>
  <si>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</si>
  <si>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</si>
  <si>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</si>
  <si>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</si>
  <si>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</si>
  <si>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</si>
  <si>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</si>
  <si>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</si>
  <si>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</si>
  <si>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</si>
  <si>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</si>
  <si>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</si>
  <si>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</si>
  <si>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</si>
  <si>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</si>
  <si>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</si>
  <si>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</si>
  <si>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</si>
  <si>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</si>
  <si>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</si>
  <si>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</si>
  <si>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</si>
  <si>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</si>
  <si>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</si>
  <si>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</si>
  <si>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</si>
  <si>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</si>
  <si>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</si>
  <si>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</si>
  <si>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</si>
  <si>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</si>
  <si>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</si>
  <si>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</si>
  <si>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</si>
  <si>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</si>
  <si>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</si>
  <si>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</si>
  <si>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</si>
  <si>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</si>
  <si>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</si>
  <si>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</si>
  <si>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</si>
  <si>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</si>
  <si>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</si>
  <si>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</si>
  <si>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</si>
  <si>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</si>
  <si>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</si>
  <si>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</si>
  <si>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</si>
  <si>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</si>
  <si>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</si>
  <si>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</si>
  <si>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</si>
  <si>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</si>
  <si>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</si>
  <si>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</si>
  <si>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</si>
  <si>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</si>
  <si>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</si>
  <si>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</si>
  <si>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</si>
  <si>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</si>
  <si>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</si>
  <si>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</si>
  <si>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</si>
  <si>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</si>
  <si>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</si>
  <si>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</si>
  <si>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</si>
  <si>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</si>
  <si>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</si>
  <si>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</si>
  <si>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</si>
  <si>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</si>
  <si>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</si>
  <si>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</si>
  <si>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</si>
  <si>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</si>
  <si>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</si>
  <si>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</si>
  <si>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</si>
  <si>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</si>
  <si>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</si>
  <si>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</si>
  <si>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</si>
  <si>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</si>
  <si>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</si>
  <si>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</si>
  <si>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</si>
  <si>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</si>
  <si>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</si>
  <si>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</si>
  <si>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</si>
  <si>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</si>
  <si>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</si>
  <si>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</si>
  <si>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</si>
  <si>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</si>
  <si>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</si>
  <si>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</si>
  <si>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</si>
  <si>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</si>
  <si>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</si>
  <si>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</si>
  <si>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</si>
  <si>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</si>
  <si>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</si>
  <si>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</si>
  <si>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</si>
  <si>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</si>
  <si>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</si>
  <si>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</si>
  <si>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</si>
  <si>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</si>
  <si>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</si>
  <si>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</si>
  <si>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</si>
  <si>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</si>
  <si>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</si>
  <si>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</si>
  <si>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</si>
  <si>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</si>
  <si>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</si>
  <si>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</si>
  <si>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</si>
  <si>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</si>
  <si>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</si>
  <si>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</si>
  <si>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</si>
  <si>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</si>
  <si>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</si>
  <si>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</si>
  <si>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</si>
  <si>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</si>
  <si>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</si>
  <si>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</si>
  <si>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</si>
  <si>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</si>
  <si>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</si>
  <si>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</si>
  <si>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</si>
  <si>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</si>
  <si>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</si>
  <si>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</si>
  <si>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</si>
  <si>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</si>
  <si>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</si>
  <si>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</si>
  <si>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</si>
  <si>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</si>
  <si>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</si>
  <si>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</si>
  <si>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</si>
  <si>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</si>
  <si>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</si>
  <si>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</si>
  <si>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</si>
  <si>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</si>
  <si>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</si>
  <si>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</si>
  <si>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</si>
  <si>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</si>
  <si>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</si>
  <si>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</si>
  <si>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</si>
  <si>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</si>
  <si>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</si>
  <si>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</si>
  <si>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</si>
  <si>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</si>
  <si>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</si>
  <si>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</si>
  <si>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</si>
  <si>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</si>
  <si>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</si>
  <si>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</si>
  <si>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</si>
  <si>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</si>
  <si>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</si>
  <si>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</si>
  <si>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</si>
  <si>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</si>
  <si>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</si>
  <si>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</si>
  <si>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</si>
  <si>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</si>
  <si>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</si>
  <si>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</si>
  <si>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</si>
  <si>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</si>
  <si>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</si>
  <si>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</si>
  <si>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</si>
  <si>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</si>
  <si>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</si>
  <si>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</si>
  <si>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</si>
  <si>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</si>
  <si>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</si>
  <si>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</si>
  <si>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</si>
  <si>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</si>
  <si>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</si>
  <si>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</si>
  <si>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</si>
  <si>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</si>
  <si>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</si>
  <si>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</si>
  <si>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</si>
  <si>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</si>
  <si>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</si>
  <si>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</si>
  <si>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</si>
  <si>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</si>
  <si>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</si>
  <si>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</si>
  <si>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</si>
  <si>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</si>
  <si>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</si>
  <si>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</si>
  <si>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</si>
  <si>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</si>
  <si>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</si>
  <si>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</si>
  <si>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</si>
  <si>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</si>
  <si>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</si>
  <si>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</si>
  <si>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</si>
  <si>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</si>
  <si>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</si>
  <si>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</si>
  <si>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</si>
  <si>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</si>
  <si>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</si>
  <si>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</si>
  <si>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</si>
  <si>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</si>
  <si>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</si>
  <si>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</si>
  <si>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</si>
  <si>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</si>
  <si>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</si>
  <si>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</si>
  <si>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</si>
  <si>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</si>
  <si>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</si>
  <si>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</si>
  <si>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</si>
  <si>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</si>
  <si>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</si>
  <si>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</si>
  <si>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</si>
  <si>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</si>
  <si>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</si>
  <si>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</si>
  <si>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</si>
  <si>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</si>
  <si>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</si>
  <si>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</si>
  <si>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</si>
  <si>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</si>
  <si>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</si>
  <si>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</si>
  <si>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</si>
  <si>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</si>
  <si>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</si>
  <si>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</si>
  <si>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</si>
  <si>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</si>
  <si>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</si>
  <si>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</si>
  <si>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</si>
  <si>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</si>
  <si>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</si>
  <si>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</si>
  <si>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</si>
  <si>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</si>
  <si>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</si>
  <si>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</si>
  <si>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</si>
  <si>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</si>
  <si>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</si>
  <si>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</si>
  <si>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</si>
  <si>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</si>
  <si>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</si>
  <si>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</si>
  <si>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</si>
  <si>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</si>
  <si>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</si>
  <si>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</si>
  <si>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</si>
  <si>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</si>
  <si>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</si>
  <si>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</si>
  <si>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</si>
  <si>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</si>
  <si>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</si>
  <si>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</si>
  <si>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</si>
  <si>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</si>
  <si>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</si>
  <si>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</si>
  <si>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</si>
  <si>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</si>
  <si>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</si>
  <si>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</si>
  <si>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</si>
  <si>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</si>
  <si>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</si>
  <si>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</si>
  <si>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</si>
  <si>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</si>
  <si>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</si>
  <si>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</si>
  <si>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</si>
  <si>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</si>
  <si>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</si>
  <si>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</si>
  <si>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</si>
  <si>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</si>
  <si>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</si>
  <si>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</si>
  <si>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</si>
  <si>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</si>
  <si>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</si>
  <si>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</si>
  <si>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</si>
  <si>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</si>
  <si>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</si>
  <si>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</si>
  <si>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</si>
  <si>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</si>
  <si>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</si>
  <si>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</si>
  <si>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</si>
  <si>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</si>
  <si>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</si>
  <si>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</si>
  <si>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</si>
  <si>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</si>
  <si>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</si>
  <si>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</si>
  <si>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</si>
  <si>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</si>
  <si>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</si>
  <si>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</si>
  <si>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</si>
  <si>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</si>
  <si>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</si>
  <si>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</si>
  <si>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</si>
  <si>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</si>
  <si>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</si>
  <si>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</si>
  <si>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</si>
  <si>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</si>
  <si>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</si>
  <si>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</si>
  <si>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</si>
  <si>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</si>
  <si>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</si>
  <si>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</si>
  <si>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</si>
  <si>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</si>
  <si>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</si>
  <si>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</si>
  <si>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</si>
  <si>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</si>
  <si>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</si>
  <si>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</si>
  <si>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</si>
  <si>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</si>
  <si>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</si>
  <si>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</si>
  <si>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</si>
  <si>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</si>
  <si>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</si>
  <si>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</si>
  <si>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</si>
  <si>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</si>
  <si>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</si>
  <si>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</si>
  <si>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</si>
  <si>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</si>
  <si>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</si>
  <si>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</si>
  <si>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</si>
  <si>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</si>
  <si>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</si>
  <si>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</si>
  <si>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</si>
  <si>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</si>
  <si>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</si>
  <si>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</si>
  <si>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</si>
  <si>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</si>
  <si>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</si>
  <si>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</si>
  <si>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</si>
  <si>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</si>
  <si>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</si>
  <si>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</si>
  <si>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</si>
  <si>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</si>
  <si>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</si>
  <si>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</si>
  <si>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</si>
  <si>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</si>
  <si>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</si>
  <si>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</si>
  <si>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</si>
  <si>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</si>
  <si>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</si>
  <si>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</si>
  <si>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</si>
  <si>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</si>
  <si>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</si>
  <si>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</si>
  <si>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</si>
  <si>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</si>
  <si>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</si>
  <si>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</si>
  <si>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</si>
  <si>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</si>
  <si>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</si>
  <si>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</si>
  <si>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</si>
  <si>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</si>
  <si>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</si>
  <si>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</si>
  <si>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</si>
  <si>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</si>
  <si>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</si>
  <si>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</si>
  <si>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</si>
  <si>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</si>
  <si>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</si>
  <si>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</si>
  <si>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</si>
  <si>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</si>
  <si>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</si>
  <si>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</si>
  <si>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</si>
  <si>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</si>
  <si>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</si>
  <si>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</si>
  <si>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</si>
  <si>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</si>
  <si>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</si>
  <si>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</si>
  <si>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</si>
  <si>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</si>
  <si>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</si>
  <si>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</si>
  <si>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</si>
  <si>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</si>
  <si>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</si>
  <si>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</si>
  <si>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</si>
  <si>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</si>
  <si>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</si>
  <si>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</si>
  <si>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</si>
  <si>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</si>
  <si>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</si>
  <si>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</si>
  <si>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</si>
  <si>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</si>
  <si>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</si>
  <si>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</si>
  <si>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</si>
  <si>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</si>
  <si>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</si>
  <si>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</si>
  <si>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</si>
  <si>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</si>
  <si>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</si>
  <si>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</si>
  <si>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</si>
  <si>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</si>
  <si>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</si>
  <si>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</si>
  <si>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</si>
  <si>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</si>
  <si>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</si>
  <si>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</si>
  <si>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</si>
  <si>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</si>
  <si>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</si>
  <si>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</si>
  <si>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</si>
  <si>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</si>
  <si>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</si>
  <si>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</si>
  <si>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</si>
  <si>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</si>
  <si>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</si>
  <si>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</si>
  <si>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</si>
  <si>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</si>
  <si>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</si>
  <si>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</si>
  <si>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</si>
  <si>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</si>
  <si>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</si>
  <si>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</si>
  <si>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</si>
  <si>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</si>
  <si>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</si>
  <si>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</si>
  <si>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</si>
  <si>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</si>
  <si>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</si>
  <si>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</si>
  <si>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</si>
  <si>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</si>
  <si>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</si>
  <si>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</si>
  <si>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</si>
  <si>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</si>
  <si>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</si>
  <si>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</si>
  <si>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</si>
  <si>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</si>
  <si>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</si>
  <si>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</si>
  <si>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</si>
  <si>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</si>
  <si>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</si>
  <si>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</si>
  <si>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</si>
  <si>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</si>
  <si>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</si>
  <si>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</si>
  <si>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</si>
  <si>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</si>
  <si>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</si>
  <si>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</si>
  <si>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</si>
  <si>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</si>
  <si>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</si>
  <si>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</si>
  <si>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</si>
  <si>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</si>
  <si>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</si>
  <si>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</si>
  <si>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</si>
  <si>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</si>
  <si>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</si>
  <si>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</si>
  <si>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</si>
  <si>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</si>
  <si>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</si>
  <si>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</si>
  <si>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</si>
  <si>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</si>
  <si>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</si>
  <si>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</si>
  <si>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</si>
  <si>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</si>
  <si>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</si>
  <si>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</si>
  <si>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</si>
  <si>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</si>
  <si>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</si>
  <si>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</si>
  <si>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</si>
  <si>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</si>
  <si>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</si>
  <si>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</si>
  <si>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</si>
  <si>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</si>
  <si>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</si>
  <si>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</si>
  <si>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</si>
  <si>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</si>
  <si>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</si>
  <si>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</si>
  <si>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</si>
  <si>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</si>
  <si>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</si>
  <si>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</si>
  <si>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</si>
  <si>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</si>
  <si>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</si>
  <si>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</si>
  <si>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</si>
  <si>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</si>
  <si>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</si>
  <si>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</si>
  <si>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</si>
  <si>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</si>
  <si>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</si>
  <si>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</si>
  <si>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</si>
  <si>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</si>
  <si>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</si>
  <si>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</si>
  <si>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</si>
  <si>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</si>
  <si>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</si>
  <si>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</si>
  <si>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</si>
  <si>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</si>
  <si>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</si>
  <si>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</si>
  <si>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</si>
  <si>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</si>
  <si>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</si>
  <si>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</si>
  <si>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</si>
  <si>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</si>
  <si>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</si>
  <si>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</si>
  <si>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</si>
  <si>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</si>
  <si>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</si>
  <si>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</si>
  <si>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</si>
  <si>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</si>
  <si>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</si>
  <si>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</si>
  <si>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</si>
  <si>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</si>
  <si>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</si>
  <si>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</si>
  <si>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</si>
  <si>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</si>
  <si>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</si>
  <si>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</si>
  <si>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</si>
  <si>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</si>
  <si>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</si>
  <si>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</si>
  <si>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</si>
  <si>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</si>
  <si>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</si>
  <si>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</si>
  <si>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</si>
  <si>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</si>
  <si>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</si>
  <si>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</si>
  <si>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</si>
  <si>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</si>
  <si>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</si>
  <si>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</si>
  <si>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</si>
  <si>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</si>
  <si>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</si>
  <si>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</si>
  <si>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</si>
  <si>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</si>
  <si>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</si>
  <si>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</si>
  <si>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</si>
  <si>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</si>
  <si>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</si>
  <si>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</si>
  <si>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</si>
  <si>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</si>
  <si>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</si>
  <si>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</si>
  <si>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</si>
  <si>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</si>
  <si>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</si>
  <si>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</si>
  <si>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</si>
  <si>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</si>
  <si>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</si>
  <si>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</si>
  <si>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</si>
  <si>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</si>
  <si>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</si>
  <si>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</si>
  <si>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</si>
  <si>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</si>
  <si>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</si>
  <si>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</si>
  <si>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</si>
  <si>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</si>
  <si>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</si>
  <si>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</si>
  <si>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</si>
  <si>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</si>
  <si>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</si>
  <si>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</si>
  <si>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</si>
  <si>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</si>
  <si>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</si>
  <si>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</si>
  <si>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</si>
  <si>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</si>
  <si>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</si>
  <si>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</si>
  <si>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</si>
  <si>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</si>
  <si>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</si>
  <si>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</si>
  <si>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</si>
  <si>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</si>
  <si>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</si>
  <si>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</si>
  <si>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</si>
  <si>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</si>
  <si>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</si>
  <si>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</si>
  <si>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</si>
  <si>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</si>
  <si>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</si>
  <si>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</si>
  <si>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</si>
  <si>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</si>
  <si>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</si>
  <si>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</si>
  <si>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</si>
  <si>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</si>
  <si>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</si>
  <si>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</si>
  <si>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</si>
  <si>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</si>
  <si>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</si>
  <si>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</si>
  <si>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</si>
  <si>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</si>
  <si>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</si>
  <si>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</si>
  <si>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</si>
  <si>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</si>
  <si>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</si>
  <si>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</si>
  <si>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</si>
  <si>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</si>
  <si>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</si>
  <si>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</si>
  <si>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</si>
  <si>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</si>
  <si>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</si>
  <si>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</si>
  <si>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</si>
  <si>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</si>
  <si>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</si>
  <si>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</si>
  <si>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</si>
  <si>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</si>
  <si>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</si>
  <si>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</si>
  <si>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</si>
  <si>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</si>
  <si>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</si>
  <si>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</si>
  <si>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</si>
  <si>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</si>
  <si>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</si>
  <si>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</si>
  <si>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</si>
  <si>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</si>
  <si>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</si>
  <si>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</si>
  <si>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</si>
  <si>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</si>
  <si>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</si>
  <si>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</si>
  <si>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</si>
  <si>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</si>
  <si>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</si>
  <si>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</si>
  <si>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</si>
  <si>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</si>
  <si>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</si>
  <si>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</si>
  <si>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</si>
  <si>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</si>
  <si>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</si>
  <si>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</si>
  <si>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</si>
  <si>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</si>
  <si>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</si>
  <si>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</si>
  <si>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</si>
  <si>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</si>
  <si>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</si>
  <si>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</si>
  <si>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</si>
  <si>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</si>
  <si>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</si>
  <si>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</si>
  <si>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</si>
  <si>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</si>
  <si>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</si>
  <si>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</si>
  <si>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</si>
  <si>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</si>
  <si>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</si>
  <si>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</si>
  <si>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</si>
  <si>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</si>
  <si>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</si>
  <si>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</si>
  <si>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</si>
  <si>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</si>
  <si>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</si>
  <si>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</si>
  <si>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</si>
  <si>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</si>
  <si>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</si>
  <si>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</si>
  <si>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</si>
  <si>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</si>
  <si>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</si>
  <si>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</si>
  <si>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</si>
  <si>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</si>
  <si>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</si>
  <si>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</si>
  <si>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</si>
  <si>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</si>
  <si>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</si>
  <si>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</si>
  <si>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</si>
  <si>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</si>
  <si>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</si>
  <si>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</si>
  <si>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</si>
  <si>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</si>
  <si>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</si>
  <si>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</si>
  <si>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</si>
  <si>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</si>
  <si>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</si>
  <si>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</si>
  <si>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</si>
  <si>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</si>
  <si>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</si>
  <si>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</si>
  <si>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</si>
  <si>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</si>
  <si>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</si>
  <si>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</si>
  <si>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</si>
  <si>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</si>
  <si>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</si>
  <si>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</si>
  <si>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</si>
  <si>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</si>
  <si>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</si>
  <si>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</si>
  <si>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</si>
  <si>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</si>
  <si>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</si>
  <si>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</si>
  <si>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</si>
  <si>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</si>
  <si>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</si>
  <si>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</si>
  <si>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</si>
  <si>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</si>
  <si>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</si>
  <si>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</si>
  <si>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</si>
  <si>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</si>
  <si>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</si>
  <si>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</si>
  <si>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</si>
  <si>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</si>
  <si>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</si>
  <si>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</si>
  <si>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</si>
  <si>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</si>
  <si>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</si>
  <si>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</si>
  <si>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</si>
  <si>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</si>
  <si>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</si>
  <si>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</si>
  <si>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</si>
  <si>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</si>
  <si>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</si>
  <si>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</si>
  <si>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</si>
  <si>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</si>
  <si>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</si>
  <si>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</si>
  <si>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</si>
  <si>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</si>
  <si>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</si>
  <si>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</si>
  <si>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</si>
  <si>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</si>
  <si>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</si>
  <si>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</si>
  <si>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</si>
  <si>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</si>
  <si>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</si>
  <si>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</si>
  <si>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</si>
  <si>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</si>
  <si>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</si>
  <si>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</si>
  <si>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</si>
  <si>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</si>
  <si>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</si>
  <si>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</si>
  <si>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</si>
  <si>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</si>
  <si>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</si>
  <si>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</si>
  <si>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</si>
  <si>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</si>
  <si>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</si>
  <si>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</si>
  <si>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</si>
  <si>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</si>
  <si>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</si>
  <si>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</si>
  <si>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</si>
  <si>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</si>
  <si>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</si>
  <si>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</si>
  <si>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</si>
  <si>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</si>
  <si>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</si>
  <si>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</si>
  <si>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</si>
  <si>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</si>
  <si>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</si>
  <si>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</si>
  <si>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</si>
  <si>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</si>
  <si>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</si>
  <si>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</si>
  <si>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</si>
  <si>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</si>
  <si>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</si>
  <si>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</si>
  <si>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</si>
  <si>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</si>
  <si>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</si>
  <si>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</si>
  <si>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</si>
  <si>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</si>
  <si>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</si>
  <si>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</si>
  <si>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</si>
  <si>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</si>
  <si>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</si>
  <si>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</si>
  <si>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</si>
  <si>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</si>
  <si>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</si>
  <si>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</si>
  <si>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</si>
  <si>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</si>
  <si>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</si>
  <si>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</si>
  <si>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</si>
  <si>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</si>
  <si>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</si>
  <si>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</si>
  <si>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</si>
  <si>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</si>
  <si>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</si>
  <si>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</si>
  <si>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</si>
  <si>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</si>
  <si>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</si>
  <si>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</si>
  <si>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</si>
  <si>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</si>
  <si>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</si>
  <si>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</si>
  <si>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</si>
  <si>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</si>
  <si>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</si>
  <si>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</si>
  <si>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</si>
  <si>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</si>
  <si>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</si>
  <si>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</si>
  <si>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</si>
  <si>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</si>
  <si>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</si>
  <si>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</si>
  <si>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</si>
  <si>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</si>
  <si>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</si>
  <si>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</si>
  <si>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</si>
  <si>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</si>
  <si>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</si>
  <si>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</si>
  <si>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</si>
  <si>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</si>
  <si>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</si>
  <si>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</si>
  <si>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</si>
  <si>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</si>
  <si>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</si>
  <si>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</si>
  <si>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</si>
  <si>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</si>
  <si>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</si>
  <si>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</si>
  <si>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</si>
  <si>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</si>
  <si>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</si>
  <si>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</si>
  <si>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</si>
  <si>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</si>
  <si>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</si>
  <si>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</si>
  <si>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</si>
  <si>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</si>
  <si>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</si>
  <si>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</si>
  <si>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</si>
  <si>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</si>
  <si>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</si>
  <si>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</si>
  <si>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</si>
  <si>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</si>
  <si>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</si>
  <si>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</si>
  <si>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</si>
  <si>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</si>
  <si>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</si>
  <si>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</si>
  <si>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</si>
  <si>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</si>
  <si>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</si>
  <si>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</si>
  <si>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</si>
  <si>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</si>
  <si>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</si>
  <si>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</si>
  <si>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</si>
  <si>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</si>
  <si>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</si>
  <si>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</si>
  <si>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</si>
  <si>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</si>
  <si>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</si>
  <si>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</si>
  <si>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</si>
  <si>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</si>
  <si>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</si>
  <si>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</si>
  <si>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</si>
  <si>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</si>
  <si>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</si>
  <si>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</si>
  <si>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</si>
  <si>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</si>
  <si>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</si>
  <si>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</t>
  </si>
  <si>
    <t>(All)</t>
  </si>
  <si>
    <t>Date Created Conversion</t>
  </si>
  <si>
    <t>average donation</t>
  </si>
  <si>
    <t xml:space="preserve"> new Percentage Funded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</si>
  <si>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</si>
  <si>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</si>
  <si>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</si>
  <si>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</si>
  <si>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</si>
  <si>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</si>
  <si>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</si>
  <si>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</si>
  <si>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</si>
  <si>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</si>
  <si>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</si>
  <si>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</si>
  <si>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</si>
  <si>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</si>
  <si>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Duration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</si>
  <si>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</si>
  <si>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</si>
  <si>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</si>
  <si>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</si>
  <si>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</si>
  <si>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</si>
  <si>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</si>
  <si>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</si>
  <si>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</si>
  <si>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</si>
  <si>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 pledged</t>
  </si>
  <si>
    <t>lower quartile of  pledged</t>
  </si>
  <si>
    <t>IQR of 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</si>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</sst>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409]mmmmm;@"/>
    <numFmt numFmtId="166" formatCode="[$-409]mmmm\ d\,\ yyyy;@"/>
    <numFmt numFmtId="167" formatCode="mm/dd/yy;@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  <font>
      <b/>
      <sz val="12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rgb="FF2B2B2B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49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3" fillId="0" borderId="0" xfId="0" applyFont="1"/>
    <xf numFmtId="14" fontId="3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 vertical="center"/>
    </xf>
    <xf numFmtId="14" fontId="2" fillId="0" borderId="0" xfId="0" applyNumberFormat="1" applyFont="1"/>
    <xf numFmtId="12" fontId="3" fillId="0" borderId="0" xfId="0" applyNumberFormat="1" applyFont="1"/>
    <xf numFmtId="12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NumberFormat="1" applyFont="1"/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0" fontId="0" fillId="2" borderId="0" xfId="0" applyNumberFormat="1" applyFill="1"/>
    <xf numFmtId="0" fontId="2" fillId="2" borderId="0" xfId="0" applyFont="1" applyFill="1"/>
    <xf numFmtId="49" fontId="0" fillId="2" borderId="0" xfId="0" applyNumberFormat="1" applyFill="1"/>
    <xf numFmtId="49" fontId="0" fillId="2" borderId="0" xfId="0" applyNumberFormat="1" applyFill="1" applyAlignment="1">
      <alignment horizontal="center" vertical="center"/>
    </xf>
    <xf numFmtId="14" fontId="0" fillId="2" borderId="0" xfId="0" applyNumberFormat="1" applyFill="1"/>
    <xf numFmtId="14" fontId="2" fillId="2" borderId="0" xfId="0" applyNumberFormat="1" applyFont="1" applyFill="1"/>
    <xf numFmtId="12" fontId="0" fillId="2" borderId="0" xfId="0" applyNumberFormat="1" applyFill="1"/>
    <xf numFmtId="0" fontId="3" fillId="2" borderId="0" xfId="0" applyNumberFormat="1" applyFont="1" applyFill="1"/>
    <xf numFmtId="44" fontId="5" fillId="0" borderId="0" xfId="0" applyNumberFormat="1" applyFont="1" applyAlignment="1">
      <alignment horizontal="center"/>
    </xf>
    <xf numFmtId="0" fontId="6" fillId="0" borderId="0" xfId="0" applyFont="1"/>
    <xf numFmtId="44" fontId="6" fillId="0" borderId="0" xfId="1" applyFont="1" applyAlignment="1">
      <alignment horizontal="right"/>
    </xf>
    <xf numFmtId="0" fontId="0" fillId="0" borderId="0" xfId="0" applyFont="1"/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0" fontId="0" fillId="0" borderId="0" xfId="0" applyNumberFormat="1" applyFont="1"/>
    <xf numFmtId="49" fontId="0" fillId="0" borderId="0" xfId="0" applyNumberFormat="1" applyFont="1"/>
    <xf numFmtId="49" fontId="0" fillId="0" borderId="0" xfId="0" applyNumberFormat="1" applyFont="1" applyAlignment="1">
      <alignment horizontal="center" vertical="center"/>
    </xf>
    <xf numFmtId="166" fontId="0" fillId="0" borderId="0" xfId="0" applyNumberFormat="1" applyFont="1"/>
    <xf numFmtId="12" fontId="0" fillId="0" borderId="0" xfId="0" applyNumberFormat="1" applyFont="1"/>
    <xf numFmtId="165" fontId="0" fillId="0" borderId="0" xfId="0" applyNumberFormat="1" applyFont="1"/>
    <xf numFmtId="0" fontId="0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44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 vertical="center"/>
    </xf>
    <xf numFmtId="166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 vertical="center"/>
    </xf>
    <xf numFmtId="12" fontId="7" fillId="0" borderId="0" xfId="0" applyNumberFormat="1" applyFont="1"/>
    <xf numFmtId="0" fontId="7" fillId="0" borderId="0" xfId="0" applyNumberFormat="1" applyFont="1"/>
    <xf numFmtId="0" fontId="7" fillId="0" borderId="0" xfId="0" applyFont="1"/>
    <xf numFmtId="166" fontId="6" fillId="0" borderId="0" xfId="0" applyNumberFormat="1" applyFont="1"/>
    <xf numFmtId="0" fontId="9" fillId="0" borderId="0" xfId="0" applyFont="1"/>
    <xf numFmtId="167" fontId="0" fillId="0" borderId="0" xfId="0" applyNumberFormat="1" applyFont="1"/>
    <xf numFmtId="0" fontId="8" fillId="0" borderId="0" xfId="0" applyFont="1" applyAlignment="1">
      <alignment horizontal="left" vertical="center" wrapText="1" inden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layout>
        <c:manualLayout>
          <c:xMode val="edge"/>
          <c:yMode val="edge"/>
          <c:x val="0.41287950255288358"/>
          <c:y val="3.5559557714860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total number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0.68934911242603547</c:v>
                </c:pt>
                <c:pt idx="2">
                  <c:v>0.5737951807228916</c:v>
                </c:pt>
                <c:pt idx="3">
                  <c:v>1</c:v>
                </c:pt>
                <c:pt idx="4">
                  <c:v>0.8867924528301887</c:v>
                </c:pt>
                <c:pt idx="5">
                  <c:v>0.30097087378640774</c:v>
                </c:pt>
                <c:pt idx="6">
                  <c:v>0.46218487394957986</c:v>
                </c:pt>
                <c:pt idx="7">
                  <c:v>0.46376811594202899</c:v>
                </c:pt>
                <c:pt idx="8">
                  <c:v>0.54166666666666663</c:v>
                </c:pt>
                <c:pt idx="9">
                  <c:v>0.56756756756756754</c:v>
                </c:pt>
                <c:pt idx="10">
                  <c:v>0.35294117647058826</c:v>
                </c:pt>
                <c:pt idx="11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5-4E66-90A2-F25BCF0758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total number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0.31065088757396447</c:v>
                </c:pt>
                <c:pt idx="2">
                  <c:v>0.42620481927710846</c:v>
                </c:pt>
                <c:pt idx="3">
                  <c:v>0</c:v>
                </c:pt>
                <c:pt idx="4">
                  <c:v>0.11320754716981132</c:v>
                </c:pt>
                <c:pt idx="5">
                  <c:v>0.69902912621359226</c:v>
                </c:pt>
                <c:pt idx="6">
                  <c:v>0.53781512605042014</c:v>
                </c:pt>
                <c:pt idx="7">
                  <c:v>0.53623188405797106</c:v>
                </c:pt>
                <c:pt idx="8">
                  <c:v>0.45833333333333331</c:v>
                </c:pt>
                <c:pt idx="9">
                  <c:v>0.43243243243243246</c:v>
                </c:pt>
                <c:pt idx="10">
                  <c:v>0.6470588235294118</c:v>
                </c:pt>
                <c:pt idx="11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5-4E66-90A2-F25BCF0758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total number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5-4E66-90A2-F25BCF075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3243648"/>
        <c:axId val="1243244480"/>
      </c:lineChart>
      <c:catAx>
        <c:axId val="124324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244480"/>
        <c:crosses val="autoZero"/>
        <c:auto val="1"/>
        <c:lblAlgn val="ctr"/>
        <c:lblOffset val="100"/>
        <c:noMultiLvlLbl val="0"/>
      </c:catAx>
      <c:valAx>
        <c:axId val="124324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24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[Daisy  STARTERBOOK.xlsx]parent category statistics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0.28962525517643628"/>
          <c:w val="0.72267825896762905"/>
          <c:h val="0.427387357830271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'parent 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5-4CA6-8DB4-4CD5C6001331}"/>
            </c:ext>
          </c:extLst>
        </c:ser>
        <c:ser>
          <c:idx val="1"/>
          <c:order val="1"/>
          <c:tx>
            <c:strRef>
              <c:f>'parent 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75-4CA6-8DB4-4CD5C6001331}"/>
            </c:ext>
          </c:extLst>
        </c:ser>
        <c:ser>
          <c:idx val="2"/>
          <c:order val="2"/>
          <c:tx>
            <c:strRef>
              <c:f>'parent 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75-4CA6-8DB4-4CD5C6001331}"/>
            </c:ext>
          </c:extLst>
        </c:ser>
        <c:ser>
          <c:idx val="3"/>
          <c:order val="3"/>
          <c:tx>
            <c:strRef>
              <c:f>'parent 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'parent 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75-4CA6-8DB4-4CD5C60013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005333487"/>
        <c:axId val="1005330991"/>
      </c:barChart>
      <c:catAx>
        <c:axId val="1005333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30991"/>
        <c:crosses val="autoZero"/>
        <c:auto val="1"/>
        <c:lblAlgn val="ctr"/>
        <c:lblOffset val="100"/>
        <c:noMultiLvlLbl val="0"/>
      </c:catAx>
      <c:valAx>
        <c:axId val="10053309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0533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[Daisy  STARTERBOOK.xlsx]Subcategory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category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6-4771-9A82-189CE72E7C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66-4771-9A82-189CE72E7C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66-4771-9A82-189CE72E7C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237333743"/>
        <c:axId val="1237334575"/>
      </c:barChart>
      <c:catAx>
        <c:axId val="123733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334575"/>
        <c:crosses val="autoZero"/>
        <c:auto val="1"/>
        <c:lblAlgn val="ctr"/>
        <c:lblOffset val="100"/>
        <c:noMultiLvlLbl val="0"/>
      </c:catAx>
      <c:valAx>
        <c:axId val="12373345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3733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[Daisy  STARTERBOOK.xlsx]Outcomes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A-40EA-AC82-391A529EEBB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3A-40EA-AC82-391A529EEBB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3A-40EA-AC82-391A529EEBB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3A-40EA-AC82-391A529EEBB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005337231"/>
        <c:axId val="1005326415"/>
      </c:lineChart>
      <c:catAx>
        <c:axId val="100533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26415"/>
        <c:crosses val="autoZero"/>
        <c:auto val="1"/>
        <c:lblAlgn val="ctr"/>
        <c:lblOffset val="100"/>
        <c:noMultiLvlLbl val="0"/>
      </c:catAx>
      <c:valAx>
        <c:axId val="1005326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3723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[Daisy  STARTERBOOK.xlsx]Theater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A-496E-B105-1A855B6CB9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A-496E-B105-1A855B6CB9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A-496E-B105-1A855B6CB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1530975"/>
        <c:axId val="1861531391"/>
      </c:lineChart>
      <c:catAx>
        <c:axId val="186153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531391"/>
        <c:crosses val="autoZero"/>
        <c:auto val="1"/>
        <c:lblAlgn val="ctr"/>
        <c:lblOffset val="100"/>
        <c:noMultiLvlLbl val="0"/>
      </c:catAx>
      <c:valAx>
        <c:axId val="186153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53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185735</xdr:colOff>
      <xdr:row>15</xdr:row>
      <xdr:rowOff>152399</xdr:rowOff>
    </xdr:from>
    <xdr:to>
      <xdr:col>11</xdr:col>
      <xdr:colOff>485774</xdr:colOff>
      <xdr:row>36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B7EF68-4B57-4DF8-83A6-9D33F3083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109536</xdr:colOff>
      <xdr:row>15</xdr:row>
      <xdr:rowOff>152400</xdr:rowOff>
    </xdr:from>
    <xdr:to>
      <xdr:col>9</xdr:col>
      <xdr:colOff>390525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31BE9-08FF-4461-A5F3-E5568E51D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104774</xdr:rowOff>
    </xdr:from>
    <xdr:to>
      <xdr:col>14</xdr:col>
      <xdr:colOff>419099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B5FB3-5571-4910-ADE5-42587FECA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28575</xdr:rowOff>
    </xdr:from>
    <xdr:to>
      <xdr:col>9</xdr:col>
      <xdr:colOff>528639</xdr:colOff>
      <xdr:row>45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D50E8-927F-4AF6-82C7-7DAFB3F6A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61911</xdr:colOff>
      <xdr:row>19</xdr:row>
      <xdr:rowOff>19050</xdr:rowOff>
    </xdr:from>
    <xdr:to>
      <xdr:col>7</xdr:col>
      <xdr:colOff>123824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C8B94-CA4F-4DBF-8A98-F04A8470C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xuan zhao" refreshedDate="44468.522376736109" createdVersion="7" refreshedVersion="7" minRefreshableVersion="3" recordCount="4114" xr:uid="{C0112A60-69B2-48D3-B57B-7891A10BB8A6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new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SemiMixedTypes="0" containsString="0" containsNumber="1" minValue="39950.163344907407" maxValue="42809.645914351851" count="4114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</sharedItems>
    </cacheField>
    <cacheField name="Date Ended Conversion" numFmtId="0">
      <sharedItems containsSemiMixedTypes="0" containsString="0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xuan zhao" refreshedDate="44468.562273842595" createdVersion="7" refreshedVersion="7" minRefreshableVersion="3" recordCount="4114" xr:uid="{6B5E13B7-A0D3-4875-A8E2-6712B9B754B0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new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 Duration" numFmtId="12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  <cacheField name="years" numFmtId="0">
      <sharedItems containsSemiMixedTypes="0" containsString="0" containsNumber="1" minValue="2.7397260273972603E-3" maxValue="0.24657534246575341" count="77">
        <n v="8.4931506849315067E-2"/>
        <n v="8.2191780821917804E-2"/>
        <n v="2.7397260273972601E-2"/>
        <n v="4.6575342465753428E-2"/>
        <n v="0.1095890410958904"/>
        <n v="1.9178082191780823E-2"/>
        <n v="9.5890410958904104E-2"/>
        <n v="8.7671232876712329E-2"/>
        <n v="0.12328767123287671"/>
        <n v="9.8630136986301367E-2"/>
        <n v="6.8493150684931503E-2"/>
        <n v="4.9315068493150684E-2"/>
        <n v="0.12602739726027398"/>
        <n v="0.16438356164383561"/>
        <n v="4.3835616438356165E-2"/>
        <n v="7.3972602739726029E-2"/>
        <n v="9.0410958904109592E-2"/>
        <n v="0.11506849315068493"/>
        <n v="4.1095890410958902E-2"/>
        <n v="6.575342465753424E-2"/>
        <n v="5.4794520547945202E-2"/>
        <n v="0.10684931506849316"/>
        <n v="3.8356164383561646E-2"/>
        <n v="5.7534246575342465E-2"/>
        <n v="6.0273972602739728E-2"/>
        <n v="0.21643835616438356"/>
        <n v="0.14520547945205478"/>
        <n v="1.0958904109589041E-2"/>
        <n v="0.20273972602739726"/>
        <n v="7.1232876712328766E-2"/>
        <n v="0.16712328767123288"/>
        <n v="7.6712328767123292E-2"/>
        <n v="0.18356164383561643"/>
        <n v="6.3013698630136991E-2"/>
        <n v="5.2054794520547946E-2"/>
        <n v="2.1917808219178082E-2"/>
        <n v="0.24657534246575341"/>
        <n v="7.9452054794520555E-2"/>
        <n v="0.12054794520547946"/>
        <n v="0.13698630136986301"/>
        <n v="0.15616438356164383"/>
        <n v="0.11780821917808219"/>
        <n v="0.15890410958904111"/>
        <n v="0.11232876712328767"/>
        <n v="0.16164383561643836"/>
        <n v="0.13424657534246576"/>
        <n v="0.10136986301369863"/>
        <n v="0.21917808219178081"/>
        <n v="0.17534246575342466"/>
        <n v="0.23561643835616439"/>
        <n v="0.13972602739726028"/>
        <n v="9.3150684931506855E-2"/>
        <n v="0.23287671232876711"/>
        <n v="0.24109589041095891"/>
        <n v="0.10410958904109589"/>
        <n v="0.12876712328767123"/>
        <n v="3.287671232876712E-2"/>
        <n v="0.15068493150684931"/>
        <n v="3.5616438356164383E-2"/>
        <n v="0.15342465753424658"/>
        <n v="0.14246575342465753"/>
        <n v="0.14794520547945206"/>
        <n v="3.0136986301369864E-2"/>
        <n v="0.23835616438356164"/>
        <n v="0.19178082191780821"/>
        <n v="0.16986301369863013"/>
        <n v="0.13150684931506848"/>
        <n v="2.4657534246575342E-2"/>
        <n v="0.17260273972602741"/>
        <n v="8.21917808219178E-3"/>
        <n v="0.21369863013698631"/>
        <n v="0.21095890410958903"/>
        <n v="1.643835616438356E-2"/>
        <n v="0.19452054794520549"/>
        <n v="1.3698630136986301E-2"/>
        <n v="2.7397260273972603E-3"/>
        <n v="0.2054794520547945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n v="42377.2736111111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3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2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5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6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7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8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9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0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1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2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13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4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15"/>
    <x v="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6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13"/>
    <x v="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1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1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17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18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19"/>
    <x v="1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20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8"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13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1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21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1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22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3"/>
    <x v="2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22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1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20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24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10"/>
    <x v="1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9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15"/>
    <x v="1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7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13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13"/>
    <x v="1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20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5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1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13"/>
    <x v="1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26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1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27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18"/>
    <x v="1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28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2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29"/>
    <x v="2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10"/>
    <x v="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30"/>
    <x v="3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2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31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20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32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1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9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20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9"/>
    <x v="1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3"/>
    <x v="3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9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34"/>
    <x v="3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22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24"/>
    <x v="2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13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6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19"/>
    <x v="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35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3"/>
    <x v="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0"/>
    <x v="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12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36"/>
    <x v="3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37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4"/>
    <x v="1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3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9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10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3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6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3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1"/>
    <x v="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14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1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6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38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39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8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23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4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13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15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3"/>
    <x v="1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41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13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3"/>
    <x v="1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7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41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4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3"/>
    <x v="1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4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3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7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6"/>
    <x v="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3"/>
    <x v="1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3"/>
    <x v="1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3"/>
    <x v="1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6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3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0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3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4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42"/>
    <x v="4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9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3"/>
    <x v="1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4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13"/>
    <x v="1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3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3"/>
    <x v="1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31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7"/>
    <x v="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20"/>
    <x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1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13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1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6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3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37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13"/>
    <x v="1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3"/>
    <x v="1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7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39"/>
    <x v="3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13"/>
    <x v="1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7"/>
    <x v="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43"/>
    <x v="4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3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44"/>
    <x v="4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3"/>
    <x v="1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1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45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3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4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6"/>
    <x v="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13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3"/>
    <x v="2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34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8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8"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4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1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39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46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8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47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7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48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12"/>
    <x v="1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39"/>
    <x v="3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8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1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43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49"/>
    <x v="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50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7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3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13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1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51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8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52"/>
    <x v="5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46"/>
    <x v="4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20"/>
    <x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0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8"/>
    <x v="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6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1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39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34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16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6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13"/>
    <x v="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10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9"/>
    <x v="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44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1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1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21"/>
    <x v="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1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20"/>
    <x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8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23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18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43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38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51"/>
    <x v="5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37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53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37"/>
    <x v="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1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31"/>
    <x v="3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16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6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6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15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19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7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17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54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40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1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4"/>
    <x v="3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8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1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1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54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1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4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37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24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8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24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8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6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8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1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8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7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1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9"/>
    <x v="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8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0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6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22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3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18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1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20"/>
    <x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13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9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18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41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8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23"/>
    <x v="2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55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7"/>
    <x v="3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1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51"/>
    <x v="5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13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1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13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7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1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1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10"/>
    <x v="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56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13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3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3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13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22"/>
    <x v="2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1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28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18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1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3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3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16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1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3"/>
    <x v="1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2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1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3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18"/>
    <x v="1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10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20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1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1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14"/>
    <x v="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8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24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1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1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13"/>
    <x v="1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7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20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13"/>
    <x v="1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13"/>
    <x v="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0"/>
    <x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14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8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13"/>
    <x v="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13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9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8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1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1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9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13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1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13"/>
    <x v="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1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1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15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13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43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13"/>
    <x v="1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1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3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1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19"/>
    <x v="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1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3"/>
    <x v="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26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17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57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44"/>
    <x v="4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13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8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8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44"/>
    <x v="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1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8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8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1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13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37"/>
    <x v="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34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8"/>
    <x v="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23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3"/>
    <x v="2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24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8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19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21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4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3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13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8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58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38"/>
    <x v="3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3"/>
    <x v="1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1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6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46"/>
    <x v="4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20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44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1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3"/>
    <x v="1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13"/>
    <x v="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9"/>
    <x v="1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33"/>
    <x v="3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1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1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59"/>
    <x v="5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13"/>
    <x v="1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18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1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8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46"/>
    <x v="4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19"/>
    <x v="1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13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1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12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1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13"/>
    <x v="1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8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1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13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0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1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16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44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37"/>
    <x v="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37"/>
    <x v="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3"/>
    <x v="1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13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18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9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57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41"/>
    <x v="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1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1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1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23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13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46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1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13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7"/>
    <x v="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1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1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3"/>
    <x v="1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1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4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8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51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51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8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13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8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13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6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1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9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8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3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1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46"/>
    <x v="4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41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31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1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1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18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51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6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57"/>
    <x v="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3"/>
    <x v="1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17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13"/>
    <x v="1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1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51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4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1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3"/>
    <x v="1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4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51"/>
    <x v="5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7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2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3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8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1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1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1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3"/>
    <x v="4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8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13"/>
    <x v="1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0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13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20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16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22"/>
    <x v="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10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1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1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11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1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12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0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30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22"/>
    <x v="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1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4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1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11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1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1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39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39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51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1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54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1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1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21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40"/>
    <x v="4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1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4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1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51"/>
    <x v="5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14"/>
    <x v="1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57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41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1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12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15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3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39"/>
    <x v="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1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9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16"/>
    <x v="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24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60"/>
    <x v="6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18"/>
    <x v="1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1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7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61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35"/>
    <x v="3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2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1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9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10"/>
    <x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20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29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6"/>
    <x v="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13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1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13"/>
    <x v="1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1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41"/>
    <x v="4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1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6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3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21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4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22"/>
    <x v="2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1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31"/>
    <x v="3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16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13"/>
    <x v="1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62"/>
    <x v="6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1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1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44"/>
    <x v="4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17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1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24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13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54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13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8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4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1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20"/>
    <x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6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1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1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23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16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8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6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3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13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3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10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1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1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63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29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1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8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8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1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12"/>
    <x v="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60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29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13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1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12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7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3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23"/>
    <x v="2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13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1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1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7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2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6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1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17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37"/>
    <x v="3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1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0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17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51"/>
    <x v="5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8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13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1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41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1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21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8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1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51"/>
    <x v="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60"/>
    <x v="6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13"/>
    <x v="1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3"/>
    <x v="1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8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17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4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13"/>
    <x v="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24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7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2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54"/>
    <x v="5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6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4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7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13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1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6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46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8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13"/>
    <x v="1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1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13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8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6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8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1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1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57"/>
    <x v="5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4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1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10"/>
    <x v="1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13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51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60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10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1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8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3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8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5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17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40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8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8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31"/>
    <x v="3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9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8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4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33"/>
    <x v="3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51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1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8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61"/>
    <x v="6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2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31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7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7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3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10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20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41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40"/>
    <x v="4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8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4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1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3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0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1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3"/>
    <x v="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17"/>
    <x v="1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1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13"/>
    <x v="1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8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1"/>
    <x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8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7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20"/>
    <x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57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8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10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3"/>
    <x v="1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1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1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8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4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1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15"/>
    <x v="1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3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13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13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1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13"/>
    <x v="1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58"/>
    <x v="5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8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22"/>
    <x v="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1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3"/>
    <x v="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0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22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20"/>
    <x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3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54"/>
    <x v="5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3"/>
    <x v="1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3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13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1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23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1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1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51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1"/>
    <x v="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6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61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46"/>
    <x v="4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34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0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16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6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7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3"/>
    <x v="2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3"/>
    <x v="2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1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13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13"/>
    <x v="1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9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7"/>
    <x v="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23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8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6"/>
    <x v="1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1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1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33"/>
    <x v="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3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6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3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1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7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31"/>
    <x v="3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3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3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13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5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55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23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35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20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2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3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8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30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8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9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8"/>
    <x v="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13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31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40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45"/>
    <x v="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16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37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55"/>
    <x v="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1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3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64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6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39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7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4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36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20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19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33"/>
    <x v="3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8"/>
    <x v="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58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3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46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5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1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0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1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62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14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3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37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1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4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6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8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6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3"/>
    <x v="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6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60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18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37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6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8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4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6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8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1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7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44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37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6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1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6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60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6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1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1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5"/>
    <x v="6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31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3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34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13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1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12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19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1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8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24"/>
    <x v="2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18"/>
    <x v="1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3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1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0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59"/>
    <x v="5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7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9"/>
    <x v="2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51"/>
    <x v="5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8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41"/>
    <x v="4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1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23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3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0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26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0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13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8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31"/>
    <x v="3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1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3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4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0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58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3"/>
    <x v="1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43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23"/>
    <x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46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3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3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0"/>
    <x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66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1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8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57"/>
    <x v="5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31"/>
    <x v="3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42"/>
    <x v="4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51"/>
    <x v="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8"/>
    <x v="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43"/>
    <x v="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3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13"/>
    <x v="1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2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1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16"/>
    <x v="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13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22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18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33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0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42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8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1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37"/>
    <x v="3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44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1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1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13"/>
    <x v="1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7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3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1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31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3"/>
    <x v="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1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46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1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44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37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1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1"/>
    <x v="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46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6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7"/>
    <x v="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45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31"/>
    <x v="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1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10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16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9"/>
    <x v="1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45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37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9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8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6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8"/>
    <x v="1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17"/>
    <x v="1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51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13"/>
    <x v="1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5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23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33"/>
    <x v="3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44"/>
    <x v="4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8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20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64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3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37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14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6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1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9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4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6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1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3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9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6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13"/>
    <x v="1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7"/>
    <x v="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40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4"/>
    <x v="2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8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3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1"/>
    <x v="3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8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3"/>
    <x v="1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8"/>
    <x v="3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17"/>
    <x v="1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13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7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36"/>
    <x v="3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23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16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26"/>
    <x v="2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1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23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1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13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8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43"/>
    <x v="4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16"/>
    <x v="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23"/>
    <x v="2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5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61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13"/>
    <x v="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31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1"/>
    <x v="5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16"/>
    <x v="1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8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13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31"/>
    <x v="3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54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3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41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59"/>
    <x v="5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8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22"/>
    <x v="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20"/>
    <x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13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22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7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1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8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1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51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1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1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1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4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37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41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13"/>
    <x v="1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8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7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1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15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3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50"/>
    <x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1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1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5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13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22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33"/>
    <x v="3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45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3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9"/>
    <x v="1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31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3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6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6"/>
    <x v="1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7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51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37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9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3"/>
    <x v="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62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3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1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4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43"/>
    <x v="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2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3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4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3"/>
    <x v="2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38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54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40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1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7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57"/>
    <x v="5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13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22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13"/>
    <x v="1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56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44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7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33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8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9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37"/>
    <x v="3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46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10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1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1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13"/>
    <x v="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20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0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39"/>
    <x v="3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7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1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23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13"/>
    <x v="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6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13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17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8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8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3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6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7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1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1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3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3"/>
    <x v="1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46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6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37"/>
    <x v="3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3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3"/>
    <x v="1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20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7"/>
    <x v="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33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7"/>
    <x v="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6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6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6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56"/>
    <x v="5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3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22"/>
    <x v="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31"/>
    <x v="3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3"/>
    <x v="1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1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8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9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1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23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33"/>
    <x v="3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39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7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6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18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7"/>
    <x v="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4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3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13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37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34"/>
    <x v="3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51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51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21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18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1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23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48"/>
    <x v="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23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54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39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8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23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13"/>
    <x v="1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23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55"/>
    <x v="5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6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26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1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37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4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37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0"/>
    <x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3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37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37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16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7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11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8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12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3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2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6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1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31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3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8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8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38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8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20"/>
    <x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0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6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31"/>
    <x v="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1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43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1"/>
    <x v="3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33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31"/>
    <x v="3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1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7"/>
    <x v="1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13"/>
    <x v="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22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23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46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54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1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21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36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8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4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3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54"/>
    <x v="5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61"/>
    <x v="6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6"/>
    <x v="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37"/>
    <x v="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55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7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8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1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7"/>
    <x v="1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4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6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24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13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7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1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1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13"/>
    <x v="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12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16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46"/>
    <x v="4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4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4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3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37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8"/>
    <x v="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23"/>
    <x v="2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13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20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22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31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6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3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38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6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13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51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9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8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6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1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12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8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46"/>
    <x v="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1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54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1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57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12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13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7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1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18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13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61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1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6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8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21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1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13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1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16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9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1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16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8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8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1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1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4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40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43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13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7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46"/>
    <x v="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6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6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3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13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1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3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1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13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1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22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1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3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1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58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23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15"/>
    <x v="1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1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1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32"/>
    <x v="3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22"/>
    <x v="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68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66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22"/>
    <x v="2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1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1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5"/>
    <x v="4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61"/>
    <x v="6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66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1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1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1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13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6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54"/>
    <x v="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1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1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1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1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31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66"/>
    <x v="6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7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1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2"/>
    <x v="2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7"/>
    <x v="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1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6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1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1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1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4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0"/>
    <x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1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8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16"/>
    <x v="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8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1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60"/>
    <x v="6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8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2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69"/>
    <x v="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4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9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7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5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10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1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17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2"/>
    <x v="2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6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2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46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37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2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31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1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1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1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1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31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22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1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1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11"/>
    <x v="1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1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13"/>
    <x v="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62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40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3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51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1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3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22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62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33"/>
    <x v="3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1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31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1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9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15"/>
    <x v="1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1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37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4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6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1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5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56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22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1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1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1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23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18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1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5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2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6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7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23"/>
    <x v="2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6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23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3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5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11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29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0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0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1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0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51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34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5"/>
    <x v="6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13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13"/>
    <x v="1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37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37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23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34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1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70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1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29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1"/>
    <x v="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18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22"/>
    <x v="2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51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17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10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1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7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6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1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1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71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7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1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6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5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37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50"/>
    <x v="5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6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1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23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4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1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1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1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23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39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51"/>
    <x v="5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8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3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3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13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56"/>
    <x v="5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13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1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40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13"/>
    <x v="1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19"/>
    <x v="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8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57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4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13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8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1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37"/>
    <x v="3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8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1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10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1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13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8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31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3"/>
    <x v="1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3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3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4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33"/>
    <x v="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1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1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8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42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1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3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3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13"/>
    <x v="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1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18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13"/>
    <x v="1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4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46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13"/>
    <x v="1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13"/>
    <x v="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45"/>
    <x v="4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13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1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23"/>
    <x v="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1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72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1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54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0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37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6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31"/>
    <x v="3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1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6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8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51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16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20"/>
    <x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21"/>
    <x v="2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37"/>
    <x v="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1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22"/>
    <x v="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9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10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4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3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1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8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44"/>
    <x v="4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16"/>
    <x v="1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8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62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3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1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8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13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1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1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13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3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0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8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1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1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2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66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1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1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1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4"/>
    <x v="2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59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13"/>
    <x v="1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18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3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1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1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1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1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12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23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4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16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1"/>
    <x v="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34"/>
    <x v="3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34"/>
    <x v="3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8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16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33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60"/>
    <x v="6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23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13"/>
    <x v="1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3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3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13"/>
    <x v="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21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1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6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31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1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10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6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4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31"/>
    <x v="3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13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8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1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7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16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3"/>
    <x v="1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13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1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44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13"/>
    <x v="1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1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8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3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38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10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66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13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1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1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1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13"/>
    <x v="1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1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1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1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60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5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3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1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8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3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18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4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22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1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7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38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4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6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7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46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1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13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1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46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8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2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23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10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1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20"/>
    <x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1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15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31"/>
    <x v="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10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6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33"/>
    <x v="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14"/>
    <x v="1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13"/>
    <x v="1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3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31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1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7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13"/>
    <x v="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31"/>
    <x v="3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1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51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13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37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51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8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46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17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13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1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24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7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1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1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1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10"/>
    <x v="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16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4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13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20"/>
    <x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1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8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8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1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13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51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1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1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3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41"/>
    <x v="4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7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1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13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6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7"/>
    <x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9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31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51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8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31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44"/>
    <x v="4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3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13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7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39"/>
    <x v="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10"/>
    <x v="1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6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1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6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42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16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13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1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13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8"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37"/>
    <x v="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3"/>
    <x v="2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22"/>
    <x v="2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13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7"/>
    <x v="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1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6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13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1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18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2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41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1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44"/>
    <x v="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8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37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14"/>
    <x v="1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1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3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1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9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5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18"/>
    <x v="1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1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37"/>
    <x v="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29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22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23"/>
    <x v="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37"/>
    <x v="3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22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34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8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14"/>
    <x v="1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14"/>
    <x v="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1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8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13"/>
    <x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24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41"/>
    <x v="4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0"/>
    <x v="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9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35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7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2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10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4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20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1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5"/>
    <x v="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7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9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0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31"/>
    <x v="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58"/>
    <x v="5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1"/>
    <x v="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20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8"/>
    <x v="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54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24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3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23"/>
    <x v="2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3"/>
    <x v="1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15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17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8"/>
    <x v="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3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35"/>
    <x v="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3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20"/>
    <x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31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44"/>
    <x v="4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3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19"/>
    <x v="1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3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3"/>
    <x v="1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22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3"/>
    <x v="1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3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19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20"/>
    <x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3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7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3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38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13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9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74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5"/>
    <x v="3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1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7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13"/>
    <x v="1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5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13"/>
    <x v="1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3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75"/>
    <x v="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18"/>
    <x v="1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3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3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3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56"/>
    <x v="5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2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1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3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1"/>
    <x v="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3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4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3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3"/>
    <x v="1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1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3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1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31"/>
    <x v="3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8"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8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2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7"/>
    <x v="3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42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58"/>
    <x v="5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51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20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45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3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8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7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20"/>
    <x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44"/>
    <x v="4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3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31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31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2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8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37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1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7"/>
    <x v="3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3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3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2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23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8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3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0"/>
    <x v="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3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37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24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6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24"/>
    <x v="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3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1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1"/>
    <x v="3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8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22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7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23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3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5"/>
    <x v="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23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1"/>
    <x v="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3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7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1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3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8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8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1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22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7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3"/>
    <x v="1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6"/>
    <x v="7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3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5"/>
    <x v="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27"/>
    <x v="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5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8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8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7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60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54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3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3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9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37"/>
    <x v="3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6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0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3"/>
    <x v="2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1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8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42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9"/>
    <x v="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3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3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37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3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3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7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3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46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3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3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3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45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39"/>
    <x v="3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3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7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57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24"/>
    <x v="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3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6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4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3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3"/>
    <x v="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22"/>
    <x v="2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5"/>
    <x v="3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4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3"/>
    <x v="1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3"/>
    <x v="1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74"/>
    <x v="7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3"/>
    <x v="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37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3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23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24"/>
    <x v="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50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34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51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3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29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3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4"/>
    <x v="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8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43"/>
    <x v="4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24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9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36"/>
    <x v="3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2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7"/>
    <x v="1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3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1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6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24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7"/>
    <x v="3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22"/>
    <x v="2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6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22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3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5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10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29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9"/>
    <x v="5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1"/>
    <x v="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5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20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23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3"/>
    <x v="1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8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8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3"/>
    <x v="1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54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3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44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3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23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7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66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7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4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46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54"/>
    <x v="5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6"/>
    <x v="1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6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51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6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66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3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7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8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6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9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9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31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6"/>
    <x v="1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9"/>
    <x v="1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7"/>
    <x v="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37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34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24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6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33"/>
    <x v="3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4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4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51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4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38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5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6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38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1"/>
    <x v="1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0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31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7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3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23"/>
    <x v="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4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23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23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8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6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54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3"/>
    <x v="2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3"/>
    <x v="2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2"/>
    <x v="2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5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6"/>
    <x v="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4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8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22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4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2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6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69"/>
    <x v="6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24"/>
    <x v="2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5"/>
    <x v="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31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23"/>
    <x v="2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23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0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33"/>
    <x v="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6"/>
    <x v="1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3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44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2"/>
    <x v="2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9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3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6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46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40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58"/>
    <x v="5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62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8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3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2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4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4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0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3"/>
    <x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31"/>
    <x v="3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23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9"/>
    <x v="1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56"/>
    <x v="5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3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9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3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6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9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0"/>
    <x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46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4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8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7"/>
    <x v="3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39"/>
    <x v="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29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22"/>
    <x v="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5"/>
    <x v="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4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3"/>
    <x v="3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8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20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0"/>
    <x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8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54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5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20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31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8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1"/>
    <x v="1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67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37"/>
    <x v="3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24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7"/>
    <x v="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4"/>
    <x v="3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2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3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23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29"/>
    <x v="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2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24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5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5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31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9"/>
    <x v="1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8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1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3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5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3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3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5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2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37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4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7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44"/>
    <x v="4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37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46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43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23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23"/>
    <x v="2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1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1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58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29"/>
    <x v="2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9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7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9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23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6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20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62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7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56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44"/>
    <x v="4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61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8"/>
    <x v="1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56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8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3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22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20"/>
    <x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3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3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58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51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23"/>
    <x v="2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29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31"/>
    <x v="3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40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8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62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1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37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0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23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1"/>
    <x v="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4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6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46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1"/>
    <x v="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3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3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24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9"/>
    <x v="1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33"/>
    <x v="3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31"/>
    <x v="3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1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7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3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51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7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24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1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67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1"/>
    <x v="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2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1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7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3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5"/>
    <x v="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54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22"/>
    <x v="2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2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3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3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8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24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0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42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6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29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23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8"/>
    <x v="1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4"/>
    <x v="3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29"/>
    <x v="2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1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3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72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8"/>
    <x v="1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7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2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8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7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9"/>
    <x v="1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6"/>
    <x v="1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1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3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23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50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3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42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0"/>
    <x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3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66"/>
    <x v="6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6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3"/>
    <x v="1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3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1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43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4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31"/>
    <x v="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8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29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3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6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62"/>
    <x v="6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33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3"/>
    <x v="3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55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5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0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3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3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2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62"/>
    <x v="6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24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33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58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23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51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3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56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1"/>
    <x v="1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23"/>
    <x v="2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6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3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51"/>
    <x v="5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0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8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37"/>
    <x v="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8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7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46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20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3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3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46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1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3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23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8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3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22"/>
    <x v="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0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29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23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0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7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42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24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23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37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5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8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3"/>
    <x v="1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67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3"/>
    <x v="1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54"/>
    <x v="5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3"/>
    <x v="3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24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0"/>
    <x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7"/>
    <x v="7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29"/>
    <x v="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3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7"/>
    <x v="3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44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54"/>
    <x v="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20"/>
    <x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3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0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26"/>
    <x v="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0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0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22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8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3"/>
    <x v="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6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4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31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54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24"/>
    <x v="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3"/>
    <x v="1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7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9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7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1"/>
    <x v="3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7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3"/>
    <x v="1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23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41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3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6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57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3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20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5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3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9"/>
    <x v="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51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55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54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46"/>
    <x v="4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7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1"/>
    <x v="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7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44"/>
    <x v="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6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56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23"/>
    <x v="2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59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3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0"/>
    <x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2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23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8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62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3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7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3"/>
    <x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0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3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0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5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8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0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6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3"/>
    <x v="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1"/>
    <x v="1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29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43"/>
    <x v="4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2"/>
    <x v="2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3"/>
    <x v="1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4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9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3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39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23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75"/>
    <x v="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6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5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0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2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3"/>
    <x v="1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5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7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2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4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20"/>
    <x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0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8"/>
    <x v="3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22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7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54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7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8"/>
    <x v="1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3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20"/>
    <x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56"/>
    <x v="5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7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56"/>
    <x v="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8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31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1"/>
    <x v="3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31"/>
    <x v="3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8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3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1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7"/>
    <x v="2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8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1"/>
    <x v="3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3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7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7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3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3"/>
    <x v="1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3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31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2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46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4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0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3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3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41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3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24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3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33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3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3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7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3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37"/>
    <x v="3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8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3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58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4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3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20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3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0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8"/>
    <x v="1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2"/>
    <x v="4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3"/>
    <x v="1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2"/>
    <x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8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3"/>
    <x v="1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3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23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37"/>
    <x v="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9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3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3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3"/>
    <x v="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51"/>
    <x v="5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4"/>
    <x v="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3"/>
    <x v="1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7"/>
    <x v="3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8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9"/>
    <x v="1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6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3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0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33"/>
    <x v="3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8"/>
    <x v="1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7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51"/>
    <x v="5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3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4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43"/>
    <x v="4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6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3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57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43"/>
    <x v="4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1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9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8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37"/>
    <x v="3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0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6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22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3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8"/>
    <x v="3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38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59"/>
    <x v="5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8"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61"/>
    <x v="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6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41"/>
    <x v="4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3"/>
    <x v="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3"/>
    <x v="1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31"/>
    <x v="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34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7E74D-F723-4CAE-9F02-B8A03CA8908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7EEB7-EF1C-4D91-8013-6A41AC6889ED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C2BEC-5AD3-4782-801B-3F56F2514F7C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2" showAll="0">
      <items count="78"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t="default"/>
      </items>
    </pivotField>
    <pivotField axis="axisPage" showAll="0">
      <items count="78"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BB946-EE9E-4DAE-B5CA-ADBF7D76B93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2" showAll="0"/>
    <pivotField axis="axisPage" showAll="0">
      <items count="78"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t="default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26C3-F7F0-4F1F-98AD-A8C15C772A49}">
  <sheetPr codeName="Sheet1"/>
  <dimension ref="A1:H14"/>
  <sheetViews>
    <sheetView tabSelected="1" workbookViewId="0">
      <selection activeCell="G15" sqref="G15"/>
    </sheetView>
  </sheetViews>
  <sheetFormatPr defaultRowHeight="15" x14ac:dyDescent="0.25"/>
  <cols>
    <col min="1" max="1" width="21.85546875" customWidth="1"/>
    <col min="2" max="2" width="20.85546875" customWidth="1"/>
    <col min="3" max="3" width="15.42578125" customWidth="1"/>
    <col min="4" max="4" width="19.140625" customWidth="1"/>
    <col min="5" max="5" width="19.5703125" customWidth="1"/>
    <col min="6" max="6" width="24.5703125" customWidth="1"/>
    <col min="7" max="7" width="24" customWidth="1"/>
    <col min="8" max="8" width="23.7109375" customWidth="1"/>
  </cols>
  <sheetData>
    <row r="1" spans="1:8" s="63" customFormat="1" ht="21" customHeight="1" x14ac:dyDescent="0.25">
      <c r="A1" s="67" t="s">
        <v>8394</v>
      </c>
      <c r="B1" s="67" t="s">
        <v>8395</v>
      </c>
      <c r="C1" s="67" t="s">
        <v>8396</v>
      </c>
      <c r="D1" s="67" t="s">
        <v>8397</v>
      </c>
      <c r="E1" s="67" t="s">
        <v>8398</v>
      </c>
      <c r="F1" s="67" t="s">
        <v>8399</v>
      </c>
      <c r="G1" s="67" t="s">
        <v>8400</v>
      </c>
      <c r="H1" s="67" t="s">
        <v>8401</v>
      </c>
    </row>
    <row r="2" spans="1:8" x14ac:dyDescent="0.25">
      <c r="A2" t="s">
        <v>8402</v>
      </c>
      <c r="B2">
        <f>COUNTIFS(Kickstarter!F:F,"successful",Kickstarter!D:D,"&lt;1000")</f>
        <v>322</v>
      </c>
      <c r="C2">
        <f>COUNTIFS(Kickstarter!F:F,"FAILED",Kickstarter!D:D,"&lt;1000")</f>
        <v>113</v>
      </c>
      <c r="D2">
        <f>COUNTIFS(Kickstarter!F:F,"CANCELED",Kickstarter!D:D,"&lt;1000")</f>
        <v>18</v>
      </c>
      <c r="E2">
        <f>B2+C2+D2</f>
        <v>453</v>
      </c>
      <c r="F2" s="68">
        <f>(B2/E2)</f>
        <v>0.71081677704194257</v>
      </c>
      <c r="G2" s="68">
        <f>C2/E2</f>
        <v>0.24944812362030905</v>
      </c>
      <c r="H2" s="68">
        <f>D2/E2</f>
        <v>3.9735099337748346E-2</v>
      </c>
    </row>
    <row r="3" spans="1:8" x14ac:dyDescent="0.25">
      <c r="A3" t="s">
        <v>8403</v>
      </c>
      <c r="B3">
        <f>COUNTIFS(Kickstarter!F:F,"successful",Kickstarter!D:D,"&gt;=1000",Kickstarter!D:D,"&lt;5000")</f>
        <v>932</v>
      </c>
      <c r="C3">
        <f>COUNTIFS(Kickstarter!F:F,"FAILED",Kickstarter!D:D,"&gt;=1000",Kickstarter!D:D,"&lt;5000")</f>
        <v>420</v>
      </c>
      <c r="D3">
        <f>COUNTIFS(Kickstarter!F:F,"CANCELD",Kickstarter!D:D,"&gt;=1000",Kickstarter!D:D,"&lt;5000")</f>
        <v>0</v>
      </c>
      <c r="E3">
        <f t="shared" ref="E3:E13" si="0">B3+C3+D3</f>
        <v>1352</v>
      </c>
      <c r="F3" s="68">
        <f t="shared" ref="F3:F13" si="1">(B3/E3)</f>
        <v>0.68934911242603547</v>
      </c>
      <c r="G3" s="68">
        <f t="shared" ref="G3:G13" si="2">C3/E3</f>
        <v>0.31065088757396447</v>
      </c>
      <c r="H3" s="68">
        <f t="shared" ref="H3:H13" si="3">D3/E3</f>
        <v>0</v>
      </c>
    </row>
    <row r="4" spans="1:8" x14ac:dyDescent="0.25">
      <c r="A4" t="s">
        <v>8404</v>
      </c>
      <c r="B4">
        <f>COUNTIFS(Kickstarter!F:F,"successful",Kickstarter!D:D,"&gt;=5000",Kickstarter!D:D,"&lt;10000")</f>
        <v>381</v>
      </c>
      <c r="C4">
        <f>COUNTIFS(Kickstarter!F:F,"FAILED",Kickstarter!D:D,"&gt;=5000",Kickstarter!D:D,"&lt;10000")</f>
        <v>283</v>
      </c>
      <c r="D4">
        <f>COUNTIFS(Kickstarter!F:F,"CANCLED",Kickstarter!D:D,"&gt;=5000",Kickstarter!D:D,"&lt;10000")</f>
        <v>0</v>
      </c>
      <c r="E4">
        <f t="shared" si="0"/>
        <v>664</v>
      </c>
      <c r="F4" s="68">
        <f t="shared" si="1"/>
        <v>0.5737951807228916</v>
      </c>
      <c r="G4" s="68">
        <f t="shared" si="2"/>
        <v>0.42620481927710846</v>
      </c>
      <c r="H4" s="68">
        <f t="shared" si="3"/>
        <v>0</v>
      </c>
    </row>
    <row r="5" spans="1:8" x14ac:dyDescent="0.25">
      <c r="A5" t="s">
        <v>8405</v>
      </c>
      <c r="B5">
        <f>COUNTIFS(Kickstarter!F:F,"successful",Kickstarter!D:D,"&gt;=10000",Kickstarter!D:D,"&lt;15000")</f>
        <v>168</v>
      </c>
      <c r="C5">
        <f>COUNTIFS(Kickstarter!F:F,"FAILEDl",Kickstarter!D:D,"&gt;=10000",Kickstarter!D:D,"&lt;15000")</f>
        <v>0</v>
      </c>
      <c r="D5">
        <f>COUNTIFS(Kickstarter!F:F," Canceled",Kickstarter!D:D,"&gt;=10000",Kickstarter!D:D,"&lt;15000")</f>
        <v>0</v>
      </c>
      <c r="E5">
        <f t="shared" si="0"/>
        <v>168</v>
      </c>
      <c r="F5" s="68">
        <f t="shared" si="1"/>
        <v>1</v>
      </c>
      <c r="G5" s="68">
        <f t="shared" si="2"/>
        <v>0</v>
      </c>
      <c r="H5" s="68">
        <f t="shared" si="3"/>
        <v>0</v>
      </c>
    </row>
    <row r="6" spans="1:8" x14ac:dyDescent="0.25">
      <c r="A6" t="s">
        <v>8406</v>
      </c>
      <c r="B6">
        <f>COUNTIFS(Kickstarter!F:F,"successful",Kickstarter!D:D,"&gt;=15000",Kickstarter!D:D,"&lt;20000")</f>
        <v>94</v>
      </c>
      <c r="C6">
        <f>COUNTIFS(Kickstarter!$F:$F,"Failed",Kickstarter!$D:$D,"&gt;=15000",Kickstarter!$D:$D,"&lt;19999",Kickstarter!$R:$R,"plays")</f>
        <v>12</v>
      </c>
      <c r="D6">
        <f>COUNTIFS(Kickstarter!F:F," Canceled",Kickstarter!D:D,"&gt;=15000",Kickstarter!D:D,"&lt;20000")</f>
        <v>0</v>
      </c>
      <c r="E6">
        <f t="shared" si="0"/>
        <v>106</v>
      </c>
      <c r="F6" s="68">
        <f t="shared" si="1"/>
        <v>0.8867924528301887</v>
      </c>
      <c r="G6" s="68">
        <f t="shared" si="2"/>
        <v>0.11320754716981132</v>
      </c>
      <c r="H6" s="68">
        <f t="shared" si="3"/>
        <v>0</v>
      </c>
    </row>
    <row r="7" spans="1:8" x14ac:dyDescent="0.25">
      <c r="A7" t="s">
        <v>8407</v>
      </c>
      <c r="B7">
        <f>COUNTIFS(Kickstarter!F:F,"successful",Kickstarter!D:D,"&gt;=20000",Kickstarter!D:D,"&lt;25000")</f>
        <v>62</v>
      </c>
      <c r="C7">
        <f>COUNTIFS(Kickstarter!F:F,"FAILED",Kickstarter!D:D,"&gt;=10000",Kickstarter!D:D,"&lt;15000")</f>
        <v>144</v>
      </c>
      <c r="D7">
        <f>COUNTIFS(Kickstarter!F:F," Canceled",Kickstarter!D:D,"&gt;=20000",Kickstarter!D:D,"&lt;25000")</f>
        <v>0</v>
      </c>
      <c r="E7">
        <f t="shared" si="0"/>
        <v>206</v>
      </c>
      <c r="F7" s="68">
        <f t="shared" si="1"/>
        <v>0.30097087378640774</v>
      </c>
      <c r="G7" s="68">
        <f t="shared" si="2"/>
        <v>0.69902912621359226</v>
      </c>
      <c r="H7" s="68">
        <f t="shared" si="3"/>
        <v>0</v>
      </c>
    </row>
    <row r="8" spans="1:8" x14ac:dyDescent="0.25">
      <c r="A8" t="s">
        <v>8408</v>
      </c>
      <c r="B8">
        <f>COUNTIFS(Kickstarter!F:F,"successful",Kickstarter!D:D,"&gt;=25000",Kickstarter!D:D,"&lt;30000")</f>
        <v>55</v>
      </c>
      <c r="C8">
        <f>COUNTIFS(Kickstarter!F:F,"FAILED",Kickstarter!D:D,"&gt;=25000",Kickstarter!D:D,"&lt;30000")</f>
        <v>64</v>
      </c>
      <c r="D8">
        <f>COUNTIFS(Kickstarter!F:F," Canceled",Kickstarter!D:D,"&gt;=25000",Kickstarter!D:D,"&lt;30000")</f>
        <v>0</v>
      </c>
      <c r="E8">
        <f t="shared" si="0"/>
        <v>119</v>
      </c>
      <c r="F8" s="68">
        <f t="shared" si="1"/>
        <v>0.46218487394957986</v>
      </c>
      <c r="G8" s="68">
        <f t="shared" si="2"/>
        <v>0.53781512605042014</v>
      </c>
      <c r="H8" s="68">
        <f t="shared" si="3"/>
        <v>0</v>
      </c>
    </row>
    <row r="9" spans="1:8" x14ac:dyDescent="0.25">
      <c r="A9" t="s">
        <v>8409</v>
      </c>
      <c r="B9">
        <f>COUNTIFS(Kickstarter!F:F,"successful",Kickstarter!D:D,"&gt;=30000",Kickstarter!D:D,"&lt;35000")</f>
        <v>32</v>
      </c>
      <c r="C9">
        <f>COUNTIFS(Kickstarter!F:F,"FAILED",Kickstarter!D:D,"&gt;=30000",Kickstarter!D:D,"&lt;35000")</f>
        <v>37</v>
      </c>
      <c r="D9">
        <f>COUNTIFS(Kickstarter!F:F," Canceled",Kickstarter!D:D,"&gt;=30000",Kickstarter!D:D,"&lt;35000")</f>
        <v>0</v>
      </c>
      <c r="E9">
        <f t="shared" si="0"/>
        <v>69</v>
      </c>
      <c r="F9" s="68">
        <f t="shared" si="1"/>
        <v>0.46376811594202899</v>
      </c>
      <c r="G9" s="68">
        <f t="shared" si="2"/>
        <v>0.53623188405797106</v>
      </c>
      <c r="H9" s="68">
        <f t="shared" si="3"/>
        <v>0</v>
      </c>
    </row>
    <row r="10" spans="1:8" x14ac:dyDescent="0.25">
      <c r="A10" t="s">
        <v>8410</v>
      </c>
      <c r="B10">
        <f>COUNTIFS(Kickstarter!F:F,"successful",Kickstarter!D:D,"&gt;=35000",Kickstarter!D:D,"&lt;40000")</f>
        <v>26</v>
      </c>
      <c r="C10">
        <f>COUNTIFS(Kickstarter!F:F,"FAILED",Kickstarter!D:D,"&gt;=35000",Kickstarter!D:D,"&lt;40000")</f>
        <v>22</v>
      </c>
      <c r="D10">
        <f>COUNTIFS(Kickstarter!F:F," Canceled",Kickstarter!D:D,"&gt;=35000",Kickstarter!D:D,"&lt;40000")</f>
        <v>0</v>
      </c>
      <c r="E10">
        <f t="shared" si="0"/>
        <v>48</v>
      </c>
      <c r="F10" s="68">
        <f t="shared" si="1"/>
        <v>0.54166666666666663</v>
      </c>
      <c r="G10" s="68">
        <f t="shared" si="2"/>
        <v>0.45833333333333331</v>
      </c>
      <c r="H10" s="68">
        <f t="shared" si="3"/>
        <v>0</v>
      </c>
    </row>
    <row r="11" spans="1:8" x14ac:dyDescent="0.25">
      <c r="A11" t="s">
        <v>8411</v>
      </c>
      <c r="B11">
        <f>COUNTIFS(Kickstarter!F:F,"successful",Kickstarter!D:D,"&gt;=40000",Kickstarter!D:D,"&lt;45000")</f>
        <v>21</v>
      </c>
      <c r="C11">
        <f>COUNTIFS(Kickstarter!F:F,"FAILED",Kickstarter!D:D,"&gt;=40000",Kickstarter!D:D,"&lt;45000")</f>
        <v>16</v>
      </c>
      <c r="D11">
        <f>COUNTIFS(Kickstarter!F:F," Canceled",Kickstarter!D:D,"&gt;=40000",Kickstarter!D:D,"&lt;45000")</f>
        <v>0</v>
      </c>
      <c r="E11">
        <f t="shared" si="0"/>
        <v>37</v>
      </c>
      <c r="F11" s="68">
        <f t="shared" si="1"/>
        <v>0.56756756756756754</v>
      </c>
      <c r="G11" s="68">
        <f t="shared" si="2"/>
        <v>0.43243243243243246</v>
      </c>
      <c r="H11" s="68">
        <f t="shared" si="3"/>
        <v>0</v>
      </c>
    </row>
    <row r="12" spans="1:8" x14ac:dyDescent="0.25">
      <c r="A12" t="s">
        <v>8412</v>
      </c>
      <c r="B12">
        <f>COUNTIFS(Kickstarter!F:F,"successful",Kickstarter!D:D,"&gt;=45000",Kickstarter!D:D,"&lt;50000")</f>
        <v>6</v>
      </c>
      <c r="C12">
        <f>COUNTIFS(Kickstarter!F:F,"FAILED",Kickstarter!D:D,"&gt;=45000",Kickstarter!D:D,"&lt;50000")</f>
        <v>11</v>
      </c>
      <c r="D12">
        <f>COUNTIFS(Kickstarter!F:F," Canceled",Kickstarter!D:D,"&gt;=45000",Kickstarter!D:D,"&lt;50000")</f>
        <v>0</v>
      </c>
      <c r="E12">
        <f t="shared" si="0"/>
        <v>17</v>
      </c>
      <c r="F12" s="68">
        <f t="shared" si="1"/>
        <v>0.35294117647058826</v>
      </c>
      <c r="G12" s="68">
        <f t="shared" si="2"/>
        <v>0.6470588235294118</v>
      </c>
      <c r="H12" s="68">
        <f t="shared" si="3"/>
        <v>0</v>
      </c>
    </row>
    <row r="13" spans="1:8" x14ac:dyDescent="0.25">
      <c r="A13" t="s">
        <v>8413</v>
      </c>
      <c r="B13">
        <f>COUNTIFS(Kickstarter!F:F,"successful",Kickstarter!D:D,"&gt;=50000")</f>
        <v>86</v>
      </c>
      <c r="C13">
        <f>COUNTIFS(Kickstarter!F:F,"FAILED",Kickstarter!D:D,"&gt;=50000")</f>
        <v>258</v>
      </c>
      <c r="D13">
        <f>COUNTIFS(Kickstarter!F:F," Canceled",Kickstarter!D:D,"&gt;=50000")</f>
        <v>0</v>
      </c>
      <c r="E13">
        <f t="shared" si="0"/>
        <v>344</v>
      </c>
      <c r="F13" s="68">
        <f t="shared" si="1"/>
        <v>0.25</v>
      </c>
      <c r="G13" s="68">
        <f t="shared" si="2"/>
        <v>0.75</v>
      </c>
      <c r="H13" s="68">
        <f t="shared" si="3"/>
        <v>0</v>
      </c>
    </row>
    <row r="14" spans="1:8" x14ac:dyDescent="0.25">
      <c r="A14" t="s">
        <v>8414</v>
      </c>
      <c r="B14">
        <f>SUM(B2:B13)</f>
        <v>2185</v>
      </c>
      <c r="C14">
        <f t="shared" ref="C14:E14" si="4">SUM(C2:C13)</f>
        <v>1380</v>
      </c>
      <c r="D14">
        <f t="shared" si="4"/>
        <v>18</v>
      </c>
      <c r="E14">
        <f t="shared" si="4"/>
        <v>3583</v>
      </c>
      <c r="F14" s="68"/>
      <c r="G14" s="68"/>
      <c r="H14" s="68"/>
    </row>
  </sheetData>
  <phoneticPr fontId="1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X4115"/>
  <sheetViews>
    <sheetView topLeftCell="E1" zoomScale="95" zoomScaleNormal="95" workbookViewId="0">
      <selection activeCell="V2" sqref="A1:V4115"/>
    </sheetView>
  </sheetViews>
  <sheetFormatPr defaultColWidth="8.85546875" defaultRowHeight="15" x14ac:dyDescent="0.25"/>
  <cols>
    <col min="1" max="1" width="8.85546875" style="41"/>
    <col min="2" max="2" width="38.42578125" style="42" customWidth="1"/>
    <col min="3" max="3" width="40.28515625" style="42" customWidth="1"/>
    <col min="4" max="4" width="19.85546875" style="43" customWidth="1"/>
    <col min="5" max="5" width="16.42578125" style="44" customWidth="1"/>
    <col min="6" max="6" width="21.28515625" style="41" customWidth="1"/>
    <col min="7" max="7" width="17.85546875" style="41" customWidth="1"/>
    <col min="8" max="8" width="19.85546875" style="41" customWidth="1"/>
    <col min="9" max="9" width="19.28515625" style="45" customWidth="1"/>
    <col min="10" max="10" width="17.85546875" style="45" customWidth="1"/>
    <col min="11" max="11" width="15.42578125" style="41" customWidth="1"/>
    <col min="12" max="12" width="24.42578125" style="41" customWidth="1"/>
    <col min="13" max="13" width="36.42578125" style="41" customWidth="1"/>
    <col min="14" max="16" width="41.140625" style="41" customWidth="1"/>
    <col min="17" max="17" width="17.140625" style="41" customWidth="1"/>
    <col min="18" max="18" width="21.7109375" style="51" customWidth="1"/>
    <col min="19" max="19" width="21.85546875" style="48" customWidth="1"/>
    <col min="20" max="20" width="23.5703125" style="48" customWidth="1"/>
    <col min="21" max="21" width="12" style="49" customWidth="1"/>
    <col min="22" max="22" width="10" style="45" customWidth="1"/>
    <col min="23" max="23" width="28.7109375" style="41" customWidth="1"/>
    <col min="24" max="16384" width="8.85546875" style="41"/>
  </cols>
  <sheetData>
    <row r="1" spans="1:23" s="63" customFormat="1" x14ac:dyDescent="0.25">
      <c r="A1" s="52" t="s">
        <v>0</v>
      </c>
      <c r="B1" s="53" t="s">
        <v>1</v>
      </c>
      <c r="C1" s="53" t="s">
        <v>4110</v>
      </c>
      <c r="D1" s="54" t="s">
        <v>8216</v>
      </c>
      <c r="E1" s="55" t="s">
        <v>8217</v>
      </c>
      <c r="F1" s="52" t="s">
        <v>8305</v>
      </c>
      <c r="G1" s="52" t="s">
        <v>8222</v>
      </c>
      <c r="H1" s="52" t="s">
        <v>8244</v>
      </c>
      <c r="I1" s="56" t="s">
        <v>8258</v>
      </c>
      <c r="J1" s="56" t="s">
        <v>8259</v>
      </c>
      <c r="K1" s="52" t="s">
        <v>8260</v>
      </c>
      <c r="L1" s="52" t="s">
        <v>8261</v>
      </c>
      <c r="M1" s="52" t="s">
        <v>8262</v>
      </c>
      <c r="N1" s="52" t="s">
        <v>8304</v>
      </c>
      <c r="O1" s="52" t="s">
        <v>8365</v>
      </c>
      <c r="P1" s="52" t="s">
        <v>8364</v>
      </c>
      <c r="Q1" s="57" t="s">
        <v>8357</v>
      </c>
      <c r="R1" s="58" t="s">
        <v>8356</v>
      </c>
      <c r="S1" s="59" t="s">
        <v>8363</v>
      </c>
      <c r="T1" s="60" t="s">
        <v>8366</v>
      </c>
      <c r="U1" s="61" t="s">
        <v>8380</v>
      </c>
      <c r="V1" s="62" t="s">
        <v>8367</v>
      </c>
      <c r="W1" s="65"/>
    </row>
    <row r="2" spans="1:23" customFormat="1" ht="60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 s="8">
        <v>1437620400</v>
      </c>
      <c r="J2" s="8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5" t="s">
        <v>8306</v>
      </c>
      <c r="R2" s="10" t="s">
        <v>8307</v>
      </c>
      <c r="S2" s="18">
        <f>(((J2/60)/60)/24)+DATE(1970,1,1)</f>
        <v>42177.007071759261</v>
      </c>
      <c r="T2" s="21">
        <f>(((I2/60)/60)/24)+DATE(1970,1,1)</f>
        <v>42208.125</v>
      </c>
      <c r="U2" s="23">
        <f>_xlfn.DAYS(T2,S2)</f>
        <v>31</v>
      </c>
      <c r="V2" s="25">
        <f>U2/365</f>
        <v>8.4931506849315067E-2</v>
      </c>
    </row>
    <row r="3" spans="1:23" customFormat="1" ht="30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 s="8">
        <v>1488464683</v>
      </c>
      <c r="J3" s="8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5" t="s">
        <v>8306</v>
      </c>
      <c r="R3" s="10" t="s">
        <v>8307</v>
      </c>
      <c r="S3" s="18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 s="23">
        <f t="shared" ref="U3:U66" si="4">_xlfn.DAYS(T3,S3)</f>
        <v>30</v>
      </c>
      <c r="V3" s="25">
        <f t="shared" ref="V3:V66" si="5">U3/365</f>
        <v>8.2191780821917804E-2</v>
      </c>
    </row>
    <row r="4" spans="1:23" customFormat="1" ht="45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 s="8">
        <v>1455555083</v>
      </c>
      <c r="J4" s="8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5" t="s">
        <v>8306</v>
      </c>
      <c r="R4" s="10" t="s">
        <v>8307</v>
      </c>
      <c r="S4" s="18">
        <f>(((J4/60)/60)/24)+DATE(1970,1,1)</f>
        <v>42405.702349537038</v>
      </c>
      <c r="T4" s="21">
        <f t="shared" si="3"/>
        <v>42415.702349537038</v>
      </c>
      <c r="U4" s="23">
        <f t="shared" si="4"/>
        <v>10</v>
      </c>
      <c r="V4" s="25">
        <f t="shared" si="5"/>
        <v>2.7397260273972601E-2</v>
      </c>
    </row>
    <row r="5" spans="1:23" customFormat="1" ht="30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 s="8">
        <v>1407414107</v>
      </c>
      <c r="J5" s="8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5" t="s">
        <v>8306</v>
      </c>
      <c r="R5" s="10" t="s">
        <v>8307</v>
      </c>
      <c r="S5" s="18">
        <f t="shared" si="2"/>
        <v>41828.515127314815</v>
      </c>
      <c r="T5" s="21">
        <f t="shared" si="3"/>
        <v>41858.515127314815</v>
      </c>
      <c r="U5" s="23">
        <f t="shared" si="4"/>
        <v>30</v>
      </c>
      <c r="V5" s="25">
        <f t="shared" si="5"/>
        <v>8.2191780821917804E-2</v>
      </c>
    </row>
    <row r="6" spans="1:23" customFormat="1" ht="60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 s="8">
        <v>1450555279</v>
      </c>
      <c r="J6" s="8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5" t="s">
        <v>8306</v>
      </c>
      <c r="R6" s="10" t="s">
        <v>8307</v>
      </c>
      <c r="S6" s="18">
        <f t="shared" si="2"/>
        <v>42327.834247685183</v>
      </c>
      <c r="T6" s="21">
        <f t="shared" si="3"/>
        <v>42357.834247685183</v>
      </c>
      <c r="U6" s="23">
        <f t="shared" si="4"/>
        <v>30</v>
      </c>
      <c r="V6" s="25">
        <f t="shared" si="5"/>
        <v>8.2191780821917804E-2</v>
      </c>
    </row>
    <row r="7" spans="1:23" customFormat="1" ht="45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 s="8">
        <v>1469770500</v>
      </c>
      <c r="J7" s="8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5" t="s">
        <v>8306</v>
      </c>
      <c r="R7" s="10" t="s">
        <v>8307</v>
      </c>
      <c r="S7" s="18">
        <f t="shared" si="2"/>
        <v>42563.932951388888</v>
      </c>
      <c r="T7" s="21">
        <f t="shared" si="3"/>
        <v>42580.232638888891</v>
      </c>
      <c r="U7" s="23">
        <f t="shared" si="4"/>
        <v>17</v>
      </c>
      <c r="V7" s="25">
        <f t="shared" si="5"/>
        <v>4.6575342465753428E-2</v>
      </c>
    </row>
    <row r="8" spans="1:23" customFormat="1" ht="60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 s="8">
        <v>1402710250</v>
      </c>
      <c r="J8" s="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5" t="s">
        <v>8306</v>
      </c>
      <c r="R8" s="10" t="s">
        <v>8307</v>
      </c>
      <c r="S8" s="18">
        <f t="shared" si="2"/>
        <v>41794.072337962964</v>
      </c>
      <c r="T8" s="21">
        <f t="shared" si="3"/>
        <v>41804.072337962964</v>
      </c>
      <c r="U8" s="23">
        <f t="shared" si="4"/>
        <v>10</v>
      </c>
      <c r="V8" s="25">
        <f t="shared" si="5"/>
        <v>2.7397260273972601E-2</v>
      </c>
    </row>
    <row r="9" spans="1:23" customFormat="1" ht="60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 s="8">
        <v>1467680867</v>
      </c>
      <c r="J9" s="8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5" t="s">
        <v>8306</v>
      </c>
      <c r="R9" s="10" t="s">
        <v>8307</v>
      </c>
      <c r="S9" s="18">
        <f t="shared" si="2"/>
        <v>42516.047071759262</v>
      </c>
      <c r="T9" s="21">
        <f t="shared" si="3"/>
        <v>42556.047071759262</v>
      </c>
      <c r="U9" s="23">
        <f t="shared" si="4"/>
        <v>40</v>
      </c>
      <c r="V9" s="25">
        <f t="shared" si="5"/>
        <v>0.1095890410958904</v>
      </c>
    </row>
    <row r="10" spans="1:23" customFormat="1" ht="30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 s="8">
        <v>1460754000</v>
      </c>
      <c r="J10" s="8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5" t="s">
        <v>8306</v>
      </c>
      <c r="R10" s="10" t="s">
        <v>8307</v>
      </c>
      <c r="S10" s="18">
        <f t="shared" si="2"/>
        <v>42468.94458333333</v>
      </c>
      <c r="T10" s="21">
        <f t="shared" si="3"/>
        <v>42475.875</v>
      </c>
      <c r="U10" s="23">
        <f t="shared" si="4"/>
        <v>7</v>
      </c>
      <c r="V10" s="25">
        <f t="shared" si="5"/>
        <v>1.9178082191780823E-2</v>
      </c>
    </row>
    <row r="11" spans="1:23" customFormat="1" ht="45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 s="8">
        <v>1460860144</v>
      </c>
      <c r="J11" s="8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5" t="s">
        <v>8306</v>
      </c>
      <c r="R11" s="10" t="s">
        <v>8307</v>
      </c>
      <c r="S11" s="18">
        <f t="shared" si="2"/>
        <v>42447.103518518517</v>
      </c>
      <c r="T11" s="21">
        <f t="shared" si="3"/>
        <v>42477.103518518517</v>
      </c>
      <c r="U11" s="23">
        <f t="shared" si="4"/>
        <v>30</v>
      </c>
      <c r="V11" s="25">
        <f t="shared" si="5"/>
        <v>8.2191780821917804E-2</v>
      </c>
    </row>
    <row r="12" spans="1:23" customFormat="1" ht="60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 s="8">
        <v>1403660279</v>
      </c>
      <c r="J12" s="8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5" t="s">
        <v>8306</v>
      </c>
      <c r="R12" s="10" t="s">
        <v>8307</v>
      </c>
      <c r="S12" s="18">
        <f t="shared" si="2"/>
        <v>41780.068043981482</v>
      </c>
      <c r="T12" s="21">
        <f t="shared" si="3"/>
        <v>41815.068043981482</v>
      </c>
      <c r="U12" s="23">
        <f t="shared" si="4"/>
        <v>35</v>
      </c>
      <c r="V12" s="25">
        <f t="shared" si="5"/>
        <v>9.5890410958904104E-2</v>
      </c>
    </row>
    <row r="13" spans="1:23" customFormat="1" ht="60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 s="8">
        <v>1471834800</v>
      </c>
      <c r="J13" s="8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5" t="s">
        <v>8306</v>
      </c>
      <c r="R13" s="10" t="s">
        <v>8307</v>
      </c>
      <c r="S13" s="18">
        <f t="shared" si="2"/>
        <v>42572.778495370367</v>
      </c>
      <c r="T13" s="21">
        <f t="shared" si="3"/>
        <v>42604.125</v>
      </c>
      <c r="U13" s="23">
        <f t="shared" si="4"/>
        <v>32</v>
      </c>
      <c r="V13" s="25">
        <f t="shared" si="5"/>
        <v>8.7671232876712329E-2</v>
      </c>
    </row>
    <row r="14" spans="1:23" customFormat="1" ht="60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 s="8">
        <v>1405479600</v>
      </c>
      <c r="J14" s="8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5" t="s">
        <v>8306</v>
      </c>
      <c r="R14" s="10" t="s">
        <v>8307</v>
      </c>
      <c r="S14" s="18">
        <f t="shared" si="2"/>
        <v>41791.713252314818</v>
      </c>
      <c r="T14" s="21">
        <f t="shared" si="3"/>
        <v>41836.125</v>
      </c>
      <c r="U14" s="23">
        <f t="shared" si="4"/>
        <v>45</v>
      </c>
      <c r="V14" s="25">
        <f t="shared" si="5"/>
        <v>0.12328767123287671</v>
      </c>
    </row>
    <row r="15" spans="1:23" customFormat="1" ht="45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 s="8">
        <v>1466713620</v>
      </c>
      <c r="J15" s="8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5" t="s">
        <v>8306</v>
      </c>
      <c r="R15" s="10" t="s">
        <v>8307</v>
      </c>
      <c r="S15" s="18">
        <f t="shared" si="2"/>
        <v>42508.677187499998</v>
      </c>
      <c r="T15" s="21">
        <f t="shared" si="3"/>
        <v>42544.852083333331</v>
      </c>
      <c r="U15" s="23">
        <f t="shared" si="4"/>
        <v>36</v>
      </c>
      <c r="V15" s="25">
        <f t="shared" si="5"/>
        <v>9.8630136986301367E-2</v>
      </c>
    </row>
    <row r="16" spans="1:23" customFormat="1" ht="30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 s="8">
        <v>1405259940</v>
      </c>
      <c r="J16" s="8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5" t="s">
        <v>8306</v>
      </c>
      <c r="R16" s="10" t="s">
        <v>8307</v>
      </c>
      <c r="S16" s="18">
        <f t="shared" si="2"/>
        <v>41808.02648148148</v>
      </c>
      <c r="T16" s="21">
        <f t="shared" si="3"/>
        <v>41833.582638888889</v>
      </c>
      <c r="U16" s="23">
        <f t="shared" si="4"/>
        <v>25</v>
      </c>
      <c r="V16" s="25">
        <f t="shared" si="5"/>
        <v>6.8493150684931503E-2</v>
      </c>
    </row>
    <row r="17" spans="1:22" customFormat="1" ht="45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 s="8">
        <v>1443384840</v>
      </c>
      <c r="J17" s="8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5" t="s">
        <v>8306</v>
      </c>
      <c r="R17" s="10" t="s">
        <v>8307</v>
      </c>
      <c r="S17" s="18">
        <f t="shared" si="2"/>
        <v>42256.391875000001</v>
      </c>
      <c r="T17" s="21">
        <f t="shared" si="3"/>
        <v>42274.843055555553</v>
      </c>
      <c r="U17" s="23">
        <f t="shared" si="4"/>
        <v>18</v>
      </c>
      <c r="V17" s="25">
        <f t="shared" si="5"/>
        <v>4.9315068493150684E-2</v>
      </c>
    </row>
    <row r="18" spans="1:22" customFormat="1" ht="60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 s="8">
        <v>1402896600</v>
      </c>
      <c r="J18" s="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5" t="s">
        <v>8306</v>
      </c>
      <c r="R18" s="10" t="s">
        <v>8307</v>
      </c>
      <c r="S18" s="18">
        <f t="shared" si="2"/>
        <v>41760.796423611115</v>
      </c>
      <c r="T18" s="21">
        <f t="shared" si="3"/>
        <v>41806.229166666664</v>
      </c>
      <c r="U18" s="23">
        <f t="shared" si="4"/>
        <v>46</v>
      </c>
      <c r="V18" s="25">
        <f t="shared" si="5"/>
        <v>0.12602739726027398</v>
      </c>
    </row>
    <row r="19" spans="1:22" customFormat="1" ht="60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 s="8">
        <v>1415126022</v>
      </c>
      <c r="J19" s="8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5" t="s">
        <v>8306</v>
      </c>
      <c r="R19" s="10" t="s">
        <v>8307</v>
      </c>
      <c r="S19" s="18">
        <f t="shared" si="2"/>
        <v>41917.731736111113</v>
      </c>
      <c r="T19" s="21">
        <f t="shared" si="3"/>
        <v>41947.773402777777</v>
      </c>
      <c r="U19" s="23">
        <f t="shared" si="4"/>
        <v>30</v>
      </c>
      <c r="V19" s="25">
        <f t="shared" si="5"/>
        <v>8.2191780821917804E-2</v>
      </c>
    </row>
    <row r="20" spans="1:22" customFormat="1" ht="45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 s="8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5" t="s">
        <v>8306</v>
      </c>
      <c r="R20" s="10" t="s">
        <v>8307</v>
      </c>
      <c r="S20" s="18">
        <f t="shared" si="2"/>
        <v>41869.542314814818</v>
      </c>
      <c r="T20" s="21">
        <f t="shared" si="3"/>
        <v>41899.542314814818</v>
      </c>
      <c r="U20" s="23">
        <f t="shared" si="4"/>
        <v>30</v>
      </c>
      <c r="V20" s="25">
        <f t="shared" si="5"/>
        <v>8.2191780821917804E-2</v>
      </c>
    </row>
    <row r="21" spans="1:22" customFormat="1" ht="60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 s="8">
        <v>1437420934</v>
      </c>
      <c r="J21" s="8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5" t="s">
        <v>8306</v>
      </c>
      <c r="R21" s="10" t="s">
        <v>8307</v>
      </c>
      <c r="S21" s="18">
        <f t="shared" si="2"/>
        <v>42175.816365740742</v>
      </c>
      <c r="T21" s="21">
        <f t="shared" si="3"/>
        <v>42205.816365740742</v>
      </c>
      <c r="U21" s="23">
        <f t="shared" si="4"/>
        <v>30</v>
      </c>
      <c r="V21" s="25">
        <f t="shared" si="5"/>
        <v>8.2191780821917804E-2</v>
      </c>
    </row>
    <row r="22" spans="1:22" customFormat="1" ht="45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 s="8">
        <v>1442167912</v>
      </c>
      <c r="J22" s="8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5" t="s">
        <v>8306</v>
      </c>
      <c r="R22" s="10" t="s">
        <v>8307</v>
      </c>
      <c r="S22" s="18">
        <f t="shared" si="2"/>
        <v>42200.758240740746</v>
      </c>
      <c r="T22" s="21">
        <f t="shared" si="3"/>
        <v>42260.758240740746</v>
      </c>
      <c r="U22" s="23">
        <f t="shared" si="4"/>
        <v>60</v>
      </c>
      <c r="V22" s="25">
        <f t="shared" si="5"/>
        <v>0.16438356164383561</v>
      </c>
    </row>
    <row r="23" spans="1:22" customFormat="1" ht="45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 s="8">
        <v>1411743789</v>
      </c>
      <c r="J23" s="8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5" t="s">
        <v>8306</v>
      </c>
      <c r="R23" s="10" t="s">
        <v>8307</v>
      </c>
      <c r="S23" s="18">
        <f t="shared" si="2"/>
        <v>41878.627187500002</v>
      </c>
      <c r="T23" s="21">
        <f t="shared" si="3"/>
        <v>41908.627187500002</v>
      </c>
      <c r="U23" s="23">
        <f t="shared" si="4"/>
        <v>30</v>
      </c>
      <c r="V23" s="25">
        <f t="shared" si="5"/>
        <v>8.2191780821917804E-2</v>
      </c>
    </row>
    <row r="24" spans="1:22" customFormat="1" ht="30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 s="8">
        <v>1420099140</v>
      </c>
      <c r="J24" s="8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5" t="s">
        <v>8306</v>
      </c>
      <c r="R24" s="10" t="s">
        <v>8307</v>
      </c>
      <c r="S24" s="18">
        <f t="shared" si="2"/>
        <v>41989.91134259259</v>
      </c>
      <c r="T24" s="21">
        <f t="shared" si="3"/>
        <v>42005.332638888889</v>
      </c>
      <c r="U24" s="23">
        <f t="shared" si="4"/>
        <v>16</v>
      </c>
      <c r="V24" s="25">
        <f t="shared" si="5"/>
        <v>4.3835616438356165E-2</v>
      </c>
    </row>
    <row r="25" spans="1:22" customFormat="1" ht="45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 s="8">
        <v>1430407200</v>
      </c>
      <c r="J25" s="8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5" t="s">
        <v>8306</v>
      </c>
      <c r="R25" s="10" t="s">
        <v>8307</v>
      </c>
      <c r="S25" s="18">
        <f t="shared" si="2"/>
        <v>42097.778946759259</v>
      </c>
      <c r="T25" s="21">
        <f t="shared" si="3"/>
        <v>42124.638888888891</v>
      </c>
      <c r="U25" s="23">
        <f t="shared" si="4"/>
        <v>27</v>
      </c>
      <c r="V25" s="25">
        <f t="shared" si="5"/>
        <v>7.3972602739726029E-2</v>
      </c>
    </row>
    <row r="26" spans="1:22" customFormat="1" ht="30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 s="8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5" t="s">
        <v>8306</v>
      </c>
      <c r="R26" s="10" t="s">
        <v>8307</v>
      </c>
      <c r="S26" s="18">
        <f t="shared" si="2"/>
        <v>42229.820173611108</v>
      </c>
      <c r="T26" s="21">
        <f t="shared" si="3"/>
        <v>42262.818750000006</v>
      </c>
      <c r="U26" s="23">
        <f t="shared" si="4"/>
        <v>33</v>
      </c>
      <c r="V26" s="25">
        <f t="shared" si="5"/>
        <v>9.0410958904109592E-2</v>
      </c>
    </row>
    <row r="27" spans="1:22" customFormat="1" ht="60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 s="8">
        <v>1452299761</v>
      </c>
      <c r="J27" s="8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5" t="s">
        <v>8306</v>
      </c>
      <c r="R27" s="10" t="s">
        <v>8307</v>
      </c>
      <c r="S27" s="18">
        <f t="shared" si="2"/>
        <v>42318.025011574078</v>
      </c>
      <c r="T27" s="21">
        <f t="shared" si="3"/>
        <v>42378.025011574078</v>
      </c>
      <c r="U27" s="23">
        <f t="shared" si="4"/>
        <v>60</v>
      </c>
      <c r="V27" s="25">
        <f t="shared" si="5"/>
        <v>0.16438356164383561</v>
      </c>
    </row>
    <row r="28" spans="1:22" customFormat="1" ht="45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 s="8">
        <v>1408278144</v>
      </c>
      <c r="J28" s="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5" t="s">
        <v>8306</v>
      </c>
      <c r="R28" s="10" t="s">
        <v>8307</v>
      </c>
      <c r="S28" s="18">
        <f t="shared" si="2"/>
        <v>41828.515555555554</v>
      </c>
      <c r="T28" s="21">
        <f t="shared" si="3"/>
        <v>41868.515555555554</v>
      </c>
      <c r="U28" s="23">
        <f t="shared" si="4"/>
        <v>40</v>
      </c>
      <c r="V28" s="25">
        <f t="shared" si="5"/>
        <v>0.1095890410958904</v>
      </c>
    </row>
    <row r="29" spans="1:22" customFormat="1" ht="45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 s="8">
        <v>1416113833</v>
      </c>
      <c r="J29" s="8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5" t="s">
        <v>8306</v>
      </c>
      <c r="R29" s="10" t="s">
        <v>8307</v>
      </c>
      <c r="S29" s="18">
        <f t="shared" si="2"/>
        <v>41929.164733796293</v>
      </c>
      <c r="T29" s="21">
        <f t="shared" si="3"/>
        <v>41959.206400462965</v>
      </c>
      <c r="U29" s="23">
        <f t="shared" si="4"/>
        <v>30</v>
      </c>
      <c r="V29" s="25">
        <f t="shared" si="5"/>
        <v>8.2191780821917804E-2</v>
      </c>
    </row>
    <row r="30" spans="1:22" customFormat="1" ht="30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 s="8">
        <v>1450307284</v>
      </c>
      <c r="J30" s="8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5" t="s">
        <v>8306</v>
      </c>
      <c r="R30" s="10" t="s">
        <v>8307</v>
      </c>
      <c r="S30" s="18">
        <f t="shared" si="2"/>
        <v>42324.96393518518</v>
      </c>
      <c r="T30" s="21">
        <f t="shared" si="3"/>
        <v>42354.96393518518</v>
      </c>
      <c r="U30" s="23">
        <f t="shared" si="4"/>
        <v>30</v>
      </c>
      <c r="V30" s="25">
        <f t="shared" si="5"/>
        <v>8.2191780821917804E-2</v>
      </c>
    </row>
    <row r="31" spans="1:22" customFormat="1" ht="60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 s="8">
        <v>1406045368</v>
      </c>
      <c r="J31" s="8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5" t="s">
        <v>8306</v>
      </c>
      <c r="R31" s="10" t="s">
        <v>8307</v>
      </c>
      <c r="S31" s="18">
        <f t="shared" si="2"/>
        <v>41812.67324074074</v>
      </c>
      <c r="T31" s="21">
        <f t="shared" si="3"/>
        <v>41842.67324074074</v>
      </c>
      <c r="U31" s="23">
        <f t="shared" si="4"/>
        <v>30</v>
      </c>
      <c r="V31" s="25">
        <f t="shared" si="5"/>
        <v>8.2191780821917804E-2</v>
      </c>
    </row>
    <row r="32" spans="1:22" customFormat="1" ht="45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 s="8">
        <v>1408604515</v>
      </c>
      <c r="J32" s="8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5" t="s">
        <v>8306</v>
      </c>
      <c r="R32" s="10" t="s">
        <v>8307</v>
      </c>
      <c r="S32" s="18">
        <f t="shared" si="2"/>
        <v>41842.292997685188</v>
      </c>
      <c r="T32" s="21">
        <f t="shared" si="3"/>
        <v>41872.292997685188</v>
      </c>
      <c r="U32" s="23">
        <f t="shared" si="4"/>
        <v>30</v>
      </c>
      <c r="V32" s="25">
        <f t="shared" si="5"/>
        <v>8.2191780821917804E-2</v>
      </c>
    </row>
    <row r="33" spans="1:22" customFormat="1" ht="45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 s="8">
        <v>1453748434</v>
      </c>
      <c r="J33" s="8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5" t="s">
        <v>8306</v>
      </c>
      <c r="R33" s="10" t="s">
        <v>8307</v>
      </c>
      <c r="S33" s="18">
        <f t="shared" si="2"/>
        <v>42376.79206018518</v>
      </c>
      <c r="T33" s="21">
        <f t="shared" si="3"/>
        <v>42394.79206018518</v>
      </c>
      <c r="U33" s="23">
        <f t="shared" si="4"/>
        <v>18</v>
      </c>
      <c r="V33" s="25">
        <f t="shared" si="5"/>
        <v>4.9315068493150684E-2</v>
      </c>
    </row>
    <row r="34" spans="1:22" customFormat="1" ht="60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 s="8">
        <v>1463111940</v>
      </c>
      <c r="J34" s="8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5" t="s">
        <v>8306</v>
      </c>
      <c r="R34" s="10" t="s">
        <v>8307</v>
      </c>
      <c r="S34" s="18">
        <f t="shared" si="2"/>
        <v>42461.627511574072</v>
      </c>
      <c r="T34" s="21">
        <f t="shared" si="3"/>
        <v>42503.165972222225</v>
      </c>
      <c r="U34" s="23">
        <f t="shared" si="4"/>
        <v>42</v>
      </c>
      <c r="V34" s="25">
        <f t="shared" si="5"/>
        <v>0.11506849315068493</v>
      </c>
    </row>
    <row r="35" spans="1:22" customFormat="1" ht="60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 s="8">
        <v>1447001501</v>
      </c>
      <c r="J35" s="8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5" t="s">
        <v>8306</v>
      </c>
      <c r="R35" s="10" t="s">
        <v>8307</v>
      </c>
      <c r="S35" s="18">
        <f t="shared" si="2"/>
        <v>42286.660891203705</v>
      </c>
      <c r="T35" s="21">
        <f t="shared" si="3"/>
        <v>42316.702557870376</v>
      </c>
      <c r="U35" s="23">
        <f t="shared" si="4"/>
        <v>30</v>
      </c>
      <c r="V35" s="25">
        <f t="shared" si="5"/>
        <v>8.2191780821917804E-2</v>
      </c>
    </row>
    <row r="36" spans="1:22" customFormat="1" ht="60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 s="8">
        <v>1407224601</v>
      </c>
      <c r="J36" s="8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5" t="s">
        <v>8306</v>
      </c>
      <c r="R36" s="10" t="s">
        <v>8307</v>
      </c>
      <c r="S36" s="18">
        <f t="shared" si="2"/>
        <v>41841.321770833332</v>
      </c>
      <c r="T36" s="21">
        <f t="shared" si="3"/>
        <v>41856.321770833332</v>
      </c>
      <c r="U36" s="23">
        <f t="shared" si="4"/>
        <v>15</v>
      </c>
      <c r="V36" s="25">
        <f t="shared" si="5"/>
        <v>4.1095890410958902E-2</v>
      </c>
    </row>
    <row r="37" spans="1:22" customFormat="1" ht="45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 s="8">
        <v>1430179200</v>
      </c>
      <c r="J37" s="8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5" t="s">
        <v>8306</v>
      </c>
      <c r="R37" s="10" t="s">
        <v>8307</v>
      </c>
      <c r="S37" s="18">
        <f t="shared" si="2"/>
        <v>42098.291828703703</v>
      </c>
      <c r="T37" s="21">
        <f t="shared" si="3"/>
        <v>42122</v>
      </c>
      <c r="U37" s="23">
        <f t="shared" si="4"/>
        <v>24</v>
      </c>
      <c r="V37" s="25">
        <f t="shared" si="5"/>
        <v>6.575342465753424E-2</v>
      </c>
    </row>
    <row r="38" spans="1:22" customFormat="1" ht="30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 s="8">
        <v>1428128525</v>
      </c>
      <c r="J38" s="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5" t="s">
        <v>8306</v>
      </c>
      <c r="R38" s="10" t="s">
        <v>8307</v>
      </c>
      <c r="S38" s="18">
        <f t="shared" si="2"/>
        <v>42068.307002314818</v>
      </c>
      <c r="T38" s="21">
        <f t="shared" si="3"/>
        <v>42098.265335648146</v>
      </c>
      <c r="U38" s="23">
        <f t="shared" si="4"/>
        <v>30</v>
      </c>
      <c r="V38" s="25">
        <f t="shared" si="5"/>
        <v>8.2191780821917804E-2</v>
      </c>
    </row>
    <row r="39" spans="1:22" customFormat="1" ht="60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 s="8">
        <v>1425055079</v>
      </c>
      <c r="J39" s="8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5" t="s">
        <v>8306</v>
      </c>
      <c r="R39" s="10" t="s">
        <v>8307</v>
      </c>
      <c r="S39" s="18">
        <f t="shared" si="2"/>
        <v>42032.693043981482</v>
      </c>
      <c r="T39" s="21">
        <f t="shared" si="3"/>
        <v>42062.693043981482</v>
      </c>
      <c r="U39" s="23">
        <f t="shared" si="4"/>
        <v>30</v>
      </c>
      <c r="V39" s="25">
        <f t="shared" si="5"/>
        <v>8.2191780821917804E-2</v>
      </c>
    </row>
    <row r="40" spans="1:22" customFormat="1" ht="45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 s="8">
        <v>1368235344</v>
      </c>
      <c r="J40" s="8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5" t="s">
        <v>8306</v>
      </c>
      <c r="R40" s="10" t="s">
        <v>8307</v>
      </c>
      <c r="S40" s="18">
        <f t="shared" si="2"/>
        <v>41375.057222222218</v>
      </c>
      <c r="T40" s="21">
        <f t="shared" si="3"/>
        <v>41405.057222222218</v>
      </c>
      <c r="U40" s="23">
        <f t="shared" si="4"/>
        <v>30</v>
      </c>
      <c r="V40" s="25">
        <f t="shared" si="5"/>
        <v>8.2191780821917804E-2</v>
      </c>
    </row>
    <row r="41" spans="1:22" customFormat="1" ht="60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 s="8">
        <v>1401058740</v>
      </c>
      <c r="J41" s="8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5" t="s">
        <v>8306</v>
      </c>
      <c r="R41" s="10" t="s">
        <v>8307</v>
      </c>
      <c r="S41" s="18">
        <f t="shared" si="2"/>
        <v>41754.047083333331</v>
      </c>
      <c r="T41" s="21">
        <f t="shared" si="3"/>
        <v>41784.957638888889</v>
      </c>
      <c r="U41" s="23">
        <f t="shared" si="4"/>
        <v>30</v>
      </c>
      <c r="V41" s="25">
        <f t="shared" si="5"/>
        <v>8.2191780821917804E-2</v>
      </c>
    </row>
    <row r="42" spans="1:22" customFormat="1" ht="60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 s="8">
        <v>1403150400</v>
      </c>
      <c r="J42" s="8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5" t="s">
        <v>8306</v>
      </c>
      <c r="R42" s="10" t="s">
        <v>8307</v>
      </c>
      <c r="S42" s="18">
        <f t="shared" si="2"/>
        <v>41789.21398148148</v>
      </c>
      <c r="T42" s="21">
        <f t="shared" si="3"/>
        <v>41809.166666666664</v>
      </c>
      <c r="U42" s="23">
        <f t="shared" si="4"/>
        <v>20</v>
      </c>
      <c r="V42" s="25">
        <f t="shared" si="5"/>
        <v>5.4794520547945202E-2</v>
      </c>
    </row>
    <row r="43" spans="1:22" customFormat="1" ht="60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 s="8">
        <v>1412516354</v>
      </c>
      <c r="J43" s="8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5" t="s">
        <v>8306</v>
      </c>
      <c r="R43" s="10" t="s">
        <v>8307</v>
      </c>
      <c r="S43" s="18">
        <f t="shared" si="2"/>
        <v>41887.568912037037</v>
      </c>
      <c r="T43" s="21">
        <f t="shared" si="3"/>
        <v>41917.568912037037</v>
      </c>
      <c r="U43" s="23">
        <f t="shared" si="4"/>
        <v>30</v>
      </c>
      <c r="V43" s="25">
        <f t="shared" si="5"/>
        <v>8.2191780821917804E-2</v>
      </c>
    </row>
    <row r="44" spans="1:22" customFormat="1" ht="60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 s="8">
        <v>1419780026</v>
      </c>
      <c r="J44" s="8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5" t="s">
        <v>8306</v>
      </c>
      <c r="R44" s="10" t="s">
        <v>8307</v>
      </c>
      <c r="S44" s="18">
        <f t="shared" si="2"/>
        <v>41971.639189814814</v>
      </c>
      <c r="T44" s="21">
        <f t="shared" si="3"/>
        <v>42001.639189814814</v>
      </c>
      <c r="U44" s="23">
        <f t="shared" si="4"/>
        <v>30</v>
      </c>
      <c r="V44" s="25">
        <f t="shared" si="5"/>
        <v>8.2191780821917804E-2</v>
      </c>
    </row>
    <row r="45" spans="1:22" customFormat="1" ht="60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 s="8">
        <v>1405209600</v>
      </c>
      <c r="J45" s="8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5" t="s">
        <v>8306</v>
      </c>
      <c r="R45" s="10" t="s">
        <v>8307</v>
      </c>
      <c r="S45" s="18">
        <f t="shared" si="2"/>
        <v>41802.790347222224</v>
      </c>
      <c r="T45" s="21">
        <f t="shared" si="3"/>
        <v>41833</v>
      </c>
      <c r="U45" s="23">
        <f t="shared" si="4"/>
        <v>31</v>
      </c>
      <c r="V45" s="25">
        <f t="shared" si="5"/>
        <v>8.4931506849315067E-2</v>
      </c>
    </row>
    <row r="46" spans="1:22" customFormat="1" ht="60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 s="8">
        <v>1412648537</v>
      </c>
      <c r="J46" s="8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5" t="s">
        <v>8306</v>
      </c>
      <c r="R46" s="10" t="s">
        <v>8307</v>
      </c>
      <c r="S46" s="18">
        <f t="shared" si="2"/>
        <v>41874.098807870374</v>
      </c>
      <c r="T46" s="21">
        <f t="shared" si="3"/>
        <v>41919.098807870374</v>
      </c>
      <c r="U46" s="23">
        <f t="shared" si="4"/>
        <v>45</v>
      </c>
      <c r="V46" s="25">
        <f t="shared" si="5"/>
        <v>0.12328767123287671</v>
      </c>
    </row>
    <row r="47" spans="1:22" customFormat="1" ht="45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 s="8">
        <v>1461769107</v>
      </c>
      <c r="J47" s="8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5" t="s">
        <v>8306</v>
      </c>
      <c r="R47" s="10" t="s">
        <v>8307</v>
      </c>
      <c r="S47" s="18">
        <f t="shared" si="2"/>
        <v>42457.623923611114</v>
      </c>
      <c r="T47" s="21">
        <f t="shared" si="3"/>
        <v>42487.623923611114</v>
      </c>
      <c r="U47" s="23">
        <f t="shared" si="4"/>
        <v>30</v>
      </c>
      <c r="V47" s="25">
        <f t="shared" si="5"/>
        <v>8.2191780821917804E-2</v>
      </c>
    </row>
    <row r="48" spans="1:22" customFormat="1" ht="45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 s="8">
        <v>1450220974</v>
      </c>
      <c r="J48" s="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5" t="s">
        <v>8306</v>
      </c>
      <c r="R48" s="10" t="s">
        <v>8307</v>
      </c>
      <c r="S48" s="18">
        <f t="shared" si="2"/>
        <v>42323.964976851858</v>
      </c>
      <c r="T48" s="21">
        <f t="shared" si="3"/>
        <v>42353.964976851858</v>
      </c>
      <c r="U48" s="23">
        <f t="shared" si="4"/>
        <v>30</v>
      </c>
      <c r="V48" s="25">
        <f t="shared" si="5"/>
        <v>8.2191780821917804E-2</v>
      </c>
    </row>
    <row r="49" spans="1:22" customFormat="1" ht="60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 s="8">
        <v>1419021607</v>
      </c>
      <c r="J49" s="8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5" t="s">
        <v>8306</v>
      </c>
      <c r="R49" s="10" t="s">
        <v>8307</v>
      </c>
      <c r="S49" s="18">
        <f t="shared" si="2"/>
        <v>41932.819525462961</v>
      </c>
      <c r="T49" s="21">
        <f t="shared" si="3"/>
        <v>41992.861192129625</v>
      </c>
      <c r="U49" s="23">
        <f t="shared" si="4"/>
        <v>60</v>
      </c>
      <c r="V49" s="25">
        <f t="shared" si="5"/>
        <v>0.16438356164383561</v>
      </c>
    </row>
    <row r="50" spans="1:22" customFormat="1" ht="60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 s="8">
        <v>1425211200</v>
      </c>
      <c r="J50" s="8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5" t="s">
        <v>8306</v>
      </c>
      <c r="R50" s="10" t="s">
        <v>8307</v>
      </c>
      <c r="S50" s="18">
        <f t="shared" si="2"/>
        <v>42033.516898148147</v>
      </c>
      <c r="T50" s="21">
        <f t="shared" si="3"/>
        <v>42064.5</v>
      </c>
      <c r="U50" s="23">
        <f t="shared" si="4"/>
        <v>31</v>
      </c>
      <c r="V50" s="25">
        <f t="shared" si="5"/>
        <v>8.4931506849315067E-2</v>
      </c>
    </row>
    <row r="51" spans="1:22" customFormat="1" ht="30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 s="8">
        <v>1445660045</v>
      </c>
      <c r="J51" s="8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5" t="s">
        <v>8306</v>
      </c>
      <c r="R51" s="10" t="s">
        <v>8307</v>
      </c>
      <c r="S51" s="18">
        <f t="shared" si="2"/>
        <v>42271.176446759258</v>
      </c>
      <c r="T51" s="21">
        <f t="shared" si="3"/>
        <v>42301.176446759258</v>
      </c>
      <c r="U51" s="23">
        <f t="shared" si="4"/>
        <v>30</v>
      </c>
      <c r="V51" s="25">
        <f t="shared" si="5"/>
        <v>8.2191780821917804E-2</v>
      </c>
    </row>
    <row r="52" spans="1:22" customFormat="1" ht="45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 s="8">
        <v>1422637200</v>
      </c>
      <c r="J52" s="8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5" t="s">
        <v>8306</v>
      </c>
      <c r="R52" s="10" t="s">
        <v>8307</v>
      </c>
      <c r="S52" s="18">
        <f t="shared" si="2"/>
        <v>41995.752986111111</v>
      </c>
      <c r="T52" s="21">
        <f t="shared" si="3"/>
        <v>42034.708333333328</v>
      </c>
      <c r="U52" s="23">
        <f t="shared" si="4"/>
        <v>39</v>
      </c>
      <c r="V52" s="25">
        <f t="shared" si="5"/>
        <v>0.10684931506849316</v>
      </c>
    </row>
    <row r="53" spans="1:22" customFormat="1" ht="60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 s="8">
        <v>1439245037</v>
      </c>
      <c r="J53" s="8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5" t="s">
        <v>8306</v>
      </c>
      <c r="R53" s="10" t="s">
        <v>8307</v>
      </c>
      <c r="S53" s="18">
        <f t="shared" si="2"/>
        <v>42196.928668981483</v>
      </c>
      <c r="T53" s="21">
        <f t="shared" si="3"/>
        <v>42226.928668981483</v>
      </c>
      <c r="U53" s="23">
        <f t="shared" si="4"/>
        <v>30</v>
      </c>
      <c r="V53" s="25">
        <f t="shared" si="5"/>
        <v>8.2191780821917804E-2</v>
      </c>
    </row>
    <row r="54" spans="1:22" customFormat="1" ht="45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 s="8">
        <v>1405615846</v>
      </c>
      <c r="J54" s="8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5" t="s">
        <v>8306</v>
      </c>
      <c r="R54" s="10" t="s">
        <v>8307</v>
      </c>
      <c r="S54" s="18">
        <f t="shared" si="2"/>
        <v>41807.701921296299</v>
      </c>
      <c r="T54" s="21">
        <f t="shared" si="3"/>
        <v>41837.701921296299</v>
      </c>
      <c r="U54" s="23">
        <f t="shared" si="4"/>
        <v>30</v>
      </c>
      <c r="V54" s="25">
        <f t="shared" si="5"/>
        <v>8.2191780821917804E-2</v>
      </c>
    </row>
    <row r="55" spans="1:22" customFormat="1" ht="30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 s="8">
        <v>1396648800</v>
      </c>
      <c r="J55" s="8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5" t="s">
        <v>8306</v>
      </c>
      <c r="R55" s="10" t="s">
        <v>8307</v>
      </c>
      <c r="S55" s="18">
        <f t="shared" si="2"/>
        <v>41719.549131944441</v>
      </c>
      <c r="T55" s="21">
        <f t="shared" si="3"/>
        <v>41733.916666666664</v>
      </c>
      <c r="U55" s="23">
        <f t="shared" si="4"/>
        <v>14</v>
      </c>
      <c r="V55" s="25">
        <f t="shared" si="5"/>
        <v>3.8356164383561646E-2</v>
      </c>
    </row>
    <row r="56" spans="1:22" customFormat="1" ht="60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 s="8">
        <v>1451063221</v>
      </c>
      <c r="J56" s="8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5" t="s">
        <v>8306</v>
      </c>
      <c r="R56" s="10" t="s">
        <v>8307</v>
      </c>
      <c r="S56" s="18">
        <f t="shared" si="2"/>
        <v>42333.713206018518</v>
      </c>
      <c r="T56" s="21">
        <f t="shared" si="3"/>
        <v>42363.713206018518</v>
      </c>
      <c r="U56" s="23">
        <f t="shared" si="4"/>
        <v>30</v>
      </c>
      <c r="V56" s="25">
        <f t="shared" si="5"/>
        <v>8.2191780821917804E-2</v>
      </c>
    </row>
    <row r="57" spans="1:22" customFormat="1" ht="45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 s="8">
        <v>1464390916</v>
      </c>
      <c r="J57" s="8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5" t="s">
        <v>8306</v>
      </c>
      <c r="R57" s="10" t="s">
        <v>8307</v>
      </c>
      <c r="S57" s="18">
        <f t="shared" si="2"/>
        <v>42496.968935185185</v>
      </c>
      <c r="T57" s="21">
        <f t="shared" si="3"/>
        <v>42517.968935185185</v>
      </c>
      <c r="U57" s="23">
        <f t="shared" si="4"/>
        <v>21</v>
      </c>
      <c r="V57" s="25">
        <f t="shared" si="5"/>
        <v>5.7534246575342465E-2</v>
      </c>
    </row>
    <row r="58" spans="1:22" customFormat="1" ht="45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 s="8">
        <v>1433779200</v>
      </c>
      <c r="J58" s="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5" t="s">
        <v>8306</v>
      </c>
      <c r="R58" s="10" t="s">
        <v>8307</v>
      </c>
      <c r="S58" s="18">
        <f t="shared" si="2"/>
        <v>42149.548888888887</v>
      </c>
      <c r="T58" s="21">
        <f t="shared" si="3"/>
        <v>42163.666666666672</v>
      </c>
      <c r="U58" s="23">
        <f t="shared" si="4"/>
        <v>14</v>
      </c>
      <c r="V58" s="25">
        <f t="shared" si="5"/>
        <v>3.8356164383561646E-2</v>
      </c>
    </row>
    <row r="59" spans="1:22" customFormat="1" ht="60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 s="8">
        <v>1429991962</v>
      </c>
      <c r="J59" s="8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5" t="s">
        <v>8306</v>
      </c>
      <c r="R59" s="10" t="s">
        <v>8307</v>
      </c>
      <c r="S59" s="18">
        <f t="shared" si="2"/>
        <v>42089.83289351852</v>
      </c>
      <c r="T59" s="21">
        <f t="shared" si="3"/>
        <v>42119.83289351852</v>
      </c>
      <c r="U59" s="23">
        <f t="shared" si="4"/>
        <v>30</v>
      </c>
      <c r="V59" s="25">
        <f t="shared" si="5"/>
        <v>8.2191780821917804E-2</v>
      </c>
    </row>
    <row r="60" spans="1:22" customFormat="1" ht="45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 s="8">
        <v>1416423172</v>
      </c>
      <c r="J60" s="8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5" t="s">
        <v>8306</v>
      </c>
      <c r="R60" s="10" t="s">
        <v>8307</v>
      </c>
      <c r="S60" s="18">
        <f t="shared" si="2"/>
        <v>41932.745046296295</v>
      </c>
      <c r="T60" s="21">
        <f t="shared" si="3"/>
        <v>41962.786712962959</v>
      </c>
      <c r="U60" s="23">
        <f t="shared" si="4"/>
        <v>30</v>
      </c>
      <c r="V60" s="25">
        <f t="shared" si="5"/>
        <v>8.2191780821917804E-2</v>
      </c>
    </row>
    <row r="61" spans="1:22" customFormat="1" ht="60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 s="8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5" t="s">
        <v>8306</v>
      </c>
      <c r="R61" s="10" t="s">
        <v>8307</v>
      </c>
      <c r="S61" s="18">
        <f t="shared" si="2"/>
        <v>42230.23583333334</v>
      </c>
      <c r="T61" s="21">
        <f t="shared" si="3"/>
        <v>42261.875</v>
      </c>
      <c r="U61" s="23">
        <f t="shared" si="4"/>
        <v>31</v>
      </c>
      <c r="V61" s="25">
        <f t="shared" si="5"/>
        <v>8.4931506849315067E-2</v>
      </c>
    </row>
    <row r="62" spans="1:22" customFormat="1" ht="45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 s="8">
        <v>1395532800</v>
      </c>
      <c r="J62" s="8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5" t="s">
        <v>8306</v>
      </c>
      <c r="R62" s="10" t="s">
        <v>8308</v>
      </c>
      <c r="S62" s="18">
        <f t="shared" si="2"/>
        <v>41701.901817129627</v>
      </c>
      <c r="T62" s="21">
        <f t="shared" si="3"/>
        <v>41721</v>
      </c>
      <c r="U62" s="23">
        <f t="shared" si="4"/>
        <v>20</v>
      </c>
      <c r="V62" s="25">
        <f t="shared" si="5"/>
        <v>5.4794520547945202E-2</v>
      </c>
    </row>
    <row r="63" spans="1:22" customFormat="1" ht="60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 s="8">
        <v>1370547157</v>
      </c>
      <c r="J63" s="8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5" t="s">
        <v>8306</v>
      </c>
      <c r="R63" s="10" t="s">
        <v>8308</v>
      </c>
      <c r="S63" s="18">
        <f t="shared" si="2"/>
        <v>41409.814317129632</v>
      </c>
      <c r="T63" s="21">
        <f t="shared" si="3"/>
        <v>41431.814317129632</v>
      </c>
      <c r="U63" s="23">
        <f t="shared" si="4"/>
        <v>22</v>
      </c>
      <c r="V63" s="25">
        <f t="shared" si="5"/>
        <v>6.0273972602739728E-2</v>
      </c>
    </row>
    <row r="64" spans="1:22" customFormat="1" ht="60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 s="8">
        <v>1362337878</v>
      </c>
      <c r="J64" s="8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5" t="s">
        <v>8306</v>
      </c>
      <c r="R64" s="10" t="s">
        <v>8308</v>
      </c>
      <c r="S64" s="18">
        <f t="shared" si="2"/>
        <v>41311.799513888887</v>
      </c>
      <c r="T64" s="21">
        <f t="shared" si="3"/>
        <v>41336.799513888887</v>
      </c>
      <c r="U64" s="23">
        <f t="shared" si="4"/>
        <v>25</v>
      </c>
      <c r="V64" s="25">
        <f t="shared" si="5"/>
        <v>6.8493150684931503E-2</v>
      </c>
    </row>
    <row r="65" spans="1:22" customFormat="1" ht="45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 s="8">
        <v>1388206740</v>
      </c>
      <c r="J65" s="8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5" t="s">
        <v>8306</v>
      </c>
      <c r="R65" s="10" t="s">
        <v>8308</v>
      </c>
      <c r="S65" s="18">
        <f t="shared" si="2"/>
        <v>41612.912187499998</v>
      </c>
      <c r="T65" s="21">
        <f t="shared" si="3"/>
        <v>41636.207638888889</v>
      </c>
      <c r="U65" s="23">
        <f t="shared" si="4"/>
        <v>24</v>
      </c>
      <c r="V65" s="25">
        <f t="shared" si="5"/>
        <v>6.575342465753424E-2</v>
      </c>
    </row>
    <row r="66" spans="1:22" customFormat="1" ht="60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 s="8">
        <v>1373243181</v>
      </c>
      <c r="J66" s="8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5" t="s">
        <v>8306</v>
      </c>
      <c r="R66" s="10" t="s">
        <v>8308</v>
      </c>
      <c r="S66" s="18">
        <f t="shared" si="2"/>
        <v>41433.01829861111</v>
      </c>
      <c r="T66" s="21">
        <f t="shared" si="3"/>
        <v>41463.01829861111</v>
      </c>
      <c r="U66" s="23">
        <f t="shared" si="4"/>
        <v>30</v>
      </c>
      <c r="V66" s="25">
        <f t="shared" si="5"/>
        <v>8.2191780821917804E-2</v>
      </c>
    </row>
    <row r="67" spans="1:22" customFormat="1" ht="45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 s="8">
        <v>1407736740</v>
      </c>
      <c r="J67" s="8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 s="9">
        <f t="shared" ref="P67:P130" si="7">IFERROR(ROUND(E67/L67,2),0)</f>
        <v>132.05000000000001</v>
      </c>
      <c r="Q67" s="5" t="s">
        <v>8306</v>
      </c>
      <c r="R67" s="10" t="s">
        <v>8308</v>
      </c>
      <c r="S67" s="18">
        <f t="shared" ref="S67:S130" si="8">(((J67/60)/60)/24)+DATE(1970,1,1)</f>
        <v>41835.821226851855</v>
      </c>
      <c r="T67" s="21">
        <f t="shared" ref="T67:T130" si="9">(((I67/60)/60)/24)+DATE(1970,1,1)</f>
        <v>41862.249305555553</v>
      </c>
      <c r="U67" s="23">
        <f t="shared" ref="U67:U130" si="10">_xlfn.DAYS(T67,S67)</f>
        <v>27</v>
      </c>
      <c r="V67" s="25">
        <f t="shared" ref="V67:V130" si="11">U67/365</f>
        <v>7.3972602739726029E-2</v>
      </c>
    </row>
    <row r="68" spans="1:22" customFormat="1" ht="30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 s="8">
        <v>1468873420</v>
      </c>
      <c r="J68" s="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 s="9">
        <f t="shared" si="7"/>
        <v>91.23</v>
      </c>
      <c r="Q68" s="5" t="s">
        <v>8306</v>
      </c>
      <c r="R68" s="10" t="s">
        <v>8308</v>
      </c>
      <c r="S68" s="18">
        <f t="shared" si="8"/>
        <v>42539.849768518514</v>
      </c>
      <c r="T68" s="21">
        <f t="shared" si="9"/>
        <v>42569.849768518514</v>
      </c>
      <c r="U68" s="23">
        <f t="shared" si="10"/>
        <v>30</v>
      </c>
      <c r="V68" s="25">
        <f t="shared" si="11"/>
        <v>8.2191780821917804E-2</v>
      </c>
    </row>
    <row r="69" spans="1:22" customFormat="1" ht="45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 s="8">
        <v>1342360804</v>
      </c>
      <c r="J69" s="8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 s="9">
        <f t="shared" si="7"/>
        <v>116.25</v>
      </c>
      <c r="Q69" s="5" t="s">
        <v>8306</v>
      </c>
      <c r="R69" s="10" t="s">
        <v>8308</v>
      </c>
      <c r="S69" s="18">
        <f t="shared" si="8"/>
        <v>41075.583379629628</v>
      </c>
      <c r="T69" s="21">
        <f t="shared" si="9"/>
        <v>41105.583379629628</v>
      </c>
      <c r="U69" s="23">
        <f t="shared" si="10"/>
        <v>30</v>
      </c>
      <c r="V69" s="25">
        <f t="shared" si="11"/>
        <v>8.2191780821917804E-2</v>
      </c>
    </row>
    <row r="70" spans="1:22" customFormat="1" ht="60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 s="8">
        <v>1393162791</v>
      </c>
      <c r="J70" s="8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 s="9">
        <f t="shared" si="7"/>
        <v>21.19</v>
      </c>
      <c r="Q70" s="5" t="s">
        <v>8306</v>
      </c>
      <c r="R70" s="10" t="s">
        <v>8308</v>
      </c>
      <c r="S70" s="18">
        <f t="shared" si="8"/>
        <v>41663.569340277776</v>
      </c>
      <c r="T70" s="21">
        <f t="shared" si="9"/>
        <v>41693.569340277776</v>
      </c>
      <c r="U70" s="23">
        <f t="shared" si="10"/>
        <v>30</v>
      </c>
      <c r="V70" s="25">
        <f t="shared" si="11"/>
        <v>8.2191780821917804E-2</v>
      </c>
    </row>
    <row r="71" spans="1:22" customFormat="1" ht="60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 s="8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 s="9">
        <f t="shared" si="7"/>
        <v>62.33</v>
      </c>
      <c r="Q71" s="5" t="s">
        <v>8306</v>
      </c>
      <c r="R71" s="10" t="s">
        <v>8308</v>
      </c>
      <c r="S71" s="18">
        <f t="shared" si="8"/>
        <v>40786.187789351854</v>
      </c>
      <c r="T71" s="21">
        <f t="shared" si="9"/>
        <v>40818.290972222225</v>
      </c>
      <c r="U71" s="23">
        <f t="shared" si="10"/>
        <v>32</v>
      </c>
      <c r="V71" s="25">
        <f t="shared" si="11"/>
        <v>8.7671232876712329E-2</v>
      </c>
    </row>
    <row r="72" spans="1:22" customFormat="1" ht="60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 s="8">
        <v>1315171845</v>
      </c>
      <c r="J72" s="8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 s="9">
        <f t="shared" si="7"/>
        <v>37.409999999999997</v>
      </c>
      <c r="Q72" s="5" t="s">
        <v>8306</v>
      </c>
      <c r="R72" s="10" t="s">
        <v>8308</v>
      </c>
      <c r="S72" s="18">
        <f t="shared" si="8"/>
        <v>40730.896354166667</v>
      </c>
      <c r="T72" s="21">
        <f t="shared" si="9"/>
        <v>40790.896354166667</v>
      </c>
      <c r="U72" s="23">
        <f t="shared" si="10"/>
        <v>60</v>
      </c>
      <c r="V72" s="25">
        <f t="shared" si="11"/>
        <v>0.16438356164383561</v>
      </c>
    </row>
    <row r="73" spans="1:22" customFormat="1" ht="45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 s="8">
        <v>1338186657</v>
      </c>
      <c r="J73" s="8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 s="9">
        <f t="shared" si="7"/>
        <v>69.72</v>
      </c>
      <c r="Q73" s="5" t="s">
        <v>8306</v>
      </c>
      <c r="R73" s="10" t="s">
        <v>8308</v>
      </c>
      <c r="S73" s="18">
        <f t="shared" si="8"/>
        <v>40997.271493055552</v>
      </c>
      <c r="T73" s="21">
        <f t="shared" si="9"/>
        <v>41057.271493055552</v>
      </c>
      <c r="U73" s="23">
        <f t="shared" si="10"/>
        <v>60</v>
      </c>
      <c r="V73" s="25">
        <f t="shared" si="11"/>
        <v>0.16438356164383561</v>
      </c>
    </row>
    <row r="74" spans="1:22" customFormat="1" ht="60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 s="8">
        <v>1352937600</v>
      </c>
      <c r="J74" s="8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 s="9">
        <f t="shared" si="7"/>
        <v>58.17</v>
      </c>
      <c r="Q74" s="5" t="s">
        <v>8306</v>
      </c>
      <c r="R74" s="10" t="s">
        <v>8308</v>
      </c>
      <c r="S74" s="18">
        <f t="shared" si="8"/>
        <v>41208.010196759256</v>
      </c>
      <c r="T74" s="21">
        <f t="shared" si="9"/>
        <v>41228</v>
      </c>
      <c r="U74" s="23">
        <f t="shared" si="10"/>
        <v>20</v>
      </c>
      <c r="V74" s="25">
        <f t="shared" si="11"/>
        <v>5.4794520547945202E-2</v>
      </c>
    </row>
    <row r="75" spans="1:22" customFormat="1" ht="60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 s="8">
        <v>1304395140</v>
      </c>
      <c r="J75" s="8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 s="9">
        <f t="shared" si="7"/>
        <v>50</v>
      </c>
      <c r="Q75" s="5" t="s">
        <v>8306</v>
      </c>
      <c r="R75" s="10" t="s">
        <v>8308</v>
      </c>
      <c r="S75" s="18">
        <f t="shared" si="8"/>
        <v>40587.75675925926</v>
      </c>
      <c r="T75" s="21">
        <f t="shared" si="9"/>
        <v>40666.165972222225</v>
      </c>
      <c r="U75" s="23">
        <f t="shared" si="10"/>
        <v>79</v>
      </c>
      <c r="V75" s="25">
        <f t="shared" si="11"/>
        <v>0.21643835616438356</v>
      </c>
    </row>
    <row r="76" spans="1:22" customFormat="1" ht="60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 s="8">
        <v>1453376495</v>
      </c>
      <c r="J76" s="8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 s="9">
        <f t="shared" si="7"/>
        <v>19.47</v>
      </c>
      <c r="Q76" s="5" t="s">
        <v>8306</v>
      </c>
      <c r="R76" s="10" t="s">
        <v>8308</v>
      </c>
      <c r="S76" s="18">
        <f t="shared" si="8"/>
        <v>42360.487210648149</v>
      </c>
      <c r="T76" s="21">
        <f t="shared" si="9"/>
        <v>42390.487210648149</v>
      </c>
      <c r="U76" s="23">
        <f t="shared" si="10"/>
        <v>30</v>
      </c>
      <c r="V76" s="25">
        <f t="shared" si="11"/>
        <v>8.2191780821917804E-2</v>
      </c>
    </row>
    <row r="77" spans="1:22" customFormat="1" ht="45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 s="8">
        <v>1366693272</v>
      </c>
      <c r="J77" s="8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 s="9">
        <f t="shared" si="7"/>
        <v>85.96</v>
      </c>
      <c r="Q77" s="5" t="s">
        <v>8306</v>
      </c>
      <c r="R77" s="10" t="s">
        <v>8308</v>
      </c>
      <c r="S77" s="18">
        <f t="shared" si="8"/>
        <v>41357.209166666667</v>
      </c>
      <c r="T77" s="21">
        <f t="shared" si="9"/>
        <v>41387.209166666667</v>
      </c>
      <c r="U77" s="23">
        <f t="shared" si="10"/>
        <v>30</v>
      </c>
      <c r="V77" s="25">
        <f t="shared" si="11"/>
        <v>8.2191780821917804E-2</v>
      </c>
    </row>
    <row r="78" spans="1:22" customFormat="1" ht="60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 s="8">
        <v>1325007358</v>
      </c>
      <c r="J78" s="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 s="9">
        <f t="shared" si="7"/>
        <v>30.67</v>
      </c>
      <c r="Q78" s="5" t="s">
        <v>8306</v>
      </c>
      <c r="R78" s="10" t="s">
        <v>8308</v>
      </c>
      <c r="S78" s="18">
        <f t="shared" si="8"/>
        <v>40844.691643518519</v>
      </c>
      <c r="T78" s="21">
        <f t="shared" si="9"/>
        <v>40904.733310185184</v>
      </c>
      <c r="U78" s="23">
        <f t="shared" si="10"/>
        <v>60</v>
      </c>
      <c r="V78" s="25">
        <f t="shared" si="11"/>
        <v>0.16438356164383561</v>
      </c>
    </row>
    <row r="79" spans="1:22" customFormat="1" ht="45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 s="8">
        <v>1337569140</v>
      </c>
      <c r="J79" s="8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 s="9">
        <f t="shared" si="7"/>
        <v>60.38</v>
      </c>
      <c r="Q79" s="5" t="s">
        <v>8306</v>
      </c>
      <c r="R79" s="10" t="s">
        <v>8308</v>
      </c>
      <c r="S79" s="18">
        <f t="shared" si="8"/>
        <v>40997.144872685189</v>
      </c>
      <c r="T79" s="21">
        <f t="shared" si="9"/>
        <v>41050.124305555553</v>
      </c>
      <c r="U79" s="23">
        <f t="shared" si="10"/>
        <v>53</v>
      </c>
      <c r="V79" s="25">
        <f t="shared" si="11"/>
        <v>0.14520547945205478</v>
      </c>
    </row>
    <row r="80" spans="1:22" customFormat="1" ht="105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 s="8">
        <v>1472751121</v>
      </c>
      <c r="J80" s="8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 s="9">
        <f t="shared" si="7"/>
        <v>38.6</v>
      </c>
      <c r="Q80" s="5" t="s">
        <v>8306</v>
      </c>
      <c r="R80" s="10" t="s">
        <v>8308</v>
      </c>
      <c r="S80" s="18">
        <f t="shared" si="8"/>
        <v>42604.730567129634</v>
      </c>
      <c r="T80" s="21">
        <f t="shared" si="9"/>
        <v>42614.730567129634</v>
      </c>
      <c r="U80" s="23">
        <f t="shared" si="10"/>
        <v>10</v>
      </c>
      <c r="V80" s="25">
        <f t="shared" si="11"/>
        <v>2.7397260273972601E-2</v>
      </c>
    </row>
    <row r="81" spans="1:22" customFormat="1" ht="45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 s="8">
        <v>1398451093</v>
      </c>
      <c r="J81" s="8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 s="9">
        <f t="shared" si="7"/>
        <v>40.270000000000003</v>
      </c>
      <c r="Q81" s="5" t="s">
        <v>8306</v>
      </c>
      <c r="R81" s="10" t="s">
        <v>8308</v>
      </c>
      <c r="S81" s="18">
        <f t="shared" si="8"/>
        <v>41724.776539351849</v>
      </c>
      <c r="T81" s="21">
        <f t="shared" si="9"/>
        <v>41754.776539351849</v>
      </c>
      <c r="U81" s="23">
        <f t="shared" si="10"/>
        <v>30</v>
      </c>
      <c r="V81" s="25">
        <f t="shared" si="11"/>
        <v>8.2191780821917804E-2</v>
      </c>
    </row>
    <row r="82" spans="1:22" customFormat="1" ht="45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 s="8">
        <v>1386640856</v>
      </c>
      <c r="J82" s="8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 s="9">
        <f t="shared" si="7"/>
        <v>273.83</v>
      </c>
      <c r="Q82" s="5" t="s">
        <v>8306</v>
      </c>
      <c r="R82" s="10" t="s">
        <v>8308</v>
      </c>
      <c r="S82" s="18">
        <f t="shared" si="8"/>
        <v>41583.083981481483</v>
      </c>
      <c r="T82" s="21">
        <f t="shared" si="9"/>
        <v>41618.083981481483</v>
      </c>
      <c r="U82" s="23">
        <f t="shared" si="10"/>
        <v>35</v>
      </c>
      <c r="V82" s="25">
        <f t="shared" si="11"/>
        <v>9.5890410958904104E-2</v>
      </c>
    </row>
    <row r="83" spans="1:22" customFormat="1" ht="60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 s="8">
        <v>1342234920</v>
      </c>
      <c r="J83" s="8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 s="9">
        <f t="shared" si="7"/>
        <v>53.04</v>
      </c>
      <c r="Q83" s="5" t="s">
        <v>8306</v>
      </c>
      <c r="R83" s="10" t="s">
        <v>8308</v>
      </c>
      <c r="S83" s="18">
        <f t="shared" si="8"/>
        <v>41100.158877314818</v>
      </c>
      <c r="T83" s="21">
        <f t="shared" si="9"/>
        <v>41104.126388888886</v>
      </c>
      <c r="U83" s="23">
        <f t="shared" si="10"/>
        <v>4</v>
      </c>
      <c r="V83" s="25">
        <f t="shared" si="11"/>
        <v>1.0958904109589041E-2</v>
      </c>
    </row>
    <row r="84" spans="1:22" customFormat="1" ht="60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 s="8">
        <v>1318189261</v>
      </c>
      <c r="J84" s="8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 s="9">
        <f t="shared" si="7"/>
        <v>40.01</v>
      </c>
      <c r="Q84" s="5" t="s">
        <v>8306</v>
      </c>
      <c r="R84" s="10" t="s">
        <v>8308</v>
      </c>
      <c r="S84" s="18">
        <f t="shared" si="8"/>
        <v>40795.820150462961</v>
      </c>
      <c r="T84" s="21">
        <f t="shared" si="9"/>
        <v>40825.820150462961</v>
      </c>
      <c r="U84" s="23">
        <f t="shared" si="10"/>
        <v>30</v>
      </c>
      <c r="V84" s="25">
        <f t="shared" si="11"/>
        <v>8.2191780821917804E-2</v>
      </c>
    </row>
    <row r="85" spans="1:22" customFormat="1" ht="60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 s="8">
        <v>1424604600</v>
      </c>
      <c r="J85" s="8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 s="9">
        <f t="shared" si="7"/>
        <v>15.77</v>
      </c>
      <c r="Q85" s="5" t="s">
        <v>8306</v>
      </c>
      <c r="R85" s="10" t="s">
        <v>8308</v>
      </c>
      <c r="S85" s="18">
        <f t="shared" si="8"/>
        <v>42042.615613425922</v>
      </c>
      <c r="T85" s="21">
        <f t="shared" si="9"/>
        <v>42057.479166666672</v>
      </c>
      <c r="U85" s="23">
        <f t="shared" si="10"/>
        <v>15</v>
      </c>
      <c r="V85" s="25">
        <f t="shared" si="11"/>
        <v>4.1095890410958902E-2</v>
      </c>
    </row>
    <row r="86" spans="1:22" customFormat="1" ht="45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 s="8">
        <v>1305483086</v>
      </c>
      <c r="J86" s="8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 s="9">
        <f t="shared" si="7"/>
        <v>71.430000000000007</v>
      </c>
      <c r="Q86" s="5" t="s">
        <v>8306</v>
      </c>
      <c r="R86" s="10" t="s">
        <v>8308</v>
      </c>
      <c r="S86" s="18">
        <f t="shared" si="8"/>
        <v>40648.757939814815</v>
      </c>
      <c r="T86" s="21">
        <f t="shared" si="9"/>
        <v>40678.757939814815</v>
      </c>
      <c r="U86" s="23">
        <f t="shared" si="10"/>
        <v>30</v>
      </c>
      <c r="V86" s="25">
        <f t="shared" si="11"/>
        <v>8.2191780821917804E-2</v>
      </c>
    </row>
    <row r="87" spans="1:22" customFormat="1" ht="60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 s="8">
        <v>1316746837</v>
      </c>
      <c r="J87" s="8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 s="9">
        <f t="shared" si="7"/>
        <v>71.709999999999994</v>
      </c>
      <c r="Q87" s="5" t="s">
        <v>8306</v>
      </c>
      <c r="R87" s="10" t="s">
        <v>8308</v>
      </c>
      <c r="S87" s="18">
        <f t="shared" si="8"/>
        <v>40779.125428240739</v>
      </c>
      <c r="T87" s="21">
        <f t="shared" si="9"/>
        <v>40809.125428240739</v>
      </c>
      <c r="U87" s="23">
        <f t="shared" si="10"/>
        <v>30</v>
      </c>
      <c r="V87" s="25">
        <f t="shared" si="11"/>
        <v>8.2191780821917804E-2</v>
      </c>
    </row>
    <row r="88" spans="1:22" customFormat="1" ht="75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 s="8">
        <v>1451226045</v>
      </c>
      <c r="J88" s="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 s="9">
        <f t="shared" si="7"/>
        <v>375.76</v>
      </c>
      <c r="Q88" s="5" t="s">
        <v>8306</v>
      </c>
      <c r="R88" s="10" t="s">
        <v>8308</v>
      </c>
      <c r="S88" s="18">
        <f t="shared" si="8"/>
        <v>42291.556076388893</v>
      </c>
      <c r="T88" s="21">
        <f t="shared" si="9"/>
        <v>42365.59774305555</v>
      </c>
      <c r="U88" s="23">
        <f t="shared" si="10"/>
        <v>74</v>
      </c>
      <c r="V88" s="25">
        <f t="shared" si="11"/>
        <v>0.20273972602739726</v>
      </c>
    </row>
    <row r="89" spans="1:22" customFormat="1" ht="45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 s="8">
        <v>1275529260</v>
      </c>
      <c r="J89" s="8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 s="9">
        <f t="shared" si="7"/>
        <v>104.6</v>
      </c>
      <c r="Q89" s="5" t="s">
        <v>8306</v>
      </c>
      <c r="R89" s="10" t="s">
        <v>8308</v>
      </c>
      <c r="S89" s="18">
        <f t="shared" si="8"/>
        <v>40322.53938657407</v>
      </c>
      <c r="T89" s="21">
        <f t="shared" si="9"/>
        <v>40332.070138888892</v>
      </c>
      <c r="U89" s="23">
        <f t="shared" si="10"/>
        <v>10</v>
      </c>
      <c r="V89" s="25">
        <f t="shared" si="11"/>
        <v>2.7397260273972601E-2</v>
      </c>
    </row>
    <row r="90" spans="1:22" customFormat="1" ht="60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 s="8">
        <v>1403452131</v>
      </c>
      <c r="J90" s="8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 s="9">
        <f t="shared" si="7"/>
        <v>60</v>
      </c>
      <c r="Q90" s="5" t="s">
        <v>8306</v>
      </c>
      <c r="R90" s="10" t="s">
        <v>8308</v>
      </c>
      <c r="S90" s="18">
        <f t="shared" si="8"/>
        <v>41786.65892361111</v>
      </c>
      <c r="T90" s="21">
        <f t="shared" si="9"/>
        <v>41812.65892361111</v>
      </c>
      <c r="U90" s="23">
        <f t="shared" si="10"/>
        <v>26</v>
      </c>
      <c r="V90" s="25">
        <f t="shared" si="11"/>
        <v>7.1232876712328766E-2</v>
      </c>
    </row>
    <row r="91" spans="1:22" customFormat="1" ht="45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 s="8">
        <v>1370196192</v>
      </c>
      <c r="J91" s="8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 s="9">
        <f t="shared" si="7"/>
        <v>123.29</v>
      </c>
      <c r="Q91" s="5" t="s">
        <v>8306</v>
      </c>
      <c r="R91" s="10" t="s">
        <v>8308</v>
      </c>
      <c r="S91" s="18">
        <f t="shared" si="8"/>
        <v>41402.752222222225</v>
      </c>
      <c r="T91" s="21">
        <f t="shared" si="9"/>
        <v>41427.752222222225</v>
      </c>
      <c r="U91" s="23">
        <f t="shared" si="10"/>
        <v>25</v>
      </c>
      <c r="V91" s="25">
        <f t="shared" si="11"/>
        <v>6.8493150684931503E-2</v>
      </c>
    </row>
    <row r="92" spans="1:22" customFormat="1" ht="30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 s="8">
        <v>1310454499</v>
      </c>
      <c r="J92" s="8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 s="9">
        <f t="shared" si="7"/>
        <v>31.38</v>
      </c>
      <c r="Q92" s="5" t="s">
        <v>8306</v>
      </c>
      <c r="R92" s="10" t="s">
        <v>8308</v>
      </c>
      <c r="S92" s="18">
        <f t="shared" si="8"/>
        <v>40706.297442129631</v>
      </c>
      <c r="T92" s="21">
        <f t="shared" si="9"/>
        <v>40736.297442129631</v>
      </c>
      <c r="U92" s="23">
        <f t="shared" si="10"/>
        <v>30</v>
      </c>
      <c r="V92" s="25">
        <f t="shared" si="11"/>
        <v>8.2191780821917804E-2</v>
      </c>
    </row>
    <row r="93" spans="1:22" customFormat="1" ht="45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 s="8">
        <v>1305625164</v>
      </c>
      <c r="J93" s="8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 s="9">
        <f t="shared" si="7"/>
        <v>78.260000000000005</v>
      </c>
      <c r="Q93" s="5" t="s">
        <v>8306</v>
      </c>
      <c r="R93" s="10" t="s">
        <v>8308</v>
      </c>
      <c r="S93" s="18">
        <f t="shared" si="8"/>
        <v>40619.402361111112</v>
      </c>
      <c r="T93" s="21">
        <f t="shared" si="9"/>
        <v>40680.402361111112</v>
      </c>
      <c r="U93" s="23">
        <f t="shared" si="10"/>
        <v>61</v>
      </c>
      <c r="V93" s="25">
        <f t="shared" si="11"/>
        <v>0.16712328767123288</v>
      </c>
    </row>
    <row r="94" spans="1:22" customFormat="1" ht="60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 s="8">
        <v>1485936000</v>
      </c>
      <c r="J94" s="8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 s="9">
        <f t="shared" si="7"/>
        <v>122.33</v>
      </c>
      <c r="Q94" s="5" t="s">
        <v>8306</v>
      </c>
      <c r="R94" s="10" t="s">
        <v>8308</v>
      </c>
      <c r="S94" s="18">
        <f t="shared" si="8"/>
        <v>42721.198877314819</v>
      </c>
      <c r="T94" s="21">
        <f t="shared" si="9"/>
        <v>42767.333333333328</v>
      </c>
      <c r="U94" s="23">
        <f t="shared" si="10"/>
        <v>46</v>
      </c>
      <c r="V94" s="25">
        <f t="shared" si="11"/>
        <v>0.12602739726027398</v>
      </c>
    </row>
    <row r="95" spans="1:22" customFormat="1" ht="60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 s="8">
        <v>1341349200</v>
      </c>
      <c r="J95" s="8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 s="9">
        <f t="shared" si="7"/>
        <v>73.73</v>
      </c>
      <c r="Q95" s="5" t="s">
        <v>8306</v>
      </c>
      <c r="R95" s="10" t="s">
        <v>8308</v>
      </c>
      <c r="S95" s="18">
        <f t="shared" si="8"/>
        <v>41065.858067129629</v>
      </c>
      <c r="T95" s="21">
        <f t="shared" si="9"/>
        <v>41093.875</v>
      </c>
      <c r="U95" s="23">
        <f t="shared" si="10"/>
        <v>28</v>
      </c>
      <c r="V95" s="25">
        <f t="shared" si="11"/>
        <v>7.6712328767123292E-2</v>
      </c>
    </row>
    <row r="96" spans="1:22" customFormat="1" ht="45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 s="8">
        <v>1396890822</v>
      </c>
      <c r="J96" s="8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 s="9">
        <f t="shared" si="7"/>
        <v>21.67</v>
      </c>
      <c r="Q96" s="5" t="s">
        <v>8306</v>
      </c>
      <c r="R96" s="10" t="s">
        <v>8308</v>
      </c>
      <c r="S96" s="18">
        <f t="shared" si="8"/>
        <v>41716.717847222222</v>
      </c>
      <c r="T96" s="21">
        <f t="shared" si="9"/>
        <v>41736.717847222222</v>
      </c>
      <c r="U96" s="23">
        <f t="shared" si="10"/>
        <v>20</v>
      </c>
      <c r="V96" s="25">
        <f t="shared" si="11"/>
        <v>5.4794520547945202E-2</v>
      </c>
    </row>
    <row r="97" spans="1:22" customFormat="1" ht="60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 s="8">
        <v>1330214841</v>
      </c>
      <c r="J97" s="8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 s="9">
        <f t="shared" si="7"/>
        <v>21.9</v>
      </c>
      <c r="Q97" s="5" t="s">
        <v>8306</v>
      </c>
      <c r="R97" s="10" t="s">
        <v>8308</v>
      </c>
      <c r="S97" s="18">
        <f t="shared" si="8"/>
        <v>40935.005104166667</v>
      </c>
      <c r="T97" s="21">
        <f t="shared" si="9"/>
        <v>40965.005104166667</v>
      </c>
      <c r="U97" s="23">
        <f t="shared" si="10"/>
        <v>30</v>
      </c>
      <c r="V97" s="25">
        <f t="shared" si="11"/>
        <v>8.2191780821917804E-2</v>
      </c>
    </row>
    <row r="98" spans="1:22" customFormat="1" ht="60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 s="8">
        <v>1280631600</v>
      </c>
      <c r="J98" s="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 s="9">
        <f t="shared" si="7"/>
        <v>50.59</v>
      </c>
      <c r="Q98" s="5" t="s">
        <v>8306</v>
      </c>
      <c r="R98" s="10" t="s">
        <v>8308</v>
      </c>
      <c r="S98" s="18">
        <f t="shared" si="8"/>
        <v>40324.662511574075</v>
      </c>
      <c r="T98" s="21">
        <f t="shared" si="9"/>
        <v>40391.125</v>
      </c>
      <c r="U98" s="23">
        <f t="shared" si="10"/>
        <v>67</v>
      </c>
      <c r="V98" s="25">
        <f t="shared" si="11"/>
        <v>0.18356164383561643</v>
      </c>
    </row>
    <row r="99" spans="1:22" customFormat="1" ht="45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 s="8">
        <v>1310440482</v>
      </c>
      <c r="J99" s="8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 s="9">
        <f t="shared" si="7"/>
        <v>53.13</v>
      </c>
      <c r="Q99" s="5" t="s">
        <v>8306</v>
      </c>
      <c r="R99" s="10" t="s">
        <v>8308</v>
      </c>
      <c r="S99" s="18">
        <f t="shared" si="8"/>
        <v>40706.135208333333</v>
      </c>
      <c r="T99" s="21">
        <f t="shared" si="9"/>
        <v>40736.135208333333</v>
      </c>
      <c r="U99" s="23">
        <f t="shared" si="10"/>
        <v>30</v>
      </c>
      <c r="V99" s="25">
        <f t="shared" si="11"/>
        <v>8.2191780821917804E-2</v>
      </c>
    </row>
    <row r="100" spans="1:22" customFormat="1" ht="45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 s="8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 s="9">
        <f t="shared" si="7"/>
        <v>56.67</v>
      </c>
      <c r="Q100" s="5" t="s">
        <v>8306</v>
      </c>
      <c r="R100" s="10" t="s">
        <v>8308</v>
      </c>
      <c r="S100" s="18">
        <f t="shared" si="8"/>
        <v>41214.79483796296</v>
      </c>
      <c r="T100" s="21">
        <f t="shared" si="9"/>
        <v>41250.979166666664</v>
      </c>
      <c r="U100" s="23">
        <f t="shared" si="10"/>
        <v>36</v>
      </c>
      <c r="V100" s="25">
        <f t="shared" si="11"/>
        <v>9.8630136986301367E-2</v>
      </c>
    </row>
    <row r="101" spans="1:22" customFormat="1" ht="45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 s="8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 s="9">
        <f t="shared" si="7"/>
        <v>40.78</v>
      </c>
      <c r="Q101" s="5" t="s">
        <v>8306</v>
      </c>
      <c r="R101" s="10" t="s">
        <v>8308</v>
      </c>
      <c r="S101" s="18">
        <f t="shared" si="8"/>
        <v>41631.902766203704</v>
      </c>
      <c r="T101" s="21">
        <f t="shared" si="9"/>
        <v>41661.902766203704</v>
      </c>
      <c r="U101" s="23">
        <f t="shared" si="10"/>
        <v>30</v>
      </c>
      <c r="V101" s="25">
        <f t="shared" si="11"/>
        <v>8.2191780821917804E-2</v>
      </c>
    </row>
    <row r="102" spans="1:22" customFormat="1" ht="60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 s="8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 s="9">
        <f t="shared" si="7"/>
        <v>192.31</v>
      </c>
      <c r="Q102" s="5" t="s">
        <v>8306</v>
      </c>
      <c r="R102" s="10" t="s">
        <v>8308</v>
      </c>
      <c r="S102" s="18">
        <f t="shared" si="8"/>
        <v>41197.753310185188</v>
      </c>
      <c r="T102" s="21">
        <f t="shared" si="9"/>
        <v>41217.794976851852</v>
      </c>
      <c r="U102" s="23">
        <f t="shared" si="10"/>
        <v>20</v>
      </c>
      <c r="V102" s="25">
        <f t="shared" si="11"/>
        <v>5.4794520547945202E-2</v>
      </c>
    </row>
    <row r="103" spans="1:22" customFormat="1" ht="60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 s="8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 s="9">
        <f t="shared" si="7"/>
        <v>100</v>
      </c>
      <c r="Q103" s="5" t="s">
        <v>8306</v>
      </c>
      <c r="R103" s="10" t="s">
        <v>8308</v>
      </c>
      <c r="S103" s="18">
        <f t="shared" si="8"/>
        <v>41274.776736111111</v>
      </c>
      <c r="T103" s="21">
        <f t="shared" si="9"/>
        <v>41298.776736111111</v>
      </c>
      <c r="U103" s="23">
        <f t="shared" si="10"/>
        <v>24</v>
      </c>
      <c r="V103" s="25">
        <f t="shared" si="11"/>
        <v>6.575342465753424E-2</v>
      </c>
    </row>
    <row r="104" spans="1:22" customFormat="1" ht="60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 s="8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 s="9">
        <f t="shared" si="7"/>
        <v>117.92</v>
      </c>
      <c r="Q104" s="5" t="s">
        <v>8306</v>
      </c>
      <c r="R104" s="10" t="s">
        <v>8308</v>
      </c>
      <c r="S104" s="18">
        <f t="shared" si="8"/>
        <v>40505.131168981483</v>
      </c>
      <c r="T104" s="21">
        <f t="shared" si="9"/>
        <v>40535.131168981483</v>
      </c>
      <c r="U104" s="23">
        <f t="shared" si="10"/>
        <v>30</v>
      </c>
      <c r="V104" s="25">
        <f t="shared" si="11"/>
        <v>8.2191780821917804E-2</v>
      </c>
    </row>
    <row r="105" spans="1:22" customFormat="1" ht="45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 s="8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 s="9">
        <f t="shared" si="7"/>
        <v>27.9</v>
      </c>
      <c r="Q105" s="5" t="s">
        <v>8306</v>
      </c>
      <c r="R105" s="10" t="s">
        <v>8308</v>
      </c>
      <c r="S105" s="18">
        <f t="shared" si="8"/>
        <v>41682.805902777778</v>
      </c>
      <c r="T105" s="21">
        <f t="shared" si="9"/>
        <v>41705.805902777778</v>
      </c>
      <c r="U105" s="23">
        <f t="shared" si="10"/>
        <v>23</v>
      </c>
      <c r="V105" s="25">
        <f t="shared" si="11"/>
        <v>6.3013698630136991E-2</v>
      </c>
    </row>
    <row r="106" spans="1:22" customFormat="1" ht="30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 s="8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 s="9">
        <f t="shared" si="7"/>
        <v>60</v>
      </c>
      <c r="Q106" s="5" t="s">
        <v>8306</v>
      </c>
      <c r="R106" s="10" t="s">
        <v>8308</v>
      </c>
      <c r="S106" s="18">
        <f t="shared" si="8"/>
        <v>40612.695208333331</v>
      </c>
      <c r="T106" s="21">
        <f t="shared" si="9"/>
        <v>40636.041666666664</v>
      </c>
      <c r="U106" s="23">
        <f t="shared" si="10"/>
        <v>24</v>
      </c>
      <c r="V106" s="25">
        <f t="shared" si="11"/>
        <v>6.575342465753424E-2</v>
      </c>
    </row>
    <row r="107" spans="1:22" customFormat="1" ht="45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 s="8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 s="9">
        <f t="shared" si="7"/>
        <v>39.380000000000003</v>
      </c>
      <c r="Q107" s="5" t="s">
        <v>8306</v>
      </c>
      <c r="R107" s="10" t="s">
        <v>8308</v>
      </c>
      <c r="S107" s="18">
        <f t="shared" si="8"/>
        <v>42485.724768518514</v>
      </c>
      <c r="T107" s="21">
        <f t="shared" si="9"/>
        <v>42504</v>
      </c>
      <c r="U107" s="23">
        <f t="shared" si="10"/>
        <v>19</v>
      </c>
      <c r="V107" s="25">
        <f t="shared" si="11"/>
        <v>5.2054794520547946E-2</v>
      </c>
    </row>
    <row r="108" spans="1:22" customFormat="1" ht="15.75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 s="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 s="9">
        <f t="shared" si="7"/>
        <v>186.11</v>
      </c>
      <c r="Q108" s="5" t="s">
        <v>8306</v>
      </c>
      <c r="R108" s="10" t="s">
        <v>8308</v>
      </c>
      <c r="S108" s="18">
        <f t="shared" si="8"/>
        <v>40987.776631944449</v>
      </c>
      <c r="T108" s="21">
        <f t="shared" si="9"/>
        <v>41001.776631944449</v>
      </c>
      <c r="U108" s="23">
        <f t="shared" si="10"/>
        <v>14</v>
      </c>
      <c r="V108" s="25">
        <f t="shared" si="11"/>
        <v>3.8356164383561646E-2</v>
      </c>
    </row>
    <row r="109" spans="1:22" customFormat="1" ht="60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 s="8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 s="9">
        <f t="shared" si="7"/>
        <v>111.38</v>
      </c>
      <c r="Q109" s="5" t="s">
        <v>8306</v>
      </c>
      <c r="R109" s="10" t="s">
        <v>8308</v>
      </c>
      <c r="S109" s="18">
        <f t="shared" si="8"/>
        <v>40635.982488425929</v>
      </c>
      <c r="T109" s="21">
        <f t="shared" si="9"/>
        <v>40657.982488425929</v>
      </c>
      <c r="U109" s="23">
        <f t="shared" si="10"/>
        <v>22</v>
      </c>
      <c r="V109" s="25">
        <f t="shared" si="11"/>
        <v>6.0273972602739728E-2</v>
      </c>
    </row>
    <row r="110" spans="1:22" customFormat="1" ht="45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 s="8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 s="9">
        <f t="shared" si="7"/>
        <v>78.72</v>
      </c>
      <c r="Q110" s="5" t="s">
        <v>8306</v>
      </c>
      <c r="R110" s="10" t="s">
        <v>8308</v>
      </c>
      <c r="S110" s="18">
        <f t="shared" si="8"/>
        <v>41365.613078703704</v>
      </c>
      <c r="T110" s="21">
        <f t="shared" si="9"/>
        <v>41425.613078703704</v>
      </c>
      <c r="U110" s="23">
        <f t="shared" si="10"/>
        <v>60</v>
      </c>
      <c r="V110" s="25">
        <f t="shared" si="11"/>
        <v>0.16438356164383561</v>
      </c>
    </row>
    <row r="111" spans="1:22" customFormat="1" ht="45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 s="8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 s="9">
        <f t="shared" si="7"/>
        <v>46.7</v>
      </c>
      <c r="Q111" s="5" t="s">
        <v>8306</v>
      </c>
      <c r="R111" s="10" t="s">
        <v>8308</v>
      </c>
      <c r="S111" s="18">
        <f t="shared" si="8"/>
        <v>40570.025810185187</v>
      </c>
      <c r="T111" s="21">
        <f t="shared" si="9"/>
        <v>40600.025810185187</v>
      </c>
      <c r="U111" s="23">
        <f t="shared" si="10"/>
        <v>30</v>
      </c>
      <c r="V111" s="25">
        <f t="shared" si="11"/>
        <v>8.2191780821917804E-2</v>
      </c>
    </row>
    <row r="112" spans="1:22" customFormat="1" ht="45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 s="8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 s="9">
        <f t="shared" si="7"/>
        <v>65.38</v>
      </c>
      <c r="Q112" s="5" t="s">
        <v>8306</v>
      </c>
      <c r="R112" s="10" t="s">
        <v>8308</v>
      </c>
      <c r="S112" s="18">
        <f t="shared" si="8"/>
        <v>41557.949687500004</v>
      </c>
      <c r="T112" s="21">
        <f t="shared" si="9"/>
        <v>41592.249305555553</v>
      </c>
      <c r="U112" s="23">
        <f t="shared" si="10"/>
        <v>35</v>
      </c>
      <c r="V112" s="25">
        <f t="shared" si="11"/>
        <v>9.5890410958904104E-2</v>
      </c>
    </row>
    <row r="113" spans="1:22" customFormat="1" ht="45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 s="8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 s="9">
        <f t="shared" si="7"/>
        <v>102.08</v>
      </c>
      <c r="Q113" s="5" t="s">
        <v>8306</v>
      </c>
      <c r="R113" s="10" t="s">
        <v>8308</v>
      </c>
      <c r="S113" s="18">
        <f t="shared" si="8"/>
        <v>42125.333182870367</v>
      </c>
      <c r="T113" s="21">
        <f t="shared" si="9"/>
        <v>42155.333182870367</v>
      </c>
      <c r="U113" s="23">
        <f t="shared" si="10"/>
        <v>30</v>
      </c>
      <c r="V113" s="25">
        <f t="shared" si="11"/>
        <v>8.2191780821917804E-2</v>
      </c>
    </row>
    <row r="114" spans="1:22" customFormat="1" ht="60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 s="8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 s="9">
        <f t="shared" si="7"/>
        <v>64.2</v>
      </c>
      <c r="Q114" s="5" t="s">
        <v>8306</v>
      </c>
      <c r="R114" s="10" t="s">
        <v>8308</v>
      </c>
      <c r="S114" s="18">
        <f t="shared" si="8"/>
        <v>41718.043032407404</v>
      </c>
      <c r="T114" s="21">
        <f t="shared" si="9"/>
        <v>41742.083333333336</v>
      </c>
      <c r="U114" s="23">
        <f t="shared" si="10"/>
        <v>24</v>
      </c>
      <c r="V114" s="25">
        <f t="shared" si="11"/>
        <v>6.575342465753424E-2</v>
      </c>
    </row>
    <row r="115" spans="1:22" customFormat="1" ht="30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 s="8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 s="9">
        <f t="shared" si="7"/>
        <v>90.38</v>
      </c>
      <c r="Q115" s="5" t="s">
        <v>8306</v>
      </c>
      <c r="R115" s="10" t="s">
        <v>8308</v>
      </c>
      <c r="S115" s="18">
        <f t="shared" si="8"/>
        <v>40753.758425925924</v>
      </c>
      <c r="T115" s="21">
        <f t="shared" si="9"/>
        <v>40761.625</v>
      </c>
      <c r="U115" s="23">
        <f t="shared" si="10"/>
        <v>8</v>
      </c>
      <c r="V115" s="25">
        <f t="shared" si="11"/>
        <v>2.1917808219178082E-2</v>
      </c>
    </row>
    <row r="116" spans="1:22" customFormat="1" ht="60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 s="8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 s="9">
        <f t="shared" si="7"/>
        <v>88.57</v>
      </c>
      <c r="Q116" s="5" t="s">
        <v>8306</v>
      </c>
      <c r="R116" s="10" t="s">
        <v>8308</v>
      </c>
      <c r="S116" s="18">
        <f t="shared" si="8"/>
        <v>40861.27416666667</v>
      </c>
      <c r="T116" s="21">
        <f t="shared" si="9"/>
        <v>40921.27416666667</v>
      </c>
      <c r="U116" s="23">
        <f t="shared" si="10"/>
        <v>60</v>
      </c>
      <c r="V116" s="25">
        <f t="shared" si="11"/>
        <v>0.16438356164383561</v>
      </c>
    </row>
    <row r="117" spans="1:22" customFormat="1" ht="30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 s="8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 s="9">
        <f t="shared" si="7"/>
        <v>28.73</v>
      </c>
      <c r="Q117" s="5" t="s">
        <v>8306</v>
      </c>
      <c r="R117" s="10" t="s">
        <v>8308</v>
      </c>
      <c r="S117" s="18">
        <f t="shared" si="8"/>
        <v>40918.738935185182</v>
      </c>
      <c r="T117" s="21">
        <f t="shared" si="9"/>
        <v>40943.738935185182</v>
      </c>
      <c r="U117" s="23">
        <f t="shared" si="10"/>
        <v>25</v>
      </c>
      <c r="V117" s="25">
        <f t="shared" si="11"/>
        <v>6.8493150684931503E-2</v>
      </c>
    </row>
    <row r="118" spans="1:22" customFormat="1" ht="60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 s="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 s="9">
        <f t="shared" si="7"/>
        <v>69.790000000000006</v>
      </c>
      <c r="Q118" s="5" t="s">
        <v>8306</v>
      </c>
      <c r="R118" s="10" t="s">
        <v>8308</v>
      </c>
      <c r="S118" s="18">
        <f t="shared" si="8"/>
        <v>40595.497164351851</v>
      </c>
      <c r="T118" s="21">
        <f t="shared" si="9"/>
        <v>40641.455497685187</v>
      </c>
      <c r="U118" s="23">
        <f t="shared" si="10"/>
        <v>46</v>
      </c>
      <c r="V118" s="25">
        <f t="shared" si="11"/>
        <v>0.12602739726027398</v>
      </c>
    </row>
    <row r="119" spans="1:22" customFormat="1" ht="60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 s="8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 s="9">
        <f t="shared" si="7"/>
        <v>167.49</v>
      </c>
      <c r="Q119" s="5" t="s">
        <v>8306</v>
      </c>
      <c r="R119" s="10" t="s">
        <v>8308</v>
      </c>
      <c r="S119" s="18">
        <f t="shared" si="8"/>
        <v>40248.834999999999</v>
      </c>
      <c r="T119" s="21">
        <f t="shared" si="9"/>
        <v>40338.791666666664</v>
      </c>
      <c r="U119" s="23">
        <f t="shared" si="10"/>
        <v>90</v>
      </c>
      <c r="V119" s="25">
        <f t="shared" si="11"/>
        <v>0.24657534246575341</v>
      </c>
    </row>
    <row r="120" spans="1:22" customFormat="1" ht="45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 s="8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 s="9">
        <f t="shared" si="7"/>
        <v>144.91</v>
      </c>
      <c r="Q120" s="5" t="s">
        <v>8306</v>
      </c>
      <c r="R120" s="10" t="s">
        <v>8308</v>
      </c>
      <c r="S120" s="18">
        <f t="shared" si="8"/>
        <v>40723.053657407407</v>
      </c>
      <c r="T120" s="21">
        <f t="shared" si="9"/>
        <v>40753.053657407407</v>
      </c>
      <c r="U120" s="23">
        <f t="shared" si="10"/>
        <v>30</v>
      </c>
      <c r="V120" s="25">
        <f t="shared" si="11"/>
        <v>8.2191780821917804E-2</v>
      </c>
    </row>
    <row r="121" spans="1:22" customFormat="1" ht="60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 s="8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 s="9">
        <f t="shared" si="7"/>
        <v>91.84</v>
      </c>
      <c r="Q121" s="5" t="s">
        <v>8306</v>
      </c>
      <c r="R121" s="10" t="s">
        <v>8308</v>
      </c>
      <c r="S121" s="18">
        <f t="shared" si="8"/>
        <v>40739.069282407407</v>
      </c>
      <c r="T121" s="21">
        <f t="shared" si="9"/>
        <v>40768.958333333336</v>
      </c>
      <c r="U121" s="23">
        <f t="shared" si="10"/>
        <v>29</v>
      </c>
      <c r="V121" s="25">
        <f t="shared" si="11"/>
        <v>7.9452054794520555E-2</v>
      </c>
    </row>
    <row r="122" spans="1:22" customFormat="1" ht="60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 s="8">
        <v>1475457107</v>
      </c>
      <c r="J122" s="8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 s="9">
        <f t="shared" si="7"/>
        <v>10</v>
      </c>
      <c r="Q122" s="5" t="s">
        <v>8306</v>
      </c>
      <c r="R122" s="10" t="s">
        <v>8309</v>
      </c>
      <c r="S122" s="18">
        <f t="shared" si="8"/>
        <v>42616.049849537041</v>
      </c>
      <c r="T122" s="21">
        <f t="shared" si="9"/>
        <v>42646.049849537041</v>
      </c>
      <c r="U122" s="23">
        <f t="shared" si="10"/>
        <v>30</v>
      </c>
      <c r="V122" s="25">
        <f t="shared" si="11"/>
        <v>8.2191780821917804E-2</v>
      </c>
    </row>
    <row r="123" spans="1:22" customFormat="1" ht="60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 s="8">
        <v>1429352160</v>
      </c>
      <c r="J123" s="8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 s="9">
        <f t="shared" si="7"/>
        <v>1</v>
      </c>
      <c r="Q123" s="5" t="s">
        <v>8306</v>
      </c>
      <c r="R123" s="10" t="s">
        <v>8309</v>
      </c>
      <c r="S123" s="18">
        <f t="shared" si="8"/>
        <v>42096.704976851848</v>
      </c>
      <c r="T123" s="21">
        <f t="shared" si="9"/>
        <v>42112.427777777775</v>
      </c>
      <c r="U123" s="23">
        <f t="shared" si="10"/>
        <v>16</v>
      </c>
      <c r="V123" s="25">
        <f t="shared" si="11"/>
        <v>4.3835616438356165E-2</v>
      </c>
    </row>
    <row r="124" spans="1:22" customFormat="1" ht="45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 s="8">
        <v>1476094907</v>
      </c>
      <c r="J124" s="8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s="9">
        <f t="shared" si="7"/>
        <v>0</v>
      </c>
      <c r="Q124" s="5" t="s">
        <v>8306</v>
      </c>
      <c r="R124" s="10" t="s">
        <v>8309</v>
      </c>
      <c r="S124" s="18">
        <f t="shared" si="8"/>
        <v>42593.431793981479</v>
      </c>
      <c r="T124" s="21">
        <f t="shared" si="9"/>
        <v>42653.431793981479</v>
      </c>
      <c r="U124" s="23">
        <f t="shared" si="10"/>
        <v>60</v>
      </c>
      <c r="V124" s="25">
        <f t="shared" si="11"/>
        <v>0.16438356164383561</v>
      </c>
    </row>
    <row r="125" spans="1:22" customFormat="1" ht="60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 s="8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 s="9">
        <f t="shared" si="7"/>
        <v>25.17</v>
      </c>
      <c r="Q125" s="5" t="s">
        <v>8306</v>
      </c>
      <c r="R125" s="10" t="s">
        <v>8309</v>
      </c>
      <c r="S125" s="18">
        <f t="shared" si="8"/>
        <v>41904.781990740739</v>
      </c>
      <c r="T125" s="21">
        <f t="shared" si="9"/>
        <v>41940.916666666664</v>
      </c>
      <c r="U125" s="23">
        <f t="shared" si="10"/>
        <v>36</v>
      </c>
      <c r="V125" s="25">
        <f t="shared" si="11"/>
        <v>9.8630136986301367E-2</v>
      </c>
    </row>
    <row r="126" spans="1:22" customFormat="1" ht="45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 s="8">
        <v>1431728242</v>
      </c>
      <c r="J126" s="8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s="9">
        <f t="shared" si="7"/>
        <v>0</v>
      </c>
      <c r="Q126" s="5" t="s">
        <v>8306</v>
      </c>
      <c r="R126" s="10" t="s">
        <v>8309</v>
      </c>
      <c r="S126" s="18">
        <f t="shared" si="8"/>
        <v>42114.928726851853</v>
      </c>
      <c r="T126" s="21">
        <f t="shared" si="9"/>
        <v>42139.928726851853</v>
      </c>
      <c r="U126" s="23">
        <f t="shared" si="10"/>
        <v>25</v>
      </c>
      <c r="V126" s="25">
        <f t="shared" si="11"/>
        <v>6.8493150684931503E-2</v>
      </c>
    </row>
    <row r="127" spans="1:22" customFormat="1" ht="60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 s="8">
        <v>1486165880</v>
      </c>
      <c r="J127" s="8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 s="9">
        <f t="shared" si="7"/>
        <v>11.67</v>
      </c>
      <c r="Q127" s="5" t="s">
        <v>8306</v>
      </c>
      <c r="R127" s="10" t="s">
        <v>8309</v>
      </c>
      <c r="S127" s="18">
        <f t="shared" si="8"/>
        <v>42709.993981481486</v>
      </c>
      <c r="T127" s="21">
        <f t="shared" si="9"/>
        <v>42769.993981481486</v>
      </c>
      <c r="U127" s="23">
        <f t="shared" si="10"/>
        <v>60</v>
      </c>
      <c r="V127" s="25">
        <f t="shared" si="11"/>
        <v>0.16438356164383561</v>
      </c>
    </row>
    <row r="128" spans="1:22" customFormat="1" ht="60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 s="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 s="9">
        <f t="shared" si="7"/>
        <v>106.69</v>
      </c>
      <c r="Q128" s="5" t="s">
        <v>8306</v>
      </c>
      <c r="R128" s="10" t="s">
        <v>8309</v>
      </c>
      <c r="S128" s="18">
        <f t="shared" si="8"/>
        <v>42135.589548611111</v>
      </c>
      <c r="T128" s="21">
        <f t="shared" si="9"/>
        <v>42166.083333333328</v>
      </c>
      <c r="U128" s="23">
        <f t="shared" si="10"/>
        <v>31</v>
      </c>
      <c r="V128" s="25">
        <f t="shared" si="11"/>
        <v>8.4931506849315067E-2</v>
      </c>
    </row>
    <row r="129" spans="1:22" customFormat="1" ht="60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 s="8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 s="9">
        <f t="shared" si="7"/>
        <v>47.5</v>
      </c>
      <c r="Q129" s="5" t="s">
        <v>8306</v>
      </c>
      <c r="R129" s="10" t="s">
        <v>8309</v>
      </c>
      <c r="S129" s="18">
        <f t="shared" si="8"/>
        <v>42067.62431712963</v>
      </c>
      <c r="T129" s="21">
        <f t="shared" si="9"/>
        <v>42097.582650462966</v>
      </c>
      <c r="U129" s="23">
        <f t="shared" si="10"/>
        <v>30</v>
      </c>
      <c r="V129" s="25">
        <f t="shared" si="11"/>
        <v>8.2191780821917804E-2</v>
      </c>
    </row>
    <row r="130" spans="1:22" customFormat="1" ht="30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 s="8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 s="9">
        <f t="shared" si="7"/>
        <v>311.17</v>
      </c>
      <c r="Q130" s="5" t="s">
        <v>8306</v>
      </c>
      <c r="R130" s="10" t="s">
        <v>8309</v>
      </c>
      <c r="S130" s="18">
        <f t="shared" si="8"/>
        <v>42628.22792824074</v>
      </c>
      <c r="T130" s="21">
        <f t="shared" si="9"/>
        <v>42663.22792824074</v>
      </c>
      <c r="U130" s="23">
        <f t="shared" si="10"/>
        <v>35</v>
      </c>
      <c r="V130" s="25">
        <f t="shared" si="11"/>
        <v>9.5890410958904104E-2</v>
      </c>
    </row>
    <row r="131" spans="1:22" customFormat="1" ht="60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 s="8">
        <v>1414708183</v>
      </c>
      <c r="J131" s="8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2">ROUND(E131/D131*100,0)</f>
        <v>0</v>
      </c>
      <c r="P131" s="9">
        <f t="shared" ref="P131:P194" si="13">IFERROR(ROUND(E131/L131,2),0)</f>
        <v>0</v>
      </c>
      <c r="Q131" s="5" t="s">
        <v>8306</v>
      </c>
      <c r="R131" s="10" t="s">
        <v>8309</v>
      </c>
      <c r="S131" s="18">
        <f t="shared" ref="S131:S194" si="14">(((J131/60)/60)/24)+DATE(1970,1,1)</f>
        <v>41882.937303240738</v>
      </c>
      <c r="T131" s="21">
        <f t="shared" ref="T131:T194" si="15">(((I131/60)/60)/24)+DATE(1970,1,1)</f>
        <v>41942.937303240738</v>
      </c>
      <c r="U131" s="23">
        <f t="shared" ref="U131:U194" si="16">_xlfn.DAYS(T131,S131)</f>
        <v>60</v>
      </c>
      <c r="V131" s="25">
        <f t="shared" ref="V131:V194" si="17">U131/365</f>
        <v>0.16438356164383561</v>
      </c>
    </row>
    <row r="132" spans="1:22" customFormat="1" ht="60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 s="8">
        <v>1402949760</v>
      </c>
      <c r="J132" s="8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 s="9">
        <f t="shared" si="13"/>
        <v>0</v>
      </c>
      <c r="Q132" s="5" t="s">
        <v>8306</v>
      </c>
      <c r="R132" s="10" t="s">
        <v>8309</v>
      </c>
      <c r="S132" s="18">
        <f t="shared" si="14"/>
        <v>41778.915416666663</v>
      </c>
      <c r="T132" s="21">
        <f t="shared" si="15"/>
        <v>41806.844444444447</v>
      </c>
      <c r="U132" s="23">
        <f t="shared" si="16"/>
        <v>28</v>
      </c>
      <c r="V132" s="25">
        <f t="shared" si="17"/>
        <v>7.6712328767123292E-2</v>
      </c>
    </row>
    <row r="133" spans="1:22" customFormat="1" ht="15.75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 s="8">
        <v>1467763200</v>
      </c>
      <c r="J133" s="8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 s="9">
        <f t="shared" si="13"/>
        <v>0</v>
      </c>
      <c r="Q133" s="5" t="s">
        <v>8306</v>
      </c>
      <c r="R133" s="10" t="s">
        <v>8309</v>
      </c>
      <c r="S133" s="18">
        <f t="shared" si="14"/>
        <v>42541.837511574078</v>
      </c>
      <c r="T133" s="21">
        <f t="shared" si="15"/>
        <v>42557</v>
      </c>
      <c r="U133" s="23">
        <f t="shared" si="16"/>
        <v>16</v>
      </c>
      <c r="V133" s="25">
        <f t="shared" si="17"/>
        <v>4.3835616438356165E-2</v>
      </c>
    </row>
    <row r="134" spans="1:22" customFormat="1" ht="60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 s="8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 s="9">
        <f t="shared" si="13"/>
        <v>94.51</v>
      </c>
      <c r="Q134" s="5" t="s">
        <v>8306</v>
      </c>
      <c r="R134" s="10" t="s">
        <v>8309</v>
      </c>
      <c r="S134" s="18">
        <f t="shared" si="14"/>
        <v>41905.812581018516</v>
      </c>
      <c r="T134" s="21">
        <f t="shared" si="15"/>
        <v>41950.854247685187</v>
      </c>
      <c r="U134" s="23">
        <f t="shared" si="16"/>
        <v>45</v>
      </c>
      <c r="V134" s="25">
        <f t="shared" si="17"/>
        <v>0.12328767123287671</v>
      </c>
    </row>
    <row r="135" spans="1:22" customFormat="1" ht="45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 s="8">
        <v>1464715860</v>
      </c>
      <c r="J135" s="8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 s="9">
        <f t="shared" si="13"/>
        <v>0</v>
      </c>
      <c r="Q135" s="5" t="s">
        <v>8306</v>
      </c>
      <c r="R135" s="10" t="s">
        <v>8309</v>
      </c>
      <c r="S135" s="18">
        <f t="shared" si="14"/>
        <v>42491.80768518518</v>
      </c>
      <c r="T135" s="21">
        <f t="shared" si="15"/>
        <v>42521.729861111111</v>
      </c>
      <c r="U135" s="23">
        <f t="shared" si="16"/>
        <v>30</v>
      </c>
      <c r="V135" s="25">
        <f t="shared" si="17"/>
        <v>8.2191780821917804E-2</v>
      </c>
    </row>
    <row r="136" spans="1:22" customFormat="1" ht="30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 s="8">
        <v>1441386000</v>
      </c>
      <c r="J136" s="8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 s="9">
        <f t="shared" si="13"/>
        <v>0</v>
      </c>
      <c r="Q136" s="5" t="s">
        <v>8306</v>
      </c>
      <c r="R136" s="10" t="s">
        <v>8309</v>
      </c>
      <c r="S136" s="18">
        <f t="shared" si="14"/>
        <v>42221.909930555557</v>
      </c>
      <c r="T136" s="21">
        <f t="shared" si="15"/>
        <v>42251.708333333328</v>
      </c>
      <c r="U136" s="23">
        <f t="shared" si="16"/>
        <v>30</v>
      </c>
      <c r="V136" s="25">
        <f t="shared" si="17"/>
        <v>8.2191780821917804E-2</v>
      </c>
    </row>
    <row r="137" spans="1:22" customFormat="1" ht="45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 s="8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 s="9">
        <f t="shared" si="13"/>
        <v>80.599999999999994</v>
      </c>
      <c r="Q137" s="5" t="s">
        <v>8306</v>
      </c>
      <c r="R137" s="10" t="s">
        <v>8309</v>
      </c>
      <c r="S137" s="18">
        <f t="shared" si="14"/>
        <v>41788.381909722222</v>
      </c>
      <c r="T137" s="21">
        <f t="shared" si="15"/>
        <v>41821.791666666664</v>
      </c>
      <c r="U137" s="23">
        <f t="shared" si="16"/>
        <v>33</v>
      </c>
      <c r="V137" s="25">
        <f t="shared" si="17"/>
        <v>9.0410958904109592E-2</v>
      </c>
    </row>
    <row r="138" spans="1:22" customFormat="1" ht="60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 s="8">
        <v>1431771360</v>
      </c>
      <c r="J138" s="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 s="9">
        <f t="shared" si="13"/>
        <v>0</v>
      </c>
      <c r="Q138" s="5" t="s">
        <v>8306</v>
      </c>
      <c r="R138" s="10" t="s">
        <v>8309</v>
      </c>
      <c r="S138" s="18">
        <f t="shared" si="14"/>
        <v>42096.410115740742</v>
      </c>
      <c r="T138" s="21">
        <f t="shared" si="15"/>
        <v>42140.427777777775</v>
      </c>
      <c r="U138" s="23">
        <f t="shared" si="16"/>
        <v>44</v>
      </c>
      <c r="V138" s="25">
        <f t="shared" si="17"/>
        <v>0.12054794520547946</v>
      </c>
    </row>
    <row r="139" spans="1:22" customFormat="1" ht="60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 s="8">
        <v>1444657593</v>
      </c>
      <c r="J139" s="8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 s="9">
        <f t="shared" si="13"/>
        <v>0</v>
      </c>
      <c r="Q139" s="5" t="s">
        <v>8306</v>
      </c>
      <c r="R139" s="10" t="s">
        <v>8309</v>
      </c>
      <c r="S139" s="18">
        <f t="shared" si="14"/>
        <v>42239.573993055557</v>
      </c>
      <c r="T139" s="21">
        <f t="shared" si="15"/>
        <v>42289.573993055557</v>
      </c>
      <c r="U139" s="23">
        <f t="shared" si="16"/>
        <v>50</v>
      </c>
      <c r="V139" s="25">
        <f t="shared" si="17"/>
        <v>0.13698630136986301</v>
      </c>
    </row>
    <row r="140" spans="1:22" customFormat="1" ht="60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 s="8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 s="9">
        <f t="shared" si="13"/>
        <v>81.239999999999995</v>
      </c>
      <c r="Q140" s="5" t="s">
        <v>8306</v>
      </c>
      <c r="R140" s="10" t="s">
        <v>8309</v>
      </c>
      <c r="S140" s="18">
        <f t="shared" si="14"/>
        <v>42186.257418981477</v>
      </c>
      <c r="T140" s="21">
        <f t="shared" si="15"/>
        <v>42217.207638888889</v>
      </c>
      <c r="U140" s="23">
        <f t="shared" si="16"/>
        <v>31</v>
      </c>
      <c r="V140" s="25">
        <f t="shared" si="17"/>
        <v>8.4931506849315067E-2</v>
      </c>
    </row>
    <row r="141" spans="1:22" customFormat="1" ht="45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 s="8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 s="9">
        <f t="shared" si="13"/>
        <v>500</v>
      </c>
      <c r="Q141" s="5" t="s">
        <v>8306</v>
      </c>
      <c r="R141" s="10" t="s">
        <v>8309</v>
      </c>
      <c r="S141" s="18">
        <f t="shared" si="14"/>
        <v>42187.920972222222</v>
      </c>
      <c r="T141" s="21">
        <f t="shared" si="15"/>
        <v>42197.920972222222</v>
      </c>
      <c r="U141" s="23">
        <f t="shared" si="16"/>
        <v>10</v>
      </c>
      <c r="V141" s="25">
        <f t="shared" si="17"/>
        <v>2.7397260273972601E-2</v>
      </c>
    </row>
    <row r="142" spans="1:22" customFormat="1" ht="60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 s="8">
        <v>1426823132</v>
      </c>
      <c r="J142" s="8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s="9">
        <f t="shared" si="13"/>
        <v>0</v>
      </c>
      <c r="Q142" s="5" t="s">
        <v>8306</v>
      </c>
      <c r="R142" s="10" t="s">
        <v>8309</v>
      </c>
      <c r="S142" s="18">
        <f t="shared" si="14"/>
        <v>42053.198287037041</v>
      </c>
      <c r="T142" s="21">
        <f t="shared" si="15"/>
        <v>42083.15662037037</v>
      </c>
      <c r="U142" s="23">
        <f t="shared" si="16"/>
        <v>30</v>
      </c>
      <c r="V142" s="25">
        <f t="shared" si="17"/>
        <v>8.2191780821917804E-2</v>
      </c>
    </row>
    <row r="143" spans="1:22" customFormat="1" ht="45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 s="8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 s="9">
        <f t="shared" si="13"/>
        <v>46.18</v>
      </c>
      <c r="Q143" s="5" t="s">
        <v>8306</v>
      </c>
      <c r="R143" s="10" t="s">
        <v>8309</v>
      </c>
      <c r="S143" s="18">
        <f t="shared" si="14"/>
        <v>42110.153043981481</v>
      </c>
      <c r="T143" s="21">
        <f t="shared" si="15"/>
        <v>42155.153043981481</v>
      </c>
      <c r="U143" s="23">
        <f t="shared" si="16"/>
        <v>45</v>
      </c>
      <c r="V143" s="25">
        <f t="shared" si="17"/>
        <v>0.12328767123287671</v>
      </c>
    </row>
    <row r="144" spans="1:22" customFormat="1" ht="60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 s="8">
        <v>1416176778</v>
      </c>
      <c r="J144" s="8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 s="9">
        <f t="shared" si="13"/>
        <v>10</v>
      </c>
      <c r="Q144" s="5" t="s">
        <v>8306</v>
      </c>
      <c r="R144" s="10" t="s">
        <v>8309</v>
      </c>
      <c r="S144" s="18">
        <f t="shared" si="14"/>
        <v>41938.893263888887</v>
      </c>
      <c r="T144" s="21">
        <f t="shared" si="15"/>
        <v>41959.934930555552</v>
      </c>
      <c r="U144" s="23">
        <f t="shared" si="16"/>
        <v>21</v>
      </c>
      <c r="V144" s="25">
        <f t="shared" si="17"/>
        <v>5.7534246575342465E-2</v>
      </c>
    </row>
    <row r="145" spans="1:22" customFormat="1" ht="60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 s="8">
        <v>1472882100</v>
      </c>
      <c r="J145" s="8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s="9">
        <f t="shared" si="13"/>
        <v>0</v>
      </c>
      <c r="Q145" s="5" t="s">
        <v>8306</v>
      </c>
      <c r="R145" s="10" t="s">
        <v>8309</v>
      </c>
      <c r="S145" s="18">
        <f t="shared" si="14"/>
        <v>42559.064143518524</v>
      </c>
      <c r="T145" s="21">
        <f t="shared" si="15"/>
        <v>42616.246527777781</v>
      </c>
      <c r="U145" s="23">
        <f t="shared" si="16"/>
        <v>57</v>
      </c>
      <c r="V145" s="25">
        <f t="shared" si="17"/>
        <v>0.15616438356164383</v>
      </c>
    </row>
    <row r="146" spans="1:22" customFormat="1" ht="45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 s="8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 s="9">
        <f t="shared" si="13"/>
        <v>55.95</v>
      </c>
      <c r="Q146" s="5" t="s">
        <v>8306</v>
      </c>
      <c r="R146" s="10" t="s">
        <v>8309</v>
      </c>
      <c r="S146" s="18">
        <f t="shared" si="14"/>
        <v>42047.762407407412</v>
      </c>
      <c r="T146" s="21">
        <f t="shared" si="15"/>
        <v>42107.72074074074</v>
      </c>
      <c r="U146" s="23">
        <f t="shared" si="16"/>
        <v>60</v>
      </c>
      <c r="V146" s="25">
        <f t="shared" si="17"/>
        <v>0.16438356164383561</v>
      </c>
    </row>
    <row r="147" spans="1:22" customFormat="1" ht="60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 s="8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 s="9">
        <f t="shared" si="13"/>
        <v>37.56</v>
      </c>
      <c r="Q147" s="5" t="s">
        <v>8306</v>
      </c>
      <c r="R147" s="10" t="s">
        <v>8309</v>
      </c>
      <c r="S147" s="18">
        <f t="shared" si="14"/>
        <v>42200.542268518519</v>
      </c>
      <c r="T147" s="21">
        <f t="shared" si="15"/>
        <v>42227.542268518519</v>
      </c>
      <c r="U147" s="23">
        <f t="shared" si="16"/>
        <v>27</v>
      </c>
      <c r="V147" s="25">
        <f t="shared" si="17"/>
        <v>7.3972602739726029E-2</v>
      </c>
    </row>
    <row r="148" spans="1:22" customFormat="1" ht="60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 s="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 s="9">
        <f t="shared" si="13"/>
        <v>38.33</v>
      </c>
      <c r="Q148" s="5" t="s">
        <v>8306</v>
      </c>
      <c r="R148" s="10" t="s">
        <v>8309</v>
      </c>
      <c r="S148" s="18">
        <f t="shared" si="14"/>
        <v>42693.016180555554</v>
      </c>
      <c r="T148" s="21">
        <f t="shared" si="15"/>
        <v>42753.016180555554</v>
      </c>
      <c r="U148" s="23">
        <f t="shared" si="16"/>
        <v>60</v>
      </c>
      <c r="V148" s="25">
        <f t="shared" si="17"/>
        <v>0.16438356164383561</v>
      </c>
    </row>
    <row r="149" spans="1:22" customFormat="1" ht="30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 s="8">
        <v>1420741080</v>
      </c>
      <c r="J149" s="8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 s="9">
        <f t="shared" si="13"/>
        <v>0</v>
      </c>
      <c r="Q149" s="5" t="s">
        <v>8306</v>
      </c>
      <c r="R149" s="10" t="s">
        <v>8309</v>
      </c>
      <c r="S149" s="18">
        <f t="shared" si="14"/>
        <v>41969.767824074079</v>
      </c>
      <c r="T149" s="21">
        <f t="shared" si="15"/>
        <v>42012.762499999997</v>
      </c>
      <c r="U149" s="23">
        <f t="shared" si="16"/>
        <v>43</v>
      </c>
      <c r="V149" s="25">
        <f t="shared" si="17"/>
        <v>0.11780821917808219</v>
      </c>
    </row>
    <row r="150" spans="1:22" customFormat="1" ht="60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 s="8">
        <v>1456555536</v>
      </c>
      <c r="J150" s="8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 s="9">
        <f t="shared" si="13"/>
        <v>20</v>
      </c>
      <c r="Q150" s="5" t="s">
        <v>8306</v>
      </c>
      <c r="R150" s="10" t="s">
        <v>8309</v>
      </c>
      <c r="S150" s="18">
        <f t="shared" si="14"/>
        <v>42397.281666666662</v>
      </c>
      <c r="T150" s="21">
        <f t="shared" si="15"/>
        <v>42427.281666666662</v>
      </c>
      <c r="U150" s="23">
        <f t="shared" si="16"/>
        <v>30</v>
      </c>
      <c r="V150" s="25">
        <f t="shared" si="17"/>
        <v>8.2191780821917804E-2</v>
      </c>
    </row>
    <row r="151" spans="1:22" customFormat="1" ht="60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 s="8">
        <v>1419494400</v>
      </c>
      <c r="J151" s="8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 s="9">
        <f t="shared" si="13"/>
        <v>15.33</v>
      </c>
      <c r="Q151" s="5" t="s">
        <v>8306</v>
      </c>
      <c r="R151" s="10" t="s">
        <v>8309</v>
      </c>
      <c r="S151" s="18">
        <f t="shared" si="14"/>
        <v>41968.172106481477</v>
      </c>
      <c r="T151" s="21">
        <f t="shared" si="15"/>
        <v>41998.333333333328</v>
      </c>
      <c r="U151" s="23">
        <f t="shared" si="16"/>
        <v>30</v>
      </c>
      <c r="V151" s="25">
        <f t="shared" si="17"/>
        <v>8.2191780821917804E-2</v>
      </c>
    </row>
    <row r="152" spans="1:22" customFormat="1" ht="45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 s="8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 s="9">
        <f t="shared" si="13"/>
        <v>449.43</v>
      </c>
      <c r="Q152" s="5" t="s">
        <v>8306</v>
      </c>
      <c r="R152" s="10" t="s">
        <v>8309</v>
      </c>
      <c r="S152" s="18">
        <f t="shared" si="14"/>
        <v>42090.161828703705</v>
      </c>
      <c r="T152" s="21">
        <f t="shared" si="15"/>
        <v>42150.161828703705</v>
      </c>
      <c r="U152" s="23">
        <f t="shared" si="16"/>
        <v>60</v>
      </c>
      <c r="V152" s="25">
        <f t="shared" si="17"/>
        <v>0.16438356164383561</v>
      </c>
    </row>
    <row r="153" spans="1:22" customFormat="1" ht="60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 s="8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 s="9">
        <f t="shared" si="13"/>
        <v>28</v>
      </c>
      <c r="Q153" s="5" t="s">
        <v>8306</v>
      </c>
      <c r="R153" s="10" t="s">
        <v>8309</v>
      </c>
      <c r="S153" s="18">
        <f t="shared" si="14"/>
        <v>42113.550821759258</v>
      </c>
      <c r="T153" s="21">
        <f t="shared" si="15"/>
        <v>42173.550821759258</v>
      </c>
      <c r="U153" s="23">
        <f t="shared" si="16"/>
        <v>60</v>
      </c>
      <c r="V153" s="25">
        <f t="shared" si="17"/>
        <v>0.16438356164383561</v>
      </c>
    </row>
    <row r="154" spans="1:22" customFormat="1" ht="30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 s="8">
        <v>1411437100</v>
      </c>
      <c r="J154" s="8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 s="9">
        <f t="shared" si="13"/>
        <v>15</v>
      </c>
      <c r="Q154" s="5" t="s">
        <v>8306</v>
      </c>
      <c r="R154" s="10" t="s">
        <v>8309</v>
      </c>
      <c r="S154" s="18">
        <f t="shared" si="14"/>
        <v>41875.077546296299</v>
      </c>
      <c r="T154" s="21">
        <f t="shared" si="15"/>
        <v>41905.077546296299</v>
      </c>
      <c r="U154" s="23">
        <f t="shared" si="16"/>
        <v>30</v>
      </c>
      <c r="V154" s="25">
        <f t="shared" si="17"/>
        <v>8.2191780821917804E-2</v>
      </c>
    </row>
    <row r="155" spans="1:22" customFormat="1" ht="45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 s="8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 s="9">
        <f t="shared" si="13"/>
        <v>35.9</v>
      </c>
      <c r="Q155" s="5" t="s">
        <v>8306</v>
      </c>
      <c r="R155" s="10" t="s">
        <v>8309</v>
      </c>
      <c r="S155" s="18">
        <f t="shared" si="14"/>
        <v>41933.586157407408</v>
      </c>
      <c r="T155" s="21">
        <f t="shared" si="15"/>
        <v>41975.627824074079</v>
      </c>
      <c r="U155" s="23">
        <f t="shared" si="16"/>
        <v>42</v>
      </c>
      <c r="V155" s="25">
        <f t="shared" si="17"/>
        <v>0.11506849315068493</v>
      </c>
    </row>
    <row r="156" spans="1:22" customFormat="1" ht="45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 s="8">
        <v>1433336895</v>
      </c>
      <c r="J156" s="8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 s="9">
        <f t="shared" si="13"/>
        <v>13.33</v>
      </c>
      <c r="Q156" s="5" t="s">
        <v>8306</v>
      </c>
      <c r="R156" s="10" t="s">
        <v>8309</v>
      </c>
      <c r="S156" s="18">
        <f t="shared" si="14"/>
        <v>42115.547395833331</v>
      </c>
      <c r="T156" s="21">
        <f t="shared" si="15"/>
        <v>42158.547395833331</v>
      </c>
      <c r="U156" s="23">
        <f t="shared" si="16"/>
        <v>43</v>
      </c>
      <c r="V156" s="25">
        <f t="shared" si="17"/>
        <v>0.11780821917808219</v>
      </c>
    </row>
    <row r="157" spans="1:22" customFormat="1" ht="60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 s="8">
        <v>1437657935</v>
      </c>
      <c r="J157" s="8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 s="9">
        <f t="shared" si="13"/>
        <v>20.25</v>
      </c>
      <c r="Q157" s="5" t="s">
        <v>8306</v>
      </c>
      <c r="R157" s="10" t="s">
        <v>8309</v>
      </c>
      <c r="S157" s="18">
        <f t="shared" si="14"/>
        <v>42168.559432870374</v>
      </c>
      <c r="T157" s="21">
        <f t="shared" si="15"/>
        <v>42208.559432870374</v>
      </c>
      <c r="U157" s="23">
        <f t="shared" si="16"/>
        <v>40</v>
      </c>
      <c r="V157" s="25">
        <f t="shared" si="17"/>
        <v>0.1095890410958904</v>
      </c>
    </row>
    <row r="158" spans="1:22" customFormat="1" ht="60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 s="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 s="9">
        <f t="shared" si="13"/>
        <v>119</v>
      </c>
      <c r="Q158" s="5" t="s">
        <v>8306</v>
      </c>
      <c r="R158" s="10" t="s">
        <v>8309</v>
      </c>
      <c r="S158" s="18">
        <f t="shared" si="14"/>
        <v>41794.124953703707</v>
      </c>
      <c r="T158" s="21">
        <f t="shared" si="15"/>
        <v>41854.124953703707</v>
      </c>
      <c r="U158" s="23">
        <f t="shared" si="16"/>
        <v>60</v>
      </c>
      <c r="V158" s="25">
        <f t="shared" si="17"/>
        <v>0.16438356164383561</v>
      </c>
    </row>
    <row r="159" spans="1:22" customFormat="1" ht="45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 s="8">
        <v>1456523572</v>
      </c>
      <c r="J159" s="8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 s="9">
        <f t="shared" si="13"/>
        <v>4</v>
      </c>
      <c r="Q159" s="5" t="s">
        <v>8306</v>
      </c>
      <c r="R159" s="10" t="s">
        <v>8309</v>
      </c>
      <c r="S159" s="18">
        <f t="shared" si="14"/>
        <v>42396.911712962959</v>
      </c>
      <c r="T159" s="21">
        <f t="shared" si="15"/>
        <v>42426.911712962959</v>
      </c>
      <c r="U159" s="23">
        <f t="shared" si="16"/>
        <v>30</v>
      </c>
      <c r="V159" s="25">
        <f t="shared" si="17"/>
        <v>8.2191780821917804E-2</v>
      </c>
    </row>
    <row r="160" spans="1:22" customFormat="1" ht="60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 s="8">
        <v>1413942628</v>
      </c>
      <c r="J160" s="8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s="9">
        <f t="shared" si="13"/>
        <v>0</v>
      </c>
      <c r="Q160" s="5" t="s">
        <v>8306</v>
      </c>
      <c r="R160" s="10" t="s">
        <v>8309</v>
      </c>
      <c r="S160" s="18">
        <f t="shared" si="14"/>
        <v>41904.07671296296</v>
      </c>
      <c r="T160" s="21">
        <f t="shared" si="15"/>
        <v>41934.07671296296</v>
      </c>
      <c r="U160" s="23">
        <f t="shared" si="16"/>
        <v>30</v>
      </c>
      <c r="V160" s="25">
        <f t="shared" si="17"/>
        <v>8.2191780821917804E-2</v>
      </c>
    </row>
    <row r="161" spans="1:22" customFormat="1" ht="60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 s="8">
        <v>1467541545</v>
      </c>
      <c r="J161" s="8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 s="9">
        <f t="shared" si="13"/>
        <v>10</v>
      </c>
      <c r="Q161" s="5" t="s">
        <v>8306</v>
      </c>
      <c r="R161" s="10" t="s">
        <v>8309</v>
      </c>
      <c r="S161" s="18">
        <f t="shared" si="14"/>
        <v>42514.434548611112</v>
      </c>
      <c r="T161" s="21">
        <f t="shared" si="15"/>
        <v>42554.434548611112</v>
      </c>
      <c r="U161" s="23">
        <f t="shared" si="16"/>
        <v>40</v>
      </c>
      <c r="V161" s="25">
        <f t="shared" si="17"/>
        <v>0.1095890410958904</v>
      </c>
    </row>
    <row r="162" spans="1:22" customFormat="1" ht="60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 s="8">
        <v>1439675691</v>
      </c>
      <c r="J162" s="8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 s="9">
        <f t="shared" si="13"/>
        <v>0</v>
      </c>
      <c r="Q162" s="5" t="s">
        <v>8306</v>
      </c>
      <c r="R162" s="10" t="s">
        <v>8310</v>
      </c>
      <c r="S162" s="18">
        <f t="shared" si="14"/>
        <v>42171.913090277783</v>
      </c>
      <c r="T162" s="21">
        <f t="shared" si="15"/>
        <v>42231.913090277783</v>
      </c>
      <c r="U162" s="23">
        <f t="shared" si="16"/>
        <v>60</v>
      </c>
      <c r="V162" s="25">
        <f t="shared" si="17"/>
        <v>0.16438356164383561</v>
      </c>
    </row>
    <row r="163" spans="1:22" customFormat="1" ht="60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 s="8">
        <v>1404318595</v>
      </c>
      <c r="J163" s="8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 s="9">
        <f t="shared" si="13"/>
        <v>5</v>
      </c>
      <c r="Q163" s="5" t="s">
        <v>8306</v>
      </c>
      <c r="R163" s="10" t="s">
        <v>8310</v>
      </c>
      <c r="S163" s="18">
        <f t="shared" si="14"/>
        <v>41792.687442129631</v>
      </c>
      <c r="T163" s="21">
        <f t="shared" si="15"/>
        <v>41822.687442129631</v>
      </c>
      <c r="U163" s="23">
        <f t="shared" si="16"/>
        <v>30</v>
      </c>
      <c r="V163" s="25">
        <f t="shared" si="17"/>
        <v>8.2191780821917804E-2</v>
      </c>
    </row>
    <row r="164" spans="1:22" customFormat="1" ht="45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 s="8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 s="9">
        <f t="shared" si="13"/>
        <v>43.5</v>
      </c>
      <c r="Q164" s="5" t="s">
        <v>8306</v>
      </c>
      <c r="R164" s="10" t="s">
        <v>8310</v>
      </c>
      <c r="S164" s="18">
        <f t="shared" si="14"/>
        <v>41835.126805555556</v>
      </c>
      <c r="T164" s="21">
        <f t="shared" si="15"/>
        <v>41867.987500000003</v>
      </c>
      <c r="U164" s="23">
        <f t="shared" si="16"/>
        <v>32</v>
      </c>
      <c r="V164" s="25">
        <f t="shared" si="17"/>
        <v>8.7671232876712329E-2</v>
      </c>
    </row>
    <row r="165" spans="1:22" customFormat="1" ht="60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 s="8">
        <v>1443657600</v>
      </c>
      <c r="J165" s="8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s="9">
        <f t="shared" si="13"/>
        <v>0</v>
      </c>
      <c r="Q165" s="5" t="s">
        <v>8306</v>
      </c>
      <c r="R165" s="10" t="s">
        <v>8310</v>
      </c>
      <c r="S165" s="18">
        <f t="shared" si="14"/>
        <v>42243.961273148147</v>
      </c>
      <c r="T165" s="21">
        <f t="shared" si="15"/>
        <v>42278</v>
      </c>
      <c r="U165" s="23">
        <f t="shared" si="16"/>
        <v>35</v>
      </c>
      <c r="V165" s="25">
        <f t="shared" si="17"/>
        <v>9.5890410958904104E-2</v>
      </c>
    </row>
    <row r="166" spans="1:22" customFormat="1" ht="60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 s="8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 s="9">
        <f t="shared" si="13"/>
        <v>91.43</v>
      </c>
      <c r="Q166" s="5" t="s">
        <v>8306</v>
      </c>
      <c r="R166" s="10" t="s">
        <v>8310</v>
      </c>
      <c r="S166" s="18">
        <f t="shared" si="14"/>
        <v>41841.762743055559</v>
      </c>
      <c r="T166" s="21">
        <f t="shared" si="15"/>
        <v>41901.762743055559</v>
      </c>
      <c r="U166" s="23">
        <f t="shared" si="16"/>
        <v>60</v>
      </c>
      <c r="V166" s="25">
        <f t="shared" si="17"/>
        <v>0.16438356164383561</v>
      </c>
    </row>
    <row r="167" spans="1:22" customFormat="1" ht="30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 s="8">
        <v>1452613724</v>
      </c>
      <c r="J167" s="8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s="9">
        <f t="shared" si="13"/>
        <v>0</v>
      </c>
      <c r="Q167" s="5" t="s">
        <v>8306</v>
      </c>
      <c r="R167" s="10" t="s">
        <v>8310</v>
      </c>
      <c r="S167" s="18">
        <f t="shared" si="14"/>
        <v>42351.658842592587</v>
      </c>
      <c r="T167" s="21">
        <f t="shared" si="15"/>
        <v>42381.658842592587</v>
      </c>
      <c r="U167" s="23">
        <f t="shared" si="16"/>
        <v>30</v>
      </c>
      <c r="V167" s="25">
        <f t="shared" si="17"/>
        <v>8.2191780821917804E-2</v>
      </c>
    </row>
    <row r="168" spans="1:22" customFormat="1" ht="45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 s="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 s="9">
        <f t="shared" si="13"/>
        <v>3000</v>
      </c>
      <c r="Q168" s="5" t="s">
        <v>8306</v>
      </c>
      <c r="R168" s="10" t="s">
        <v>8310</v>
      </c>
      <c r="S168" s="18">
        <f t="shared" si="14"/>
        <v>42721.075949074075</v>
      </c>
      <c r="T168" s="21">
        <f t="shared" si="15"/>
        <v>42751.075949074075</v>
      </c>
      <c r="U168" s="23">
        <f t="shared" si="16"/>
        <v>30</v>
      </c>
      <c r="V168" s="25">
        <f t="shared" si="17"/>
        <v>8.2191780821917804E-2</v>
      </c>
    </row>
    <row r="169" spans="1:22" customFormat="1" ht="45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 s="8">
        <v>1438726535</v>
      </c>
      <c r="J169" s="8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 s="9">
        <f t="shared" si="13"/>
        <v>5.5</v>
      </c>
      <c r="Q169" s="5" t="s">
        <v>8306</v>
      </c>
      <c r="R169" s="10" t="s">
        <v>8310</v>
      </c>
      <c r="S169" s="18">
        <f t="shared" si="14"/>
        <v>42160.927488425921</v>
      </c>
      <c r="T169" s="21">
        <f t="shared" si="15"/>
        <v>42220.927488425921</v>
      </c>
      <c r="U169" s="23">
        <f t="shared" si="16"/>
        <v>60</v>
      </c>
      <c r="V169" s="25">
        <f t="shared" si="17"/>
        <v>0.16438356164383561</v>
      </c>
    </row>
    <row r="170" spans="1:22" customFormat="1" ht="60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 s="8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 s="9">
        <f t="shared" si="13"/>
        <v>108.33</v>
      </c>
      <c r="Q170" s="5" t="s">
        <v>8306</v>
      </c>
      <c r="R170" s="10" t="s">
        <v>8310</v>
      </c>
      <c r="S170" s="18">
        <f t="shared" si="14"/>
        <v>42052.83530092593</v>
      </c>
      <c r="T170" s="21">
        <f t="shared" si="15"/>
        <v>42082.793634259258</v>
      </c>
      <c r="U170" s="23">
        <f t="shared" si="16"/>
        <v>30</v>
      </c>
      <c r="V170" s="25">
        <f t="shared" si="17"/>
        <v>8.2191780821917804E-2</v>
      </c>
    </row>
    <row r="171" spans="1:22" customFormat="1" ht="60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 s="8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 s="9">
        <f t="shared" si="13"/>
        <v>56</v>
      </c>
      <c r="Q171" s="5" t="s">
        <v>8306</v>
      </c>
      <c r="R171" s="10" t="s">
        <v>8310</v>
      </c>
      <c r="S171" s="18">
        <f t="shared" si="14"/>
        <v>41900.505312499998</v>
      </c>
      <c r="T171" s="21">
        <f t="shared" si="15"/>
        <v>41930.505312499998</v>
      </c>
      <c r="U171" s="23">
        <f t="shared" si="16"/>
        <v>30</v>
      </c>
      <c r="V171" s="25">
        <f t="shared" si="17"/>
        <v>8.2191780821917804E-2</v>
      </c>
    </row>
    <row r="172" spans="1:22" customFormat="1" ht="60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 s="8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 s="9">
        <f t="shared" si="13"/>
        <v>32.5</v>
      </c>
      <c r="Q172" s="5" t="s">
        <v>8306</v>
      </c>
      <c r="R172" s="10" t="s">
        <v>8310</v>
      </c>
      <c r="S172" s="18">
        <f t="shared" si="14"/>
        <v>42216.977812500001</v>
      </c>
      <c r="T172" s="21">
        <f t="shared" si="15"/>
        <v>42246.227777777778</v>
      </c>
      <c r="U172" s="23">
        <f t="shared" si="16"/>
        <v>30</v>
      </c>
      <c r="V172" s="25">
        <f t="shared" si="17"/>
        <v>8.2191780821917804E-2</v>
      </c>
    </row>
    <row r="173" spans="1:22" customFormat="1" ht="45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 s="8">
        <v>1470975614</v>
      </c>
      <c r="J173" s="8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 s="9">
        <f t="shared" si="13"/>
        <v>1</v>
      </c>
      <c r="Q173" s="5" t="s">
        <v>8306</v>
      </c>
      <c r="R173" s="10" t="s">
        <v>8310</v>
      </c>
      <c r="S173" s="18">
        <f t="shared" si="14"/>
        <v>42534.180717592593</v>
      </c>
      <c r="T173" s="21">
        <f t="shared" si="15"/>
        <v>42594.180717592593</v>
      </c>
      <c r="U173" s="23">
        <f t="shared" si="16"/>
        <v>60</v>
      </c>
      <c r="V173" s="25">
        <f t="shared" si="17"/>
        <v>0.16438356164383561</v>
      </c>
    </row>
    <row r="174" spans="1:22" customFormat="1" ht="45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 s="8">
        <v>1426753723</v>
      </c>
      <c r="J174" s="8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s="9">
        <f t="shared" si="13"/>
        <v>0</v>
      </c>
      <c r="Q174" s="5" t="s">
        <v>8306</v>
      </c>
      <c r="R174" s="10" t="s">
        <v>8310</v>
      </c>
      <c r="S174" s="18">
        <f t="shared" si="14"/>
        <v>42047.394942129627</v>
      </c>
      <c r="T174" s="21">
        <f t="shared" si="15"/>
        <v>42082.353275462956</v>
      </c>
      <c r="U174" s="23">
        <f t="shared" si="16"/>
        <v>35</v>
      </c>
      <c r="V174" s="25">
        <f t="shared" si="17"/>
        <v>9.5890410958904104E-2</v>
      </c>
    </row>
    <row r="175" spans="1:22" customFormat="1" ht="45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 s="8">
        <v>1425131108</v>
      </c>
      <c r="J175" s="8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s="9">
        <f t="shared" si="13"/>
        <v>0</v>
      </c>
      <c r="Q175" s="5" t="s">
        <v>8306</v>
      </c>
      <c r="R175" s="10" t="s">
        <v>8310</v>
      </c>
      <c r="S175" s="18">
        <f t="shared" si="14"/>
        <v>42033.573009259257</v>
      </c>
      <c r="T175" s="21">
        <f t="shared" si="15"/>
        <v>42063.573009259257</v>
      </c>
      <c r="U175" s="23">
        <f t="shared" si="16"/>
        <v>30</v>
      </c>
      <c r="V175" s="25">
        <f t="shared" si="17"/>
        <v>8.2191780821917804E-2</v>
      </c>
    </row>
    <row r="176" spans="1:22" customFormat="1" ht="60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 s="8">
        <v>1431108776</v>
      </c>
      <c r="J176" s="8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s="9">
        <f t="shared" si="13"/>
        <v>0</v>
      </c>
      <c r="Q176" s="5" t="s">
        <v>8306</v>
      </c>
      <c r="R176" s="10" t="s">
        <v>8310</v>
      </c>
      <c r="S176" s="18">
        <f t="shared" si="14"/>
        <v>42072.758981481486</v>
      </c>
      <c r="T176" s="21">
        <f t="shared" si="15"/>
        <v>42132.758981481486</v>
      </c>
      <c r="U176" s="23">
        <f t="shared" si="16"/>
        <v>60</v>
      </c>
      <c r="V176" s="25">
        <f t="shared" si="17"/>
        <v>0.16438356164383561</v>
      </c>
    </row>
    <row r="177" spans="1:22" customFormat="1" ht="60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 s="8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 s="9">
        <f t="shared" si="13"/>
        <v>49.88</v>
      </c>
      <c r="Q177" s="5" t="s">
        <v>8306</v>
      </c>
      <c r="R177" s="10" t="s">
        <v>8310</v>
      </c>
      <c r="S177" s="18">
        <f t="shared" si="14"/>
        <v>41855.777905092589</v>
      </c>
      <c r="T177" s="21">
        <f t="shared" si="15"/>
        <v>41880.777905092589</v>
      </c>
      <c r="U177" s="23">
        <f t="shared" si="16"/>
        <v>25</v>
      </c>
      <c r="V177" s="25">
        <f t="shared" si="17"/>
        <v>6.8493150684931503E-2</v>
      </c>
    </row>
    <row r="178" spans="1:22" customFormat="1" ht="60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 s="8">
        <v>1438803999</v>
      </c>
      <c r="J178" s="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 s="9">
        <f t="shared" si="13"/>
        <v>0</v>
      </c>
      <c r="Q178" s="5" t="s">
        <v>8306</v>
      </c>
      <c r="R178" s="10" t="s">
        <v>8310</v>
      </c>
      <c r="S178" s="18">
        <f t="shared" si="14"/>
        <v>42191.824062500003</v>
      </c>
      <c r="T178" s="21">
        <f t="shared" si="15"/>
        <v>42221.824062500003</v>
      </c>
      <c r="U178" s="23">
        <f t="shared" si="16"/>
        <v>30</v>
      </c>
      <c r="V178" s="25">
        <f t="shared" si="17"/>
        <v>8.2191780821917804E-2</v>
      </c>
    </row>
    <row r="179" spans="1:22" customFormat="1" ht="30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 s="8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 s="9">
        <f t="shared" si="13"/>
        <v>25.71</v>
      </c>
      <c r="Q179" s="5" t="s">
        <v>8306</v>
      </c>
      <c r="R179" s="10" t="s">
        <v>8310</v>
      </c>
      <c r="S179" s="18">
        <f t="shared" si="14"/>
        <v>42070.047754629632</v>
      </c>
      <c r="T179" s="21">
        <f t="shared" si="15"/>
        <v>42087.00608796296</v>
      </c>
      <c r="U179" s="23">
        <f t="shared" si="16"/>
        <v>17</v>
      </c>
      <c r="V179" s="25">
        <f t="shared" si="17"/>
        <v>4.6575342465753428E-2</v>
      </c>
    </row>
    <row r="180" spans="1:22" customFormat="1" ht="45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 s="8">
        <v>1448582145</v>
      </c>
      <c r="J180" s="8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s="9">
        <f t="shared" si="13"/>
        <v>0</v>
      </c>
      <c r="Q180" s="5" t="s">
        <v>8306</v>
      </c>
      <c r="R180" s="10" t="s">
        <v>8310</v>
      </c>
      <c r="S180" s="18">
        <f t="shared" si="14"/>
        <v>42304.955381944441</v>
      </c>
      <c r="T180" s="21">
        <f t="shared" si="15"/>
        <v>42334.997048611112</v>
      </c>
      <c r="U180" s="23">
        <f t="shared" si="16"/>
        <v>30</v>
      </c>
      <c r="V180" s="25">
        <f t="shared" si="17"/>
        <v>8.2191780821917804E-2</v>
      </c>
    </row>
    <row r="181" spans="1:22" customFormat="1" ht="30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 s="8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 s="9">
        <f t="shared" si="13"/>
        <v>100</v>
      </c>
      <c r="Q181" s="5" t="s">
        <v>8306</v>
      </c>
      <c r="R181" s="10" t="s">
        <v>8310</v>
      </c>
      <c r="S181" s="18">
        <f t="shared" si="14"/>
        <v>42403.080497685187</v>
      </c>
      <c r="T181" s="21">
        <f t="shared" si="15"/>
        <v>42433.080497685187</v>
      </c>
      <c r="U181" s="23">
        <f t="shared" si="16"/>
        <v>30</v>
      </c>
      <c r="V181" s="25">
        <f t="shared" si="17"/>
        <v>8.2191780821917804E-2</v>
      </c>
    </row>
    <row r="182" spans="1:22" customFormat="1" ht="45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 s="8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 s="9">
        <f t="shared" si="13"/>
        <v>30.85</v>
      </c>
      <c r="Q182" s="5" t="s">
        <v>8306</v>
      </c>
      <c r="R182" s="10" t="s">
        <v>8310</v>
      </c>
      <c r="S182" s="18">
        <f t="shared" si="14"/>
        <v>42067.991238425922</v>
      </c>
      <c r="T182" s="21">
        <f t="shared" si="15"/>
        <v>42107.791666666672</v>
      </c>
      <c r="U182" s="23">
        <f t="shared" si="16"/>
        <v>40</v>
      </c>
      <c r="V182" s="25">
        <f t="shared" si="17"/>
        <v>0.1095890410958904</v>
      </c>
    </row>
    <row r="183" spans="1:22" customFormat="1" ht="60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 s="8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 s="9">
        <f t="shared" si="13"/>
        <v>180.5</v>
      </c>
      <c r="Q183" s="5" t="s">
        <v>8306</v>
      </c>
      <c r="R183" s="10" t="s">
        <v>8310</v>
      </c>
      <c r="S183" s="18">
        <f t="shared" si="14"/>
        <v>42147.741840277777</v>
      </c>
      <c r="T183" s="21">
        <f t="shared" si="15"/>
        <v>42177.741840277777</v>
      </c>
      <c r="U183" s="23">
        <f t="shared" si="16"/>
        <v>30</v>
      </c>
      <c r="V183" s="25">
        <f t="shared" si="17"/>
        <v>8.2191780821917804E-2</v>
      </c>
    </row>
    <row r="184" spans="1:22" customFormat="1" ht="60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 s="8">
        <v>1483748232</v>
      </c>
      <c r="J184" s="8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 s="9">
        <f t="shared" si="13"/>
        <v>0</v>
      </c>
      <c r="Q184" s="5" t="s">
        <v>8306</v>
      </c>
      <c r="R184" s="10" t="s">
        <v>8310</v>
      </c>
      <c r="S184" s="18">
        <f t="shared" si="14"/>
        <v>42712.011944444443</v>
      </c>
      <c r="T184" s="21">
        <f t="shared" si="15"/>
        <v>42742.011944444443</v>
      </c>
      <c r="U184" s="23">
        <f t="shared" si="16"/>
        <v>30</v>
      </c>
      <c r="V184" s="25">
        <f t="shared" si="17"/>
        <v>8.2191780821917804E-2</v>
      </c>
    </row>
    <row r="185" spans="1:22" customFormat="1" ht="15.75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 s="8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 s="9">
        <f t="shared" si="13"/>
        <v>373.5</v>
      </c>
      <c r="Q185" s="5" t="s">
        <v>8306</v>
      </c>
      <c r="R185" s="10" t="s">
        <v>8310</v>
      </c>
      <c r="S185" s="18">
        <f t="shared" si="14"/>
        <v>41939.810300925928</v>
      </c>
      <c r="T185" s="21">
        <f t="shared" si="15"/>
        <v>41969.851967592593</v>
      </c>
      <c r="U185" s="23">
        <f t="shared" si="16"/>
        <v>30</v>
      </c>
      <c r="V185" s="25">
        <f t="shared" si="17"/>
        <v>8.2191780821917804E-2</v>
      </c>
    </row>
    <row r="186" spans="1:22" customFormat="1" ht="60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 s="8">
        <v>1409543940</v>
      </c>
      <c r="J186" s="8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 s="9">
        <f t="shared" si="13"/>
        <v>25.5</v>
      </c>
      <c r="Q186" s="5" t="s">
        <v>8306</v>
      </c>
      <c r="R186" s="10" t="s">
        <v>8310</v>
      </c>
      <c r="S186" s="18">
        <f t="shared" si="14"/>
        <v>41825.791226851856</v>
      </c>
      <c r="T186" s="21">
        <f t="shared" si="15"/>
        <v>41883.165972222225</v>
      </c>
      <c r="U186" s="23">
        <f t="shared" si="16"/>
        <v>58</v>
      </c>
      <c r="V186" s="25">
        <f t="shared" si="17"/>
        <v>0.15890410958904111</v>
      </c>
    </row>
    <row r="187" spans="1:22" customFormat="1" ht="15.75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 s="8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 s="9">
        <f t="shared" si="13"/>
        <v>220</v>
      </c>
      <c r="Q187" s="5" t="s">
        <v>8306</v>
      </c>
      <c r="R187" s="10" t="s">
        <v>8310</v>
      </c>
      <c r="S187" s="18">
        <f t="shared" si="14"/>
        <v>42570.91133101852</v>
      </c>
      <c r="T187" s="21">
        <f t="shared" si="15"/>
        <v>42600.91133101852</v>
      </c>
      <c r="U187" s="23">
        <f t="shared" si="16"/>
        <v>30</v>
      </c>
      <c r="V187" s="25">
        <f t="shared" si="17"/>
        <v>8.2191780821917804E-2</v>
      </c>
    </row>
    <row r="188" spans="1:22" customFormat="1" ht="60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 s="8">
        <v>1488571200</v>
      </c>
      <c r="J188" s="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s="9">
        <f t="shared" si="13"/>
        <v>0</v>
      </c>
      <c r="Q188" s="5" t="s">
        <v>8306</v>
      </c>
      <c r="R188" s="10" t="s">
        <v>8310</v>
      </c>
      <c r="S188" s="18">
        <f t="shared" si="14"/>
        <v>42767.812893518523</v>
      </c>
      <c r="T188" s="21">
        <f t="shared" si="15"/>
        <v>42797.833333333328</v>
      </c>
      <c r="U188" s="23">
        <f t="shared" si="16"/>
        <v>30</v>
      </c>
      <c r="V188" s="25">
        <f t="shared" si="17"/>
        <v>8.2191780821917804E-2</v>
      </c>
    </row>
    <row r="189" spans="1:22" customFormat="1" ht="45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 s="8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 s="9">
        <f t="shared" si="13"/>
        <v>160</v>
      </c>
      <c r="Q189" s="5" t="s">
        <v>8306</v>
      </c>
      <c r="R189" s="10" t="s">
        <v>8310</v>
      </c>
      <c r="S189" s="18">
        <f t="shared" si="14"/>
        <v>42182.234456018516</v>
      </c>
      <c r="T189" s="21">
        <f t="shared" si="15"/>
        <v>42206.290972222225</v>
      </c>
      <c r="U189" s="23">
        <f t="shared" si="16"/>
        <v>24</v>
      </c>
      <c r="V189" s="25">
        <f t="shared" si="17"/>
        <v>6.575342465753424E-2</v>
      </c>
    </row>
    <row r="190" spans="1:22" customFormat="1" ht="60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 s="8">
        <v>1409891015</v>
      </c>
      <c r="J190" s="8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s="9">
        <f t="shared" si="13"/>
        <v>0</v>
      </c>
      <c r="Q190" s="5" t="s">
        <v>8306</v>
      </c>
      <c r="R190" s="10" t="s">
        <v>8310</v>
      </c>
      <c r="S190" s="18">
        <f t="shared" si="14"/>
        <v>41857.18304398148</v>
      </c>
      <c r="T190" s="21">
        <f t="shared" si="15"/>
        <v>41887.18304398148</v>
      </c>
      <c r="U190" s="23">
        <f t="shared" si="16"/>
        <v>30</v>
      </c>
      <c r="V190" s="25">
        <f t="shared" si="17"/>
        <v>8.2191780821917804E-2</v>
      </c>
    </row>
    <row r="191" spans="1:22" customFormat="1" ht="60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 s="8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 s="9">
        <f t="shared" si="13"/>
        <v>69</v>
      </c>
      <c r="Q191" s="5" t="s">
        <v>8306</v>
      </c>
      <c r="R191" s="10" t="s">
        <v>8310</v>
      </c>
      <c r="S191" s="18">
        <f t="shared" si="14"/>
        <v>42556.690706018519</v>
      </c>
      <c r="T191" s="21">
        <f t="shared" si="15"/>
        <v>42616.690706018519</v>
      </c>
      <c r="U191" s="23">
        <f t="shared" si="16"/>
        <v>60</v>
      </c>
      <c r="V191" s="25">
        <f t="shared" si="17"/>
        <v>0.16438356164383561</v>
      </c>
    </row>
    <row r="192" spans="1:22" customFormat="1" ht="15.75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 s="8">
        <v>1466091446</v>
      </c>
      <c r="J192" s="8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 s="9">
        <f t="shared" si="13"/>
        <v>50</v>
      </c>
      <c r="Q192" s="5" t="s">
        <v>8306</v>
      </c>
      <c r="R192" s="10" t="s">
        <v>8310</v>
      </c>
      <c r="S192" s="18">
        <f t="shared" si="14"/>
        <v>42527.650995370372</v>
      </c>
      <c r="T192" s="21">
        <f t="shared" si="15"/>
        <v>42537.650995370372</v>
      </c>
      <c r="U192" s="23">
        <f t="shared" si="16"/>
        <v>10</v>
      </c>
      <c r="V192" s="25">
        <f t="shared" si="17"/>
        <v>2.7397260273972601E-2</v>
      </c>
    </row>
    <row r="193" spans="1:22" customFormat="1" ht="45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 s="8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 s="9">
        <f t="shared" si="13"/>
        <v>83.33</v>
      </c>
      <c r="Q193" s="5" t="s">
        <v>8306</v>
      </c>
      <c r="R193" s="10" t="s">
        <v>8310</v>
      </c>
      <c r="S193" s="18">
        <f t="shared" si="14"/>
        <v>42239.441412037035</v>
      </c>
      <c r="T193" s="21">
        <f t="shared" si="15"/>
        <v>42279.441412037035</v>
      </c>
      <c r="U193" s="23">
        <f t="shared" si="16"/>
        <v>40</v>
      </c>
      <c r="V193" s="25">
        <f t="shared" si="17"/>
        <v>0.1095890410958904</v>
      </c>
    </row>
    <row r="194" spans="1:22" customFormat="1" ht="60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 s="8">
        <v>1413572432</v>
      </c>
      <c r="J194" s="8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 s="9">
        <f t="shared" si="13"/>
        <v>5.67</v>
      </c>
      <c r="Q194" s="5" t="s">
        <v>8306</v>
      </c>
      <c r="R194" s="10" t="s">
        <v>8310</v>
      </c>
      <c r="S194" s="18">
        <f t="shared" si="14"/>
        <v>41899.792037037041</v>
      </c>
      <c r="T194" s="21">
        <f t="shared" si="15"/>
        <v>41929.792037037041</v>
      </c>
      <c r="U194" s="23">
        <f t="shared" si="16"/>
        <v>30</v>
      </c>
      <c r="V194" s="25">
        <f t="shared" si="17"/>
        <v>8.2191780821917804E-2</v>
      </c>
    </row>
    <row r="195" spans="1:22" customFormat="1" ht="60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 s="8">
        <v>1417217166</v>
      </c>
      <c r="J195" s="8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8">ROUND(E195/D195*100,0)</f>
        <v>0</v>
      </c>
      <c r="P195" s="9">
        <f t="shared" ref="P195:P258" si="19">IFERROR(ROUND(E195/L195,2),0)</f>
        <v>0</v>
      </c>
      <c r="Q195" s="5" t="s">
        <v>8306</v>
      </c>
      <c r="R195" s="10" t="s">
        <v>8310</v>
      </c>
      <c r="S195" s="18">
        <f t="shared" ref="S195:S258" si="20">(((J195/60)/60)/24)+DATE(1970,1,1)</f>
        <v>41911.934791666667</v>
      </c>
      <c r="T195" s="21">
        <f t="shared" ref="T195:T258" si="21">(((I195/60)/60)/24)+DATE(1970,1,1)</f>
        <v>41971.976458333331</v>
      </c>
      <c r="U195" s="23">
        <f t="shared" ref="U195:U258" si="22">_xlfn.DAYS(T195,S195)</f>
        <v>60</v>
      </c>
      <c r="V195" s="25">
        <f t="shared" ref="V195:V258" si="23">U195/365</f>
        <v>0.16438356164383561</v>
      </c>
    </row>
    <row r="196" spans="1:22" customFormat="1" ht="45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 s="8">
        <v>1457308531</v>
      </c>
      <c r="J196" s="8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 s="9">
        <f t="shared" si="19"/>
        <v>1</v>
      </c>
      <c r="Q196" s="5" t="s">
        <v>8306</v>
      </c>
      <c r="R196" s="10" t="s">
        <v>8310</v>
      </c>
      <c r="S196" s="18">
        <f t="shared" si="20"/>
        <v>42375.996886574074</v>
      </c>
      <c r="T196" s="21">
        <f t="shared" si="21"/>
        <v>42435.996886574074</v>
      </c>
      <c r="U196" s="23">
        <f t="shared" si="22"/>
        <v>60</v>
      </c>
      <c r="V196" s="25">
        <f t="shared" si="23"/>
        <v>0.16438356164383561</v>
      </c>
    </row>
    <row r="197" spans="1:22" customFormat="1" ht="45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 s="8">
        <v>1436544332</v>
      </c>
      <c r="J197" s="8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 s="9">
        <f t="shared" si="19"/>
        <v>0</v>
      </c>
      <c r="Q197" s="5" t="s">
        <v>8306</v>
      </c>
      <c r="R197" s="10" t="s">
        <v>8310</v>
      </c>
      <c r="S197" s="18">
        <f t="shared" si="20"/>
        <v>42135.67050925926</v>
      </c>
      <c r="T197" s="21">
        <f t="shared" si="21"/>
        <v>42195.67050925926</v>
      </c>
      <c r="U197" s="23">
        <f t="shared" si="22"/>
        <v>60</v>
      </c>
      <c r="V197" s="25">
        <f t="shared" si="23"/>
        <v>0.16438356164383561</v>
      </c>
    </row>
    <row r="198" spans="1:22" customFormat="1" ht="45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 s="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 s="9">
        <f t="shared" si="19"/>
        <v>77.11</v>
      </c>
      <c r="Q198" s="5" t="s">
        <v>8306</v>
      </c>
      <c r="R198" s="10" t="s">
        <v>8310</v>
      </c>
      <c r="S198" s="18">
        <f t="shared" si="20"/>
        <v>42259.542800925927</v>
      </c>
      <c r="T198" s="21">
        <f t="shared" si="21"/>
        <v>42287.875</v>
      </c>
      <c r="U198" s="23">
        <f t="shared" si="22"/>
        <v>28</v>
      </c>
      <c r="V198" s="25">
        <f t="shared" si="23"/>
        <v>7.6712328767123292E-2</v>
      </c>
    </row>
    <row r="199" spans="1:22" customFormat="1" ht="60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 s="8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 s="9">
        <f t="shared" si="19"/>
        <v>32.75</v>
      </c>
      <c r="Q199" s="5" t="s">
        <v>8306</v>
      </c>
      <c r="R199" s="10" t="s">
        <v>8310</v>
      </c>
      <c r="S199" s="18">
        <f t="shared" si="20"/>
        <v>42741.848379629635</v>
      </c>
      <c r="T199" s="21">
        <f t="shared" si="21"/>
        <v>42783.875</v>
      </c>
      <c r="U199" s="23">
        <f t="shared" si="22"/>
        <v>42</v>
      </c>
      <c r="V199" s="25">
        <f t="shared" si="23"/>
        <v>0.11506849315068493</v>
      </c>
    </row>
    <row r="200" spans="1:22" customFormat="1" ht="60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 s="8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 s="9">
        <f t="shared" si="19"/>
        <v>46.5</v>
      </c>
      <c r="Q200" s="5" t="s">
        <v>8306</v>
      </c>
      <c r="R200" s="10" t="s">
        <v>8310</v>
      </c>
      <c r="S200" s="18">
        <f t="shared" si="20"/>
        <v>41887.383356481485</v>
      </c>
      <c r="T200" s="21">
        <f t="shared" si="21"/>
        <v>41917.383356481485</v>
      </c>
      <c r="U200" s="23">
        <f t="shared" si="22"/>
        <v>30</v>
      </c>
      <c r="V200" s="25">
        <f t="shared" si="23"/>
        <v>8.2191780821917804E-2</v>
      </c>
    </row>
    <row r="201" spans="1:22" customFormat="1" ht="60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 s="8">
        <v>1472698702</v>
      </c>
      <c r="J201" s="8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 s="9">
        <f t="shared" si="19"/>
        <v>0</v>
      </c>
      <c r="Q201" s="5" t="s">
        <v>8306</v>
      </c>
      <c r="R201" s="10" t="s">
        <v>8310</v>
      </c>
      <c r="S201" s="18">
        <f t="shared" si="20"/>
        <v>42584.123865740738</v>
      </c>
      <c r="T201" s="21">
        <f t="shared" si="21"/>
        <v>42614.123865740738</v>
      </c>
      <c r="U201" s="23">
        <f t="shared" si="22"/>
        <v>30</v>
      </c>
      <c r="V201" s="25">
        <f t="shared" si="23"/>
        <v>8.2191780821917804E-2</v>
      </c>
    </row>
    <row r="202" spans="1:22" customFormat="1" ht="45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 s="8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 s="9">
        <f t="shared" si="19"/>
        <v>87.31</v>
      </c>
      <c r="Q202" s="5" t="s">
        <v>8306</v>
      </c>
      <c r="R202" s="10" t="s">
        <v>8310</v>
      </c>
      <c r="S202" s="18">
        <f t="shared" si="20"/>
        <v>41867.083368055559</v>
      </c>
      <c r="T202" s="21">
        <f t="shared" si="21"/>
        <v>41897.083368055559</v>
      </c>
      <c r="U202" s="23">
        <f t="shared" si="22"/>
        <v>30</v>
      </c>
      <c r="V202" s="25">
        <f t="shared" si="23"/>
        <v>8.2191780821917804E-2</v>
      </c>
    </row>
    <row r="203" spans="1:22" customFormat="1" ht="60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 s="8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 s="9">
        <f t="shared" si="19"/>
        <v>54.29</v>
      </c>
      <c r="Q203" s="5" t="s">
        <v>8306</v>
      </c>
      <c r="R203" s="10" t="s">
        <v>8310</v>
      </c>
      <c r="S203" s="18">
        <f t="shared" si="20"/>
        <v>42023.818622685183</v>
      </c>
      <c r="T203" s="21">
        <f t="shared" si="21"/>
        <v>42043.818622685183</v>
      </c>
      <c r="U203" s="23">
        <f t="shared" si="22"/>
        <v>20</v>
      </c>
      <c r="V203" s="25">
        <f t="shared" si="23"/>
        <v>5.4794520547945202E-2</v>
      </c>
    </row>
    <row r="204" spans="1:22" customFormat="1" ht="15.75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 s="8">
        <v>1444337940</v>
      </c>
      <c r="J204" s="8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 s="9">
        <f t="shared" si="19"/>
        <v>0</v>
      </c>
      <c r="Q204" s="5" t="s">
        <v>8306</v>
      </c>
      <c r="R204" s="10" t="s">
        <v>8310</v>
      </c>
      <c r="S204" s="18">
        <f t="shared" si="20"/>
        <v>42255.927824074075</v>
      </c>
      <c r="T204" s="21">
        <f t="shared" si="21"/>
        <v>42285.874305555553</v>
      </c>
      <c r="U204" s="23">
        <f t="shared" si="22"/>
        <v>30</v>
      </c>
      <c r="V204" s="25">
        <f t="shared" si="23"/>
        <v>8.2191780821917804E-2</v>
      </c>
    </row>
    <row r="205" spans="1:22" customFormat="1" ht="60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 s="8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 s="9">
        <f t="shared" si="19"/>
        <v>93.25</v>
      </c>
      <c r="Q205" s="5" t="s">
        <v>8306</v>
      </c>
      <c r="R205" s="10" t="s">
        <v>8310</v>
      </c>
      <c r="S205" s="18">
        <f t="shared" si="20"/>
        <v>41973.847962962958</v>
      </c>
      <c r="T205" s="21">
        <f t="shared" si="21"/>
        <v>42033.847962962958</v>
      </c>
      <c r="U205" s="23">
        <f t="shared" si="22"/>
        <v>60</v>
      </c>
      <c r="V205" s="25">
        <f t="shared" si="23"/>
        <v>0.16438356164383561</v>
      </c>
    </row>
    <row r="206" spans="1:22" customFormat="1" ht="60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 s="8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 s="9">
        <f t="shared" si="19"/>
        <v>117.68</v>
      </c>
      <c r="Q206" s="5" t="s">
        <v>8306</v>
      </c>
      <c r="R206" s="10" t="s">
        <v>8310</v>
      </c>
      <c r="S206" s="18">
        <f t="shared" si="20"/>
        <v>42556.583368055552</v>
      </c>
      <c r="T206" s="21">
        <f t="shared" si="21"/>
        <v>42586.583368055552</v>
      </c>
      <c r="U206" s="23">
        <f t="shared" si="22"/>
        <v>30</v>
      </c>
      <c r="V206" s="25">
        <f t="shared" si="23"/>
        <v>8.2191780821917804E-2</v>
      </c>
    </row>
    <row r="207" spans="1:22" customFormat="1" ht="45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 s="8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 s="9">
        <f t="shared" si="19"/>
        <v>76.47</v>
      </c>
      <c r="Q207" s="5" t="s">
        <v>8306</v>
      </c>
      <c r="R207" s="10" t="s">
        <v>8310</v>
      </c>
      <c r="S207" s="18">
        <f t="shared" si="20"/>
        <v>42248.632199074069</v>
      </c>
      <c r="T207" s="21">
        <f t="shared" si="21"/>
        <v>42283.632199074069</v>
      </c>
      <c r="U207" s="23">
        <f t="shared" si="22"/>
        <v>35</v>
      </c>
      <c r="V207" s="25">
        <f t="shared" si="23"/>
        <v>9.5890410958904104E-2</v>
      </c>
    </row>
    <row r="208" spans="1:22" customFormat="1" ht="45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 s="8">
        <v>1470441983</v>
      </c>
      <c r="J208" s="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 s="9">
        <f t="shared" si="19"/>
        <v>0</v>
      </c>
      <c r="Q208" s="5" t="s">
        <v>8306</v>
      </c>
      <c r="R208" s="10" t="s">
        <v>8310</v>
      </c>
      <c r="S208" s="18">
        <f t="shared" si="20"/>
        <v>42567.004432870366</v>
      </c>
      <c r="T208" s="21">
        <f t="shared" si="21"/>
        <v>42588.004432870366</v>
      </c>
      <c r="U208" s="23">
        <f t="shared" si="22"/>
        <v>21</v>
      </c>
      <c r="V208" s="25">
        <f t="shared" si="23"/>
        <v>5.7534246575342465E-2</v>
      </c>
    </row>
    <row r="209" spans="1:22" customFormat="1" ht="45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 s="8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 s="9">
        <f t="shared" si="19"/>
        <v>163.85</v>
      </c>
      <c r="Q209" s="5" t="s">
        <v>8306</v>
      </c>
      <c r="R209" s="10" t="s">
        <v>8310</v>
      </c>
      <c r="S209" s="18">
        <f t="shared" si="20"/>
        <v>41978.197199074071</v>
      </c>
      <c r="T209" s="21">
        <f t="shared" si="21"/>
        <v>42008.197199074071</v>
      </c>
      <c r="U209" s="23">
        <f t="shared" si="22"/>
        <v>30</v>
      </c>
      <c r="V209" s="25">
        <f t="shared" si="23"/>
        <v>8.2191780821917804E-2</v>
      </c>
    </row>
    <row r="210" spans="1:22" customFormat="1" ht="60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 s="8">
        <v>1418719967</v>
      </c>
      <c r="J210" s="8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 s="9">
        <f t="shared" si="19"/>
        <v>0</v>
      </c>
      <c r="Q210" s="5" t="s">
        <v>8306</v>
      </c>
      <c r="R210" s="10" t="s">
        <v>8310</v>
      </c>
      <c r="S210" s="18">
        <f t="shared" si="20"/>
        <v>41959.369988425926</v>
      </c>
      <c r="T210" s="21">
        <f t="shared" si="21"/>
        <v>41989.369988425926</v>
      </c>
      <c r="U210" s="23">
        <f t="shared" si="22"/>
        <v>30</v>
      </c>
      <c r="V210" s="25">
        <f t="shared" si="23"/>
        <v>8.2191780821917804E-2</v>
      </c>
    </row>
    <row r="211" spans="1:22" customFormat="1" ht="60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 s="8">
        <v>1436566135</v>
      </c>
      <c r="J211" s="8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 s="9">
        <f t="shared" si="19"/>
        <v>0</v>
      </c>
      <c r="Q211" s="5" t="s">
        <v>8306</v>
      </c>
      <c r="R211" s="10" t="s">
        <v>8310</v>
      </c>
      <c r="S211" s="18">
        <f t="shared" si="20"/>
        <v>42165.922858796301</v>
      </c>
      <c r="T211" s="21">
        <f t="shared" si="21"/>
        <v>42195.922858796301</v>
      </c>
      <c r="U211" s="23">
        <f t="shared" si="22"/>
        <v>30</v>
      </c>
      <c r="V211" s="25">
        <f t="shared" si="23"/>
        <v>8.2191780821917804E-2</v>
      </c>
    </row>
    <row r="212" spans="1:22" customFormat="1" ht="60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 s="8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 s="9">
        <f t="shared" si="19"/>
        <v>91.82</v>
      </c>
      <c r="Q212" s="5" t="s">
        <v>8306</v>
      </c>
      <c r="R212" s="10" t="s">
        <v>8310</v>
      </c>
      <c r="S212" s="18">
        <f t="shared" si="20"/>
        <v>42249.064722222218</v>
      </c>
      <c r="T212" s="21">
        <f t="shared" si="21"/>
        <v>42278.208333333328</v>
      </c>
      <c r="U212" s="23">
        <f t="shared" si="22"/>
        <v>29</v>
      </c>
      <c r="V212" s="25">
        <f t="shared" si="23"/>
        <v>7.9452054794520555E-2</v>
      </c>
    </row>
    <row r="213" spans="1:22" customFormat="1" ht="60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 s="8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 s="9">
        <f t="shared" si="19"/>
        <v>185.83</v>
      </c>
      <c r="Q213" s="5" t="s">
        <v>8306</v>
      </c>
      <c r="R213" s="10" t="s">
        <v>8310</v>
      </c>
      <c r="S213" s="18">
        <f t="shared" si="20"/>
        <v>42236.159918981488</v>
      </c>
      <c r="T213" s="21">
        <f t="shared" si="21"/>
        <v>42266.159918981488</v>
      </c>
      <c r="U213" s="23">
        <f t="shared" si="22"/>
        <v>30</v>
      </c>
      <c r="V213" s="25">
        <f t="shared" si="23"/>
        <v>8.2191780821917804E-2</v>
      </c>
    </row>
    <row r="214" spans="1:22" customFormat="1" ht="45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 s="8">
        <v>1460837320</v>
      </c>
      <c r="J214" s="8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 s="9">
        <f t="shared" si="19"/>
        <v>1</v>
      </c>
      <c r="Q214" s="5" t="s">
        <v>8306</v>
      </c>
      <c r="R214" s="10" t="s">
        <v>8310</v>
      </c>
      <c r="S214" s="18">
        <f t="shared" si="20"/>
        <v>42416.881018518514</v>
      </c>
      <c r="T214" s="21">
        <f t="shared" si="21"/>
        <v>42476.839351851857</v>
      </c>
      <c r="U214" s="23">
        <f t="shared" si="22"/>
        <v>60</v>
      </c>
      <c r="V214" s="25">
        <f t="shared" si="23"/>
        <v>0.16438356164383561</v>
      </c>
    </row>
    <row r="215" spans="1:22" customFormat="1" ht="45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 s="8">
        <v>1439734001</v>
      </c>
      <c r="J215" s="8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 s="9">
        <f t="shared" si="19"/>
        <v>20</v>
      </c>
      <c r="Q215" s="5" t="s">
        <v>8306</v>
      </c>
      <c r="R215" s="10" t="s">
        <v>8310</v>
      </c>
      <c r="S215" s="18">
        <f t="shared" si="20"/>
        <v>42202.594293981485</v>
      </c>
      <c r="T215" s="21">
        <f t="shared" si="21"/>
        <v>42232.587974537033</v>
      </c>
      <c r="U215" s="23">
        <f t="shared" si="22"/>
        <v>30</v>
      </c>
      <c r="V215" s="25">
        <f t="shared" si="23"/>
        <v>8.2191780821917804E-2</v>
      </c>
    </row>
    <row r="216" spans="1:22" customFormat="1" ht="60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 s="8">
        <v>1425655349</v>
      </c>
      <c r="J216" s="8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 s="9">
        <f t="shared" si="19"/>
        <v>1</v>
      </c>
      <c r="Q216" s="5" t="s">
        <v>8306</v>
      </c>
      <c r="R216" s="10" t="s">
        <v>8310</v>
      </c>
      <c r="S216" s="18">
        <f t="shared" si="20"/>
        <v>42009.64061342593</v>
      </c>
      <c r="T216" s="21">
        <f t="shared" si="21"/>
        <v>42069.64061342593</v>
      </c>
      <c r="U216" s="23">
        <f t="shared" si="22"/>
        <v>60</v>
      </c>
      <c r="V216" s="25">
        <f t="shared" si="23"/>
        <v>0.16438356164383561</v>
      </c>
    </row>
    <row r="217" spans="1:22" customFormat="1" ht="60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 s="8">
        <v>1455753540</v>
      </c>
      <c r="J217" s="8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 s="9">
        <f t="shared" si="19"/>
        <v>10</v>
      </c>
      <c r="Q217" s="5" t="s">
        <v>8306</v>
      </c>
      <c r="R217" s="10" t="s">
        <v>8310</v>
      </c>
      <c r="S217" s="18">
        <f t="shared" si="20"/>
        <v>42375.230115740742</v>
      </c>
      <c r="T217" s="21">
        <f t="shared" si="21"/>
        <v>42417.999305555553</v>
      </c>
      <c r="U217" s="23">
        <f t="shared" si="22"/>
        <v>42</v>
      </c>
      <c r="V217" s="25">
        <f t="shared" si="23"/>
        <v>0.11506849315068493</v>
      </c>
    </row>
    <row r="218" spans="1:22" customFormat="1" ht="60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 s="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 s="9">
        <f t="shared" si="19"/>
        <v>331.54</v>
      </c>
      <c r="Q218" s="5" t="s">
        <v>8306</v>
      </c>
      <c r="R218" s="10" t="s">
        <v>8310</v>
      </c>
      <c r="S218" s="18">
        <f t="shared" si="20"/>
        <v>42066.958761574075</v>
      </c>
      <c r="T218" s="21">
        <f t="shared" si="21"/>
        <v>42116.917094907403</v>
      </c>
      <c r="U218" s="23">
        <f t="shared" si="22"/>
        <v>50</v>
      </c>
      <c r="V218" s="25">
        <f t="shared" si="23"/>
        <v>0.13698630136986301</v>
      </c>
    </row>
    <row r="219" spans="1:22" customFormat="1" ht="15.75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 s="8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 s="9">
        <f t="shared" si="19"/>
        <v>314.29000000000002</v>
      </c>
      <c r="Q219" s="5" t="s">
        <v>8306</v>
      </c>
      <c r="R219" s="10" t="s">
        <v>8310</v>
      </c>
      <c r="S219" s="18">
        <f t="shared" si="20"/>
        <v>41970.64061342593</v>
      </c>
      <c r="T219" s="21">
        <f t="shared" si="21"/>
        <v>42001.64061342593</v>
      </c>
      <c r="U219" s="23">
        <f t="shared" si="22"/>
        <v>31</v>
      </c>
      <c r="V219" s="25">
        <f t="shared" si="23"/>
        <v>8.4931506849315067E-2</v>
      </c>
    </row>
    <row r="220" spans="1:22" customFormat="1" ht="60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 s="8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 s="9">
        <f t="shared" si="19"/>
        <v>100</v>
      </c>
      <c r="Q220" s="5" t="s">
        <v>8306</v>
      </c>
      <c r="R220" s="10" t="s">
        <v>8310</v>
      </c>
      <c r="S220" s="18">
        <f t="shared" si="20"/>
        <v>42079.628344907411</v>
      </c>
      <c r="T220" s="21">
        <f t="shared" si="21"/>
        <v>42139.628344907411</v>
      </c>
      <c r="U220" s="23">
        <f t="shared" si="22"/>
        <v>60</v>
      </c>
      <c r="V220" s="25">
        <f t="shared" si="23"/>
        <v>0.16438356164383561</v>
      </c>
    </row>
    <row r="221" spans="1:22" customFormat="1" ht="45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 s="8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 s="9">
        <f t="shared" si="19"/>
        <v>115.99</v>
      </c>
      <c r="Q221" s="5" t="s">
        <v>8306</v>
      </c>
      <c r="R221" s="10" t="s">
        <v>8310</v>
      </c>
      <c r="S221" s="18">
        <f t="shared" si="20"/>
        <v>42429.326678240745</v>
      </c>
      <c r="T221" s="21">
        <f t="shared" si="21"/>
        <v>42461.290972222225</v>
      </c>
      <c r="U221" s="23">
        <f t="shared" si="22"/>
        <v>32</v>
      </c>
      <c r="V221" s="25">
        <f t="shared" si="23"/>
        <v>8.7671232876712329E-2</v>
      </c>
    </row>
    <row r="222" spans="1:22" customFormat="1" ht="45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 s="8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 s="9">
        <f t="shared" si="19"/>
        <v>120</v>
      </c>
      <c r="Q222" s="5" t="s">
        <v>8306</v>
      </c>
      <c r="R222" s="10" t="s">
        <v>8310</v>
      </c>
      <c r="S222" s="18">
        <f t="shared" si="20"/>
        <v>42195.643865740742</v>
      </c>
      <c r="T222" s="21">
        <f t="shared" si="21"/>
        <v>42236.837499999994</v>
      </c>
      <c r="U222" s="23">
        <f t="shared" si="22"/>
        <v>41</v>
      </c>
      <c r="V222" s="25">
        <f t="shared" si="23"/>
        <v>0.11232876712328767</v>
      </c>
    </row>
    <row r="223" spans="1:22" customFormat="1" ht="30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 s="8">
        <v>1427569564</v>
      </c>
      <c r="J223" s="8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 s="9">
        <f t="shared" si="19"/>
        <v>0</v>
      </c>
      <c r="Q223" s="5" t="s">
        <v>8306</v>
      </c>
      <c r="R223" s="10" t="s">
        <v>8310</v>
      </c>
      <c r="S223" s="18">
        <f t="shared" si="20"/>
        <v>42031.837546296301</v>
      </c>
      <c r="T223" s="21">
        <f t="shared" si="21"/>
        <v>42091.79587962963</v>
      </c>
      <c r="U223" s="23">
        <f t="shared" si="22"/>
        <v>60</v>
      </c>
      <c r="V223" s="25">
        <f t="shared" si="23"/>
        <v>0.16438356164383561</v>
      </c>
    </row>
    <row r="224" spans="1:22" customFormat="1" ht="60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 s="8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 s="9">
        <f t="shared" si="19"/>
        <v>65</v>
      </c>
      <c r="Q224" s="5" t="s">
        <v>8306</v>
      </c>
      <c r="R224" s="10" t="s">
        <v>8310</v>
      </c>
      <c r="S224" s="18">
        <f t="shared" si="20"/>
        <v>42031.769884259258</v>
      </c>
      <c r="T224" s="21">
        <f t="shared" si="21"/>
        <v>42090.110416666663</v>
      </c>
      <c r="U224" s="23">
        <f t="shared" si="22"/>
        <v>59</v>
      </c>
      <c r="V224" s="25">
        <f t="shared" si="23"/>
        <v>0.16164383561643836</v>
      </c>
    </row>
    <row r="225" spans="1:22" customFormat="1" ht="60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 s="8">
        <v>1463879100</v>
      </c>
      <c r="J225" s="8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 s="9">
        <f t="shared" si="19"/>
        <v>0</v>
      </c>
      <c r="Q225" s="5" t="s">
        <v>8306</v>
      </c>
      <c r="R225" s="10" t="s">
        <v>8310</v>
      </c>
      <c r="S225" s="18">
        <f t="shared" si="20"/>
        <v>42482.048032407409</v>
      </c>
      <c r="T225" s="21">
        <f t="shared" si="21"/>
        <v>42512.045138888891</v>
      </c>
      <c r="U225" s="23">
        <f t="shared" si="22"/>
        <v>30</v>
      </c>
      <c r="V225" s="25">
        <f t="shared" si="23"/>
        <v>8.2191780821917804E-2</v>
      </c>
    </row>
    <row r="226" spans="1:22" customFormat="1" ht="60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 s="8">
        <v>1436506726</v>
      </c>
      <c r="J226" s="8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 s="9">
        <f t="shared" si="19"/>
        <v>0</v>
      </c>
      <c r="Q226" s="5" t="s">
        <v>8306</v>
      </c>
      <c r="R226" s="10" t="s">
        <v>8310</v>
      </c>
      <c r="S226" s="18">
        <f t="shared" si="20"/>
        <v>42135.235254629632</v>
      </c>
      <c r="T226" s="21">
        <f t="shared" si="21"/>
        <v>42195.235254629632</v>
      </c>
      <c r="U226" s="23">
        <f t="shared" si="22"/>
        <v>60</v>
      </c>
      <c r="V226" s="25">
        <f t="shared" si="23"/>
        <v>0.16438356164383561</v>
      </c>
    </row>
    <row r="227" spans="1:22" customFormat="1" ht="45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 s="8">
        <v>1460153054</v>
      </c>
      <c r="J227" s="8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 s="9">
        <f t="shared" si="19"/>
        <v>0</v>
      </c>
      <c r="Q227" s="5" t="s">
        <v>8306</v>
      </c>
      <c r="R227" s="10" t="s">
        <v>8310</v>
      </c>
      <c r="S227" s="18">
        <f t="shared" si="20"/>
        <v>42438.961273148147</v>
      </c>
      <c r="T227" s="21">
        <f t="shared" si="21"/>
        <v>42468.919606481482</v>
      </c>
      <c r="U227" s="23">
        <f t="shared" si="22"/>
        <v>30</v>
      </c>
      <c r="V227" s="25">
        <f t="shared" si="23"/>
        <v>8.2191780821917804E-2</v>
      </c>
    </row>
    <row r="228" spans="1:22" customFormat="1" ht="45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 s="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 s="9">
        <f t="shared" si="19"/>
        <v>125</v>
      </c>
      <c r="Q228" s="5" t="s">
        <v>8306</v>
      </c>
      <c r="R228" s="10" t="s">
        <v>8310</v>
      </c>
      <c r="S228" s="18">
        <f t="shared" si="20"/>
        <v>42106.666018518517</v>
      </c>
      <c r="T228" s="21">
        <f t="shared" si="21"/>
        <v>42155.395138888889</v>
      </c>
      <c r="U228" s="23">
        <f t="shared" si="22"/>
        <v>49</v>
      </c>
      <c r="V228" s="25">
        <f t="shared" si="23"/>
        <v>0.13424657534246576</v>
      </c>
    </row>
    <row r="229" spans="1:22" customFormat="1" ht="45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 s="8">
        <v>1436477241</v>
      </c>
      <c r="J229" s="8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 s="9">
        <f t="shared" si="19"/>
        <v>0</v>
      </c>
      <c r="Q229" s="5" t="s">
        <v>8306</v>
      </c>
      <c r="R229" s="10" t="s">
        <v>8310</v>
      </c>
      <c r="S229" s="18">
        <f t="shared" si="20"/>
        <v>42164.893993055557</v>
      </c>
      <c r="T229" s="21">
        <f t="shared" si="21"/>
        <v>42194.893993055557</v>
      </c>
      <c r="U229" s="23">
        <f t="shared" si="22"/>
        <v>30</v>
      </c>
      <c r="V229" s="25">
        <f t="shared" si="23"/>
        <v>8.2191780821917804E-2</v>
      </c>
    </row>
    <row r="230" spans="1:22" customFormat="1" ht="30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 s="8">
        <v>1433176105</v>
      </c>
      <c r="J230" s="8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 s="9">
        <f t="shared" si="19"/>
        <v>0</v>
      </c>
      <c r="Q230" s="5" t="s">
        <v>8306</v>
      </c>
      <c r="R230" s="10" t="s">
        <v>8310</v>
      </c>
      <c r="S230" s="18">
        <f t="shared" si="20"/>
        <v>42096.686400462961</v>
      </c>
      <c r="T230" s="21">
        <f t="shared" si="21"/>
        <v>42156.686400462961</v>
      </c>
      <c r="U230" s="23">
        <f t="shared" si="22"/>
        <v>60</v>
      </c>
      <c r="V230" s="25">
        <f t="shared" si="23"/>
        <v>0.16438356164383561</v>
      </c>
    </row>
    <row r="231" spans="1:22" customFormat="1" ht="60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 s="8">
        <v>1455402297</v>
      </c>
      <c r="J231" s="8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 s="9">
        <f t="shared" si="19"/>
        <v>0</v>
      </c>
      <c r="Q231" s="5" t="s">
        <v>8306</v>
      </c>
      <c r="R231" s="10" t="s">
        <v>8310</v>
      </c>
      <c r="S231" s="18">
        <f t="shared" si="20"/>
        <v>42383.933993055558</v>
      </c>
      <c r="T231" s="21">
        <f t="shared" si="21"/>
        <v>42413.933993055558</v>
      </c>
      <c r="U231" s="23">
        <f t="shared" si="22"/>
        <v>30</v>
      </c>
      <c r="V231" s="25">
        <f t="shared" si="23"/>
        <v>8.2191780821917804E-2</v>
      </c>
    </row>
    <row r="232" spans="1:22" customFormat="1" ht="60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 s="8">
        <v>1433443151</v>
      </c>
      <c r="J232" s="8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 s="9">
        <f t="shared" si="19"/>
        <v>30</v>
      </c>
      <c r="Q232" s="5" t="s">
        <v>8306</v>
      </c>
      <c r="R232" s="10" t="s">
        <v>8310</v>
      </c>
      <c r="S232" s="18">
        <f t="shared" si="20"/>
        <v>42129.777210648142</v>
      </c>
      <c r="T232" s="21">
        <f t="shared" si="21"/>
        <v>42159.777210648142</v>
      </c>
      <c r="U232" s="23">
        <f t="shared" si="22"/>
        <v>30</v>
      </c>
      <c r="V232" s="25">
        <f t="shared" si="23"/>
        <v>8.2191780821917804E-2</v>
      </c>
    </row>
    <row r="233" spans="1:22" customFormat="1" ht="60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 s="8">
        <v>1451775651</v>
      </c>
      <c r="J233" s="8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 s="9">
        <f t="shared" si="19"/>
        <v>0</v>
      </c>
      <c r="Q233" s="5" t="s">
        <v>8306</v>
      </c>
      <c r="R233" s="10" t="s">
        <v>8310</v>
      </c>
      <c r="S233" s="18">
        <f t="shared" si="20"/>
        <v>42341.958923611113</v>
      </c>
      <c r="T233" s="21">
        <f t="shared" si="21"/>
        <v>42371.958923611113</v>
      </c>
      <c r="U233" s="23">
        <f t="shared" si="22"/>
        <v>30</v>
      </c>
      <c r="V233" s="25">
        <f t="shared" si="23"/>
        <v>8.2191780821917804E-2</v>
      </c>
    </row>
    <row r="234" spans="1:22" customFormat="1" ht="60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 s="8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 s="9">
        <f t="shared" si="19"/>
        <v>15.71</v>
      </c>
      <c r="Q234" s="5" t="s">
        <v>8306</v>
      </c>
      <c r="R234" s="10" t="s">
        <v>8310</v>
      </c>
      <c r="S234" s="18">
        <f t="shared" si="20"/>
        <v>42032.82576388889</v>
      </c>
      <c r="T234" s="21">
        <f t="shared" si="21"/>
        <v>42062.82576388889</v>
      </c>
      <c r="U234" s="23">
        <f t="shared" si="22"/>
        <v>30</v>
      </c>
      <c r="V234" s="25">
        <f t="shared" si="23"/>
        <v>8.2191780821917804E-2</v>
      </c>
    </row>
    <row r="235" spans="1:22" customFormat="1" ht="45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 s="8">
        <v>1475185972</v>
      </c>
      <c r="J235" s="8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 s="9">
        <f t="shared" si="19"/>
        <v>0</v>
      </c>
      <c r="Q235" s="5" t="s">
        <v>8306</v>
      </c>
      <c r="R235" s="10" t="s">
        <v>8310</v>
      </c>
      <c r="S235" s="18">
        <f t="shared" si="20"/>
        <v>42612.911712962959</v>
      </c>
      <c r="T235" s="21">
        <f t="shared" si="21"/>
        <v>42642.911712962959</v>
      </c>
      <c r="U235" s="23">
        <f t="shared" si="22"/>
        <v>30</v>
      </c>
      <c r="V235" s="25">
        <f t="shared" si="23"/>
        <v>8.2191780821917804E-2</v>
      </c>
    </row>
    <row r="236" spans="1:22" customFormat="1" ht="60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 s="8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 s="9">
        <f t="shared" si="19"/>
        <v>80.2</v>
      </c>
      <c r="Q236" s="5" t="s">
        <v>8306</v>
      </c>
      <c r="R236" s="10" t="s">
        <v>8310</v>
      </c>
      <c r="S236" s="18">
        <f t="shared" si="20"/>
        <v>42136.035405092596</v>
      </c>
      <c r="T236" s="21">
        <f t="shared" si="21"/>
        <v>42176.035405092596</v>
      </c>
      <c r="U236" s="23">
        <f t="shared" si="22"/>
        <v>40</v>
      </c>
      <c r="V236" s="25">
        <f t="shared" si="23"/>
        <v>0.1095890410958904</v>
      </c>
    </row>
    <row r="237" spans="1:22" customFormat="1" ht="45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 s="8">
        <v>1436478497</v>
      </c>
      <c r="J237" s="8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 s="9">
        <f t="shared" si="19"/>
        <v>0</v>
      </c>
      <c r="Q237" s="5" t="s">
        <v>8306</v>
      </c>
      <c r="R237" s="10" t="s">
        <v>8310</v>
      </c>
      <c r="S237" s="18">
        <f t="shared" si="20"/>
        <v>42164.908530092594</v>
      </c>
      <c r="T237" s="21">
        <f t="shared" si="21"/>
        <v>42194.908530092594</v>
      </c>
      <c r="U237" s="23">
        <f t="shared" si="22"/>
        <v>30</v>
      </c>
      <c r="V237" s="25">
        <f t="shared" si="23"/>
        <v>8.2191780821917804E-2</v>
      </c>
    </row>
    <row r="238" spans="1:22" customFormat="1" ht="60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 s="8">
        <v>1451952000</v>
      </c>
      <c r="J238" s="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 s="9">
        <f t="shared" si="19"/>
        <v>0</v>
      </c>
      <c r="Q238" s="5" t="s">
        <v>8306</v>
      </c>
      <c r="R238" s="10" t="s">
        <v>8310</v>
      </c>
      <c r="S238" s="18">
        <f t="shared" si="20"/>
        <v>42321.08447916666</v>
      </c>
      <c r="T238" s="21">
        <f t="shared" si="21"/>
        <v>42374</v>
      </c>
      <c r="U238" s="23">
        <f t="shared" si="22"/>
        <v>53</v>
      </c>
      <c r="V238" s="25">
        <f t="shared" si="23"/>
        <v>0.14520547945205478</v>
      </c>
    </row>
    <row r="239" spans="1:22" customFormat="1" ht="30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 s="8">
        <v>1457445069</v>
      </c>
      <c r="J239" s="8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 s="9">
        <f t="shared" si="19"/>
        <v>50</v>
      </c>
      <c r="Q239" s="5" t="s">
        <v>8306</v>
      </c>
      <c r="R239" s="10" t="s">
        <v>8310</v>
      </c>
      <c r="S239" s="18">
        <f t="shared" si="20"/>
        <v>42377.577187499999</v>
      </c>
      <c r="T239" s="21">
        <f t="shared" si="21"/>
        <v>42437.577187499999</v>
      </c>
      <c r="U239" s="23">
        <f t="shared" si="22"/>
        <v>60</v>
      </c>
      <c r="V239" s="25">
        <f t="shared" si="23"/>
        <v>0.16438356164383561</v>
      </c>
    </row>
    <row r="240" spans="1:22" customFormat="1" ht="60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 s="8">
        <v>1483088400</v>
      </c>
      <c r="J240" s="8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 s="9">
        <f t="shared" si="19"/>
        <v>0</v>
      </c>
      <c r="Q240" s="5" t="s">
        <v>8306</v>
      </c>
      <c r="R240" s="10" t="s">
        <v>8310</v>
      </c>
      <c r="S240" s="18">
        <f t="shared" si="20"/>
        <v>42713.962499999994</v>
      </c>
      <c r="T240" s="21">
        <f t="shared" si="21"/>
        <v>42734.375</v>
      </c>
      <c r="U240" s="23">
        <f t="shared" si="22"/>
        <v>21</v>
      </c>
      <c r="V240" s="25">
        <f t="shared" si="23"/>
        <v>5.7534246575342465E-2</v>
      </c>
    </row>
    <row r="241" spans="1:22" customFormat="1" ht="45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 s="8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 s="9">
        <f t="shared" si="19"/>
        <v>50</v>
      </c>
      <c r="Q241" s="5" t="s">
        <v>8306</v>
      </c>
      <c r="R241" s="10" t="s">
        <v>8310</v>
      </c>
      <c r="S241" s="18">
        <f t="shared" si="20"/>
        <v>42297.110300925924</v>
      </c>
      <c r="T241" s="21">
        <f t="shared" si="21"/>
        <v>42316.5</v>
      </c>
      <c r="U241" s="23">
        <f t="shared" si="22"/>
        <v>19</v>
      </c>
      <c r="V241" s="25">
        <f t="shared" si="23"/>
        <v>5.2054794520547946E-2</v>
      </c>
    </row>
    <row r="242" spans="1:22" customFormat="1" ht="60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 s="8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 s="9">
        <f t="shared" si="19"/>
        <v>117.85</v>
      </c>
      <c r="Q242" s="5" t="s">
        <v>8306</v>
      </c>
      <c r="R242" s="10" t="s">
        <v>8311</v>
      </c>
      <c r="S242" s="18">
        <f t="shared" si="20"/>
        <v>41354.708460648151</v>
      </c>
      <c r="T242" s="21">
        <f t="shared" si="21"/>
        <v>41399.708460648151</v>
      </c>
      <c r="U242" s="23">
        <f t="shared" si="22"/>
        <v>45</v>
      </c>
      <c r="V242" s="25">
        <f t="shared" si="23"/>
        <v>0.12328767123287671</v>
      </c>
    </row>
    <row r="243" spans="1:22" customFormat="1" ht="60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 s="8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 s="9">
        <f t="shared" si="19"/>
        <v>109.04</v>
      </c>
      <c r="Q243" s="5" t="s">
        <v>8306</v>
      </c>
      <c r="R243" s="10" t="s">
        <v>8311</v>
      </c>
      <c r="S243" s="18">
        <f t="shared" si="20"/>
        <v>41949.697962962964</v>
      </c>
      <c r="T243" s="21">
        <f t="shared" si="21"/>
        <v>41994.697962962964</v>
      </c>
      <c r="U243" s="23">
        <f t="shared" si="22"/>
        <v>45</v>
      </c>
      <c r="V243" s="25">
        <f t="shared" si="23"/>
        <v>0.12328767123287671</v>
      </c>
    </row>
    <row r="244" spans="1:22" customFormat="1" ht="45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 s="8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 s="9">
        <f t="shared" si="19"/>
        <v>73.02</v>
      </c>
      <c r="Q244" s="5" t="s">
        <v>8306</v>
      </c>
      <c r="R244" s="10" t="s">
        <v>8311</v>
      </c>
      <c r="S244" s="18">
        <f t="shared" si="20"/>
        <v>40862.492939814816</v>
      </c>
      <c r="T244" s="21">
        <f t="shared" si="21"/>
        <v>40897.492939814816</v>
      </c>
      <c r="U244" s="23">
        <f t="shared" si="22"/>
        <v>35</v>
      </c>
      <c r="V244" s="25">
        <f t="shared" si="23"/>
        <v>9.5890410958904104E-2</v>
      </c>
    </row>
    <row r="245" spans="1:22" customFormat="1" ht="45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 s="8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 s="9">
        <f t="shared" si="19"/>
        <v>78.2</v>
      </c>
      <c r="Q245" s="5" t="s">
        <v>8306</v>
      </c>
      <c r="R245" s="10" t="s">
        <v>8311</v>
      </c>
      <c r="S245" s="18">
        <f t="shared" si="20"/>
        <v>41662.047500000001</v>
      </c>
      <c r="T245" s="21">
        <f t="shared" si="21"/>
        <v>41692.047500000001</v>
      </c>
      <c r="U245" s="23">
        <f t="shared" si="22"/>
        <v>30</v>
      </c>
      <c r="V245" s="25">
        <f t="shared" si="23"/>
        <v>8.2191780821917804E-2</v>
      </c>
    </row>
    <row r="246" spans="1:22" customFormat="1" ht="60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 s="8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 s="9">
        <f t="shared" si="19"/>
        <v>47.4</v>
      </c>
      <c r="Q246" s="5" t="s">
        <v>8306</v>
      </c>
      <c r="R246" s="10" t="s">
        <v>8311</v>
      </c>
      <c r="S246" s="18">
        <f t="shared" si="20"/>
        <v>40213.323599537034</v>
      </c>
      <c r="T246" s="21">
        <f t="shared" si="21"/>
        <v>40253.29583333333</v>
      </c>
      <c r="U246" s="23">
        <f t="shared" si="22"/>
        <v>40</v>
      </c>
      <c r="V246" s="25">
        <f t="shared" si="23"/>
        <v>0.1095890410958904</v>
      </c>
    </row>
    <row r="247" spans="1:22" customFormat="1" ht="60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 s="8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 s="9">
        <f t="shared" si="19"/>
        <v>54.02</v>
      </c>
      <c r="Q247" s="5" t="s">
        <v>8306</v>
      </c>
      <c r="R247" s="10" t="s">
        <v>8311</v>
      </c>
      <c r="S247" s="18">
        <f t="shared" si="20"/>
        <v>41107.053067129629</v>
      </c>
      <c r="T247" s="21">
        <f t="shared" si="21"/>
        <v>41137.053067129629</v>
      </c>
      <c r="U247" s="23">
        <f t="shared" si="22"/>
        <v>30</v>
      </c>
      <c r="V247" s="25">
        <f t="shared" si="23"/>
        <v>8.2191780821917804E-2</v>
      </c>
    </row>
    <row r="248" spans="1:22" customFormat="1" ht="45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 s="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 s="9">
        <f t="shared" si="19"/>
        <v>68.489999999999995</v>
      </c>
      <c r="Q248" s="5" t="s">
        <v>8306</v>
      </c>
      <c r="R248" s="10" t="s">
        <v>8311</v>
      </c>
      <c r="S248" s="18">
        <f t="shared" si="20"/>
        <v>40480.363483796296</v>
      </c>
      <c r="T248" s="21">
        <f t="shared" si="21"/>
        <v>40530.405150462961</v>
      </c>
      <c r="U248" s="23">
        <f t="shared" si="22"/>
        <v>50</v>
      </c>
      <c r="V248" s="25">
        <f t="shared" si="23"/>
        <v>0.13698630136986301</v>
      </c>
    </row>
    <row r="249" spans="1:22" customFormat="1" ht="60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 s="8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 s="9">
        <f t="shared" si="19"/>
        <v>108.15</v>
      </c>
      <c r="Q249" s="5" t="s">
        <v>8306</v>
      </c>
      <c r="R249" s="10" t="s">
        <v>8311</v>
      </c>
      <c r="S249" s="18">
        <f t="shared" si="20"/>
        <v>40430.604328703703</v>
      </c>
      <c r="T249" s="21">
        <f t="shared" si="21"/>
        <v>40467.152083333334</v>
      </c>
      <c r="U249" s="23">
        <f t="shared" si="22"/>
        <v>37</v>
      </c>
      <c r="V249" s="25">
        <f t="shared" si="23"/>
        <v>0.10136986301369863</v>
      </c>
    </row>
    <row r="250" spans="1:22" customFormat="1" ht="60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 s="8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 s="9">
        <f t="shared" si="19"/>
        <v>589.95000000000005</v>
      </c>
      <c r="Q250" s="5" t="s">
        <v>8306</v>
      </c>
      <c r="R250" s="10" t="s">
        <v>8311</v>
      </c>
      <c r="S250" s="18">
        <f t="shared" si="20"/>
        <v>40870.774409722224</v>
      </c>
      <c r="T250" s="21">
        <f t="shared" si="21"/>
        <v>40915.774409722224</v>
      </c>
      <c r="U250" s="23">
        <f t="shared" si="22"/>
        <v>45</v>
      </c>
      <c r="V250" s="25">
        <f t="shared" si="23"/>
        <v>0.12328767123287671</v>
      </c>
    </row>
    <row r="251" spans="1:22" customFormat="1" ht="60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 s="8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 s="9">
        <f t="shared" si="19"/>
        <v>48.05</v>
      </c>
      <c r="Q251" s="5" t="s">
        <v>8306</v>
      </c>
      <c r="R251" s="10" t="s">
        <v>8311</v>
      </c>
      <c r="S251" s="18">
        <f t="shared" si="20"/>
        <v>40332.923842592594</v>
      </c>
      <c r="T251" s="21">
        <f t="shared" si="21"/>
        <v>40412.736111111109</v>
      </c>
      <c r="U251" s="23">
        <f t="shared" si="22"/>
        <v>80</v>
      </c>
      <c r="V251" s="25">
        <f t="shared" si="23"/>
        <v>0.21917808219178081</v>
      </c>
    </row>
    <row r="252" spans="1:22" customFormat="1" ht="60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 s="8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 s="9">
        <f t="shared" si="19"/>
        <v>72.48</v>
      </c>
      <c r="Q252" s="5" t="s">
        <v>8306</v>
      </c>
      <c r="R252" s="10" t="s">
        <v>8311</v>
      </c>
      <c r="S252" s="18">
        <f t="shared" si="20"/>
        <v>41401.565868055557</v>
      </c>
      <c r="T252" s="21">
        <f t="shared" si="21"/>
        <v>41431.565868055557</v>
      </c>
      <c r="U252" s="23">
        <f t="shared" si="22"/>
        <v>30</v>
      </c>
      <c r="V252" s="25">
        <f t="shared" si="23"/>
        <v>8.2191780821917804E-2</v>
      </c>
    </row>
    <row r="253" spans="1:22" customFormat="1" ht="45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 s="8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 s="9">
        <f t="shared" si="19"/>
        <v>57.08</v>
      </c>
      <c r="Q253" s="5" t="s">
        <v>8306</v>
      </c>
      <c r="R253" s="10" t="s">
        <v>8311</v>
      </c>
      <c r="S253" s="18">
        <f t="shared" si="20"/>
        <v>41013.787569444445</v>
      </c>
      <c r="T253" s="21">
        <f t="shared" si="21"/>
        <v>41045.791666666664</v>
      </c>
      <c r="U253" s="23">
        <f t="shared" si="22"/>
        <v>32</v>
      </c>
      <c r="V253" s="25">
        <f t="shared" si="23"/>
        <v>8.7671232876712329E-2</v>
      </c>
    </row>
    <row r="254" spans="1:22" customFormat="1" ht="45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 s="8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 s="9">
        <f t="shared" si="19"/>
        <v>85.44</v>
      </c>
      <c r="Q254" s="5" t="s">
        <v>8306</v>
      </c>
      <c r="R254" s="10" t="s">
        <v>8311</v>
      </c>
      <c r="S254" s="18">
        <f t="shared" si="20"/>
        <v>40266.662708333337</v>
      </c>
      <c r="T254" s="21">
        <f t="shared" si="21"/>
        <v>40330.165972222225</v>
      </c>
      <c r="U254" s="23">
        <f t="shared" si="22"/>
        <v>64</v>
      </c>
      <c r="V254" s="25">
        <f t="shared" si="23"/>
        <v>0.17534246575342466</v>
      </c>
    </row>
    <row r="255" spans="1:22" customFormat="1" ht="60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 s="8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 s="9">
        <f t="shared" si="19"/>
        <v>215.86</v>
      </c>
      <c r="Q255" s="5" t="s">
        <v>8306</v>
      </c>
      <c r="R255" s="10" t="s">
        <v>8311</v>
      </c>
      <c r="S255" s="18">
        <f t="shared" si="20"/>
        <v>40924.650868055556</v>
      </c>
      <c r="T255" s="21">
        <f t="shared" si="21"/>
        <v>40954.650868055556</v>
      </c>
      <c r="U255" s="23">
        <f t="shared" si="22"/>
        <v>30</v>
      </c>
      <c r="V255" s="25">
        <f t="shared" si="23"/>
        <v>8.2191780821917804E-2</v>
      </c>
    </row>
    <row r="256" spans="1:22" customFormat="1" ht="45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 s="8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 s="9">
        <f t="shared" si="19"/>
        <v>89.39</v>
      </c>
      <c r="Q256" s="5" t="s">
        <v>8306</v>
      </c>
      <c r="R256" s="10" t="s">
        <v>8311</v>
      </c>
      <c r="S256" s="18">
        <f t="shared" si="20"/>
        <v>42263.952662037031</v>
      </c>
      <c r="T256" s="21">
        <f t="shared" si="21"/>
        <v>42294.083333333328</v>
      </c>
      <c r="U256" s="23">
        <f t="shared" si="22"/>
        <v>31</v>
      </c>
      <c r="V256" s="25">
        <f t="shared" si="23"/>
        <v>8.4931506849315067E-2</v>
      </c>
    </row>
    <row r="257" spans="1:22" customFormat="1" ht="30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 s="8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 s="9">
        <f t="shared" si="19"/>
        <v>45.42</v>
      </c>
      <c r="Q257" s="5" t="s">
        <v>8306</v>
      </c>
      <c r="R257" s="10" t="s">
        <v>8311</v>
      </c>
      <c r="S257" s="18">
        <f t="shared" si="20"/>
        <v>40588.526412037041</v>
      </c>
      <c r="T257" s="21">
        <f t="shared" si="21"/>
        <v>40618.48474537037</v>
      </c>
      <c r="U257" s="23">
        <f t="shared" si="22"/>
        <v>30</v>
      </c>
      <c r="V257" s="25">
        <f t="shared" si="23"/>
        <v>8.2191780821917804E-2</v>
      </c>
    </row>
    <row r="258" spans="1:22" customFormat="1" ht="60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 s="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</v>
      </c>
      <c r="P258" s="9">
        <f t="shared" si="19"/>
        <v>65.760000000000005</v>
      </c>
      <c r="Q258" s="5" t="s">
        <v>8306</v>
      </c>
      <c r="R258" s="10" t="s">
        <v>8311</v>
      </c>
      <c r="S258" s="18">
        <f t="shared" si="20"/>
        <v>41319.769293981481</v>
      </c>
      <c r="T258" s="21">
        <f t="shared" si="21"/>
        <v>41349.769293981481</v>
      </c>
      <c r="U258" s="23">
        <f t="shared" si="22"/>
        <v>30</v>
      </c>
      <c r="V258" s="25">
        <f t="shared" si="23"/>
        <v>8.2191780821917804E-2</v>
      </c>
    </row>
    <row r="259" spans="1:22" customFormat="1" ht="60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 s="8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>ROUND(E259/D259*100,0)</f>
        <v>107</v>
      </c>
      <c r="P259" s="9">
        <f t="shared" ref="P259:P322" si="25">IFERROR(ROUND(E259/L259,2),0)</f>
        <v>66.7</v>
      </c>
      <c r="Q259" s="5" t="s">
        <v>8306</v>
      </c>
      <c r="R259" s="10" t="s">
        <v>8311</v>
      </c>
      <c r="S259" s="18">
        <f t="shared" ref="S259:S322" si="26">(((J259/60)/60)/24)+DATE(1970,1,1)</f>
        <v>42479.626875000002</v>
      </c>
      <c r="T259" s="21">
        <f t="shared" ref="T259:T322" si="27">(((I259/60)/60)/24)+DATE(1970,1,1)</f>
        <v>42509.626875000002</v>
      </c>
      <c r="U259" s="23">
        <f t="shared" ref="U259:U322" si="28">_xlfn.DAYS(T259,S259)</f>
        <v>30</v>
      </c>
      <c r="V259" s="25">
        <f t="shared" ref="V259:V322" si="29">U259/365</f>
        <v>8.2191780821917804E-2</v>
      </c>
    </row>
    <row r="260" spans="1:22" customFormat="1" ht="60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 s="8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 s="9">
        <f t="shared" si="25"/>
        <v>83.35</v>
      </c>
      <c r="Q260" s="5" t="s">
        <v>8306</v>
      </c>
      <c r="R260" s="10" t="s">
        <v>8311</v>
      </c>
      <c r="S260" s="18">
        <f t="shared" si="26"/>
        <v>40682.051689814813</v>
      </c>
      <c r="T260" s="21">
        <f t="shared" si="27"/>
        <v>40712.051689814813</v>
      </c>
      <c r="U260" s="23">
        <f t="shared" si="28"/>
        <v>30</v>
      </c>
      <c r="V260" s="25">
        <f t="shared" si="29"/>
        <v>8.2191780821917804E-2</v>
      </c>
    </row>
    <row r="261" spans="1:22" customFormat="1" ht="60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 s="8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 s="9">
        <f t="shared" si="25"/>
        <v>105.05</v>
      </c>
      <c r="Q261" s="5" t="s">
        <v>8306</v>
      </c>
      <c r="R261" s="10" t="s">
        <v>8311</v>
      </c>
      <c r="S261" s="18">
        <f t="shared" si="26"/>
        <v>42072.738067129627</v>
      </c>
      <c r="T261" s="21">
        <f t="shared" si="27"/>
        <v>42102.738067129627</v>
      </c>
      <c r="U261" s="23">
        <f t="shared" si="28"/>
        <v>30</v>
      </c>
      <c r="V261" s="25">
        <f t="shared" si="29"/>
        <v>8.2191780821917804E-2</v>
      </c>
    </row>
    <row r="262" spans="1:22" customFormat="1" ht="45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 s="8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 s="9">
        <f t="shared" si="25"/>
        <v>120.91</v>
      </c>
      <c r="Q262" s="5" t="s">
        <v>8306</v>
      </c>
      <c r="R262" s="10" t="s">
        <v>8311</v>
      </c>
      <c r="S262" s="18">
        <f t="shared" si="26"/>
        <v>40330.755543981482</v>
      </c>
      <c r="T262" s="21">
        <f t="shared" si="27"/>
        <v>40376.415972222225</v>
      </c>
      <c r="U262" s="23">
        <f t="shared" si="28"/>
        <v>46</v>
      </c>
      <c r="V262" s="25">
        <f t="shared" si="29"/>
        <v>0.12602739726027398</v>
      </c>
    </row>
    <row r="263" spans="1:22" customFormat="1" ht="45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 s="8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 s="9">
        <f t="shared" si="25"/>
        <v>97.64</v>
      </c>
      <c r="Q263" s="5" t="s">
        <v>8306</v>
      </c>
      <c r="R263" s="10" t="s">
        <v>8311</v>
      </c>
      <c r="S263" s="18">
        <f t="shared" si="26"/>
        <v>41017.885462962964</v>
      </c>
      <c r="T263" s="21">
        <f t="shared" si="27"/>
        <v>41067.621527777781</v>
      </c>
      <c r="U263" s="23">
        <f t="shared" si="28"/>
        <v>50</v>
      </c>
      <c r="V263" s="25">
        <f t="shared" si="29"/>
        <v>0.13698630136986301</v>
      </c>
    </row>
    <row r="264" spans="1:22" customFormat="1" ht="30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 s="8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 s="9">
        <f t="shared" si="25"/>
        <v>41.38</v>
      </c>
      <c r="Q264" s="5" t="s">
        <v>8306</v>
      </c>
      <c r="R264" s="10" t="s">
        <v>8311</v>
      </c>
      <c r="S264" s="18">
        <f t="shared" si="26"/>
        <v>40555.24800925926</v>
      </c>
      <c r="T264" s="21">
        <f t="shared" si="27"/>
        <v>40600.24800925926</v>
      </c>
      <c r="U264" s="23">
        <f t="shared" si="28"/>
        <v>45</v>
      </c>
      <c r="V264" s="25">
        <f t="shared" si="29"/>
        <v>0.12328767123287671</v>
      </c>
    </row>
    <row r="265" spans="1:22" customFormat="1" ht="60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 s="8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 s="9">
        <f t="shared" si="25"/>
        <v>30.65</v>
      </c>
      <c r="Q265" s="5" t="s">
        <v>8306</v>
      </c>
      <c r="R265" s="10" t="s">
        <v>8311</v>
      </c>
      <c r="S265" s="18">
        <f t="shared" si="26"/>
        <v>41149.954791666663</v>
      </c>
      <c r="T265" s="21">
        <f t="shared" si="27"/>
        <v>41179.954791666663</v>
      </c>
      <c r="U265" s="23">
        <f t="shared" si="28"/>
        <v>30</v>
      </c>
      <c r="V265" s="25">
        <f t="shared" si="29"/>
        <v>8.2191780821917804E-2</v>
      </c>
    </row>
    <row r="266" spans="1:22" customFormat="1" ht="60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 s="8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 s="9">
        <f t="shared" si="25"/>
        <v>64.95</v>
      </c>
      <c r="Q266" s="5" t="s">
        <v>8306</v>
      </c>
      <c r="R266" s="10" t="s">
        <v>8311</v>
      </c>
      <c r="S266" s="18">
        <f t="shared" si="26"/>
        <v>41010.620312500003</v>
      </c>
      <c r="T266" s="21">
        <f t="shared" si="27"/>
        <v>41040.620312500003</v>
      </c>
      <c r="U266" s="23">
        <f t="shared" si="28"/>
        <v>30</v>
      </c>
      <c r="V266" s="25">
        <f t="shared" si="29"/>
        <v>8.2191780821917804E-2</v>
      </c>
    </row>
    <row r="267" spans="1:22" customFormat="1" ht="60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 s="8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 s="9">
        <f t="shared" si="25"/>
        <v>95.78</v>
      </c>
      <c r="Q267" s="5" t="s">
        <v>8306</v>
      </c>
      <c r="R267" s="10" t="s">
        <v>8311</v>
      </c>
      <c r="S267" s="18">
        <f t="shared" si="26"/>
        <v>40267.245717592588</v>
      </c>
      <c r="T267" s="21">
        <f t="shared" si="27"/>
        <v>40308.844444444447</v>
      </c>
      <c r="U267" s="23">
        <f t="shared" si="28"/>
        <v>41</v>
      </c>
      <c r="V267" s="25">
        <f t="shared" si="29"/>
        <v>0.11232876712328767</v>
      </c>
    </row>
    <row r="268" spans="1:22" customFormat="1" ht="60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 s="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 s="9">
        <f t="shared" si="25"/>
        <v>40.42</v>
      </c>
      <c r="Q268" s="5" t="s">
        <v>8306</v>
      </c>
      <c r="R268" s="10" t="s">
        <v>8311</v>
      </c>
      <c r="S268" s="18">
        <f t="shared" si="26"/>
        <v>40205.174849537041</v>
      </c>
      <c r="T268" s="21">
        <f t="shared" si="27"/>
        <v>40291.160416666666</v>
      </c>
      <c r="U268" s="23">
        <f t="shared" si="28"/>
        <v>86</v>
      </c>
      <c r="V268" s="25">
        <f t="shared" si="29"/>
        <v>0.23561643835616439</v>
      </c>
    </row>
    <row r="269" spans="1:22" customFormat="1" ht="45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 s="8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 s="9">
        <f t="shared" si="25"/>
        <v>78.58</v>
      </c>
      <c r="Q269" s="5" t="s">
        <v>8306</v>
      </c>
      <c r="R269" s="10" t="s">
        <v>8311</v>
      </c>
      <c r="S269" s="18">
        <f t="shared" si="26"/>
        <v>41785.452534722222</v>
      </c>
      <c r="T269" s="21">
        <f t="shared" si="27"/>
        <v>41815.452534722222</v>
      </c>
      <c r="U269" s="23">
        <f t="shared" si="28"/>
        <v>30</v>
      </c>
      <c r="V269" s="25">
        <f t="shared" si="29"/>
        <v>8.2191780821917804E-2</v>
      </c>
    </row>
    <row r="270" spans="1:22" customFormat="1" ht="60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 s="8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 s="9">
        <f t="shared" si="25"/>
        <v>50.18</v>
      </c>
      <c r="Q270" s="5" t="s">
        <v>8306</v>
      </c>
      <c r="R270" s="10" t="s">
        <v>8311</v>
      </c>
      <c r="S270" s="18">
        <f t="shared" si="26"/>
        <v>40809.15252314815</v>
      </c>
      <c r="T270" s="21">
        <f t="shared" si="27"/>
        <v>40854.194189814814</v>
      </c>
      <c r="U270" s="23">
        <f t="shared" si="28"/>
        <v>45</v>
      </c>
      <c r="V270" s="25">
        <f t="shared" si="29"/>
        <v>0.12328767123287671</v>
      </c>
    </row>
    <row r="271" spans="1:22" customFormat="1" ht="60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 s="8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 s="9">
        <f t="shared" si="25"/>
        <v>92.25</v>
      </c>
      <c r="Q271" s="5" t="s">
        <v>8306</v>
      </c>
      <c r="R271" s="10" t="s">
        <v>8311</v>
      </c>
      <c r="S271" s="18">
        <f t="shared" si="26"/>
        <v>42758.197013888886</v>
      </c>
      <c r="T271" s="21">
        <f t="shared" si="27"/>
        <v>42788.197013888886</v>
      </c>
      <c r="U271" s="23">
        <f t="shared" si="28"/>
        <v>30</v>
      </c>
      <c r="V271" s="25">
        <f t="shared" si="29"/>
        <v>8.2191780821917804E-2</v>
      </c>
    </row>
    <row r="272" spans="1:22" customFormat="1" ht="45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 s="8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 s="9">
        <f t="shared" si="25"/>
        <v>57.54</v>
      </c>
      <c r="Q272" s="5" t="s">
        <v>8306</v>
      </c>
      <c r="R272" s="10" t="s">
        <v>8311</v>
      </c>
      <c r="S272" s="18">
        <f t="shared" si="26"/>
        <v>40637.866550925923</v>
      </c>
      <c r="T272" s="21">
        <f t="shared" si="27"/>
        <v>40688.166666666664</v>
      </c>
      <c r="U272" s="23">
        <f t="shared" si="28"/>
        <v>51</v>
      </c>
      <c r="V272" s="25">
        <f t="shared" si="29"/>
        <v>0.13972602739726028</v>
      </c>
    </row>
    <row r="273" spans="1:22" customFormat="1" ht="60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 s="8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 s="9">
        <f t="shared" si="25"/>
        <v>109.42</v>
      </c>
      <c r="Q273" s="5" t="s">
        <v>8306</v>
      </c>
      <c r="R273" s="10" t="s">
        <v>8311</v>
      </c>
      <c r="S273" s="18">
        <f t="shared" si="26"/>
        <v>41612.10024305556</v>
      </c>
      <c r="T273" s="21">
        <f t="shared" si="27"/>
        <v>41641.333333333336</v>
      </c>
      <c r="U273" s="23">
        <f t="shared" si="28"/>
        <v>29</v>
      </c>
      <c r="V273" s="25">
        <f t="shared" si="29"/>
        <v>7.9452054794520555E-2</v>
      </c>
    </row>
    <row r="274" spans="1:22" customFormat="1" ht="60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 s="8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 s="9">
        <f t="shared" si="25"/>
        <v>81.89</v>
      </c>
      <c r="Q274" s="5" t="s">
        <v>8306</v>
      </c>
      <c r="R274" s="10" t="s">
        <v>8311</v>
      </c>
      <c r="S274" s="18">
        <f t="shared" si="26"/>
        <v>40235.900358796294</v>
      </c>
      <c r="T274" s="21">
        <f t="shared" si="27"/>
        <v>40296.78402777778</v>
      </c>
      <c r="U274" s="23">
        <f t="shared" si="28"/>
        <v>61</v>
      </c>
      <c r="V274" s="25">
        <f t="shared" si="29"/>
        <v>0.16712328767123288</v>
      </c>
    </row>
    <row r="275" spans="1:22" customFormat="1" ht="60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 s="8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 s="9">
        <f t="shared" si="25"/>
        <v>45.67</v>
      </c>
      <c r="Q275" s="5" t="s">
        <v>8306</v>
      </c>
      <c r="R275" s="10" t="s">
        <v>8311</v>
      </c>
      <c r="S275" s="18">
        <f t="shared" si="26"/>
        <v>40697.498449074075</v>
      </c>
      <c r="T275" s="21">
        <f t="shared" si="27"/>
        <v>40727.498449074075</v>
      </c>
      <c r="U275" s="23">
        <f t="shared" si="28"/>
        <v>30</v>
      </c>
      <c r="V275" s="25">
        <f t="shared" si="29"/>
        <v>8.2191780821917804E-2</v>
      </c>
    </row>
    <row r="276" spans="1:22" customFormat="1" ht="60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 s="8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 s="9">
        <f t="shared" si="25"/>
        <v>55.22</v>
      </c>
      <c r="Q276" s="5" t="s">
        <v>8306</v>
      </c>
      <c r="R276" s="10" t="s">
        <v>8311</v>
      </c>
      <c r="S276" s="18">
        <f t="shared" si="26"/>
        <v>40969.912372685183</v>
      </c>
      <c r="T276" s="21">
        <f t="shared" si="27"/>
        <v>41004.290972222225</v>
      </c>
      <c r="U276" s="23">
        <f t="shared" si="28"/>
        <v>35</v>
      </c>
      <c r="V276" s="25">
        <f t="shared" si="29"/>
        <v>9.5890410958904104E-2</v>
      </c>
    </row>
    <row r="277" spans="1:22" customFormat="1" ht="45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 s="8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 s="9">
        <f t="shared" si="25"/>
        <v>65.3</v>
      </c>
      <c r="Q277" s="5" t="s">
        <v>8306</v>
      </c>
      <c r="R277" s="10" t="s">
        <v>8311</v>
      </c>
      <c r="S277" s="18">
        <f t="shared" si="26"/>
        <v>41193.032013888893</v>
      </c>
      <c r="T277" s="21">
        <f t="shared" si="27"/>
        <v>41223.073680555557</v>
      </c>
      <c r="U277" s="23">
        <f t="shared" si="28"/>
        <v>30</v>
      </c>
      <c r="V277" s="25">
        <f t="shared" si="29"/>
        <v>8.2191780821917804E-2</v>
      </c>
    </row>
    <row r="278" spans="1:22" customFormat="1" ht="60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 s="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 s="9">
        <f t="shared" si="25"/>
        <v>95.23</v>
      </c>
      <c r="Q278" s="5" t="s">
        <v>8306</v>
      </c>
      <c r="R278" s="10" t="s">
        <v>8311</v>
      </c>
      <c r="S278" s="18">
        <f t="shared" si="26"/>
        <v>40967.081874999996</v>
      </c>
      <c r="T278" s="21">
        <f t="shared" si="27"/>
        <v>41027.040208333332</v>
      </c>
      <c r="U278" s="23">
        <f t="shared" si="28"/>
        <v>60</v>
      </c>
      <c r="V278" s="25">
        <f t="shared" si="29"/>
        <v>0.16438356164383561</v>
      </c>
    </row>
    <row r="279" spans="1:22" customFormat="1" ht="60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 s="8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 s="9">
        <f t="shared" si="25"/>
        <v>75.44</v>
      </c>
      <c r="Q279" s="5" t="s">
        <v>8306</v>
      </c>
      <c r="R279" s="10" t="s">
        <v>8311</v>
      </c>
      <c r="S279" s="18">
        <f t="shared" si="26"/>
        <v>42117.891423611116</v>
      </c>
      <c r="T279" s="21">
        <f t="shared" si="27"/>
        <v>42147.891423611116</v>
      </c>
      <c r="U279" s="23">
        <f t="shared" si="28"/>
        <v>30</v>
      </c>
      <c r="V279" s="25">
        <f t="shared" si="29"/>
        <v>8.2191780821917804E-2</v>
      </c>
    </row>
    <row r="280" spans="1:22" customFormat="1" ht="45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 s="8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 s="9">
        <f t="shared" si="25"/>
        <v>97.82</v>
      </c>
      <c r="Q280" s="5" t="s">
        <v>8306</v>
      </c>
      <c r="R280" s="10" t="s">
        <v>8311</v>
      </c>
      <c r="S280" s="18">
        <f t="shared" si="26"/>
        <v>41164.040960648148</v>
      </c>
      <c r="T280" s="21">
        <f t="shared" si="27"/>
        <v>41194.040960648148</v>
      </c>
      <c r="U280" s="23">
        <f t="shared" si="28"/>
        <v>30</v>
      </c>
      <c r="V280" s="25">
        <f t="shared" si="29"/>
        <v>8.2191780821917804E-2</v>
      </c>
    </row>
    <row r="281" spans="1:22" customFormat="1" ht="60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 s="8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 s="9">
        <f t="shared" si="25"/>
        <v>87.69</v>
      </c>
      <c r="Q281" s="5" t="s">
        <v>8306</v>
      </c>
      <c r="R281" s="10" t="s">
        <v>8311</v>
      </c>
      <c r="S281" s="18">
        <f t="shared" si="26"/>
        <v>42759.244166666671</v>
      </c>
      <c r="T281" s="21">
        <f t="shared" si="27"/>
        <v>42793.084027777775</v>
      </c>
      <c r="U281" s="23">
        <f t="shared" si="28"/>
        <v>34</v>
      </c>
      <c r="V281" s="25">
        <f t="shared" si="29"/>
        <v>9.3150684931506855E-2</v>
      </c>
    </row>
    <row r="282" spans="1:22" customFormat="1" ht="60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 s="8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 s="9">
        <f t="shared" si="25"/>
        <v>54.75</v>
      </c>
      <c r="Q282" s="5" t="s">
        <v>8306</v>
      </c>
      <c r="R282" s="10" t="s">
        <v>8311</v>
      </c>
      <c r="S282" s="18">
        <f t="shared" si="26"/>
        <v>41744.590682870366</v>
      </c>
      <c r="T282" s="21">
        <f t="shared" si="27"/>
        <v>41789.590682870366</v>
      </c>
      <c r="U282" s="23">
        <f t="shared" si="28"/>
        <v>45</v>
      </c>
      <c r="V282" s="25">
        <f t="shared" si="29"/>
        <v>0.12328767123287671</v>
      </c>
    </row>
    <row r="283" spans="1:22" customFormat="1" ht="60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 s="8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 s="9">
        <f t="shared" si="25"/>
        <v>83.95</v>
      </c>
      <c r="Q283" s="5" t="s">
        <v>8306</v>
      </c>
      <c r="R283" s="10" t="s">
        <v>8311</v>
      </c>
      <c r="S283" s="18">
        <f t="shared" si="26"/>
        <v>39950.163344907407</v>
      </c>
      <c r="T283" s="21">
        <f t="shared" si="27"/>
        <v>40035.80972222222</v>
      </c>
      <c r="U283" s="23">
        <f t="shared" si="28"/>
        <v>85</v>
      </c>
      <c r="V283" s="25">
        <f t="shared" si="29"/>
        <v>0.23287671232876711</v>
      </c>
    </row>
    <row r="284" spans="1:22" customFormat="1" ht="45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 s="8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 s="9">
        <f t="shared" si="25"/>
        <v>254.39</v>
      </c>
      <c r="Q284" s="5" t="s">
        <v>8306</v>
      </c>
      <c r="R284" s="10" t="s">
        <v>8311</v>
      </c>
      <c r="S284" s="18">
        <f t="shared" si="26"/>
        <v>40194.920046296298</v>
      </c>
      <c r="T284" s="21">
        <f t="shared" si="27"/>
        <v>40231.916666666664</v>
      </c>
      <c r="U284" s="23">
        <f t="shared" si="28"/>
        <v>37</v>
      </c>
      <c r="V284" s="25">
        <f t="shared" si="29"/>
        <v>0.10136986301369863</v>
      </c>
    </row>
    <row r="285" spans="1:22" customFormat="1" ht="30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 s="8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 s="9">
        <f t="shared" si="25"/>
        <v>101.83</v>
      </c>
      <c r="Q285" s="5" t="s">
        <v>8306</v>
      </c>
      <c r="R285" s="10" t="s">
        <v>8311</v>
      </c>
      <c r="S285" s="18">
        <f t="shared" si="26"/>
        <v>40675.71</v>
      </c>
      <c r="T285" s="21">
        <f t="shared" si="27"/>
        <v>40695.207638888889</v>
      </c>
      <c r="U285" s="23">
        <f t="shared" si="28"/>
        <v>20</v>
      </c>
      <c r="V285" s="25">
        <f t="shared" si="29"/>
        <v>5.4794520547945202E-2</v>
      </c>
    </row>
    <row r="286" spans="1:22" customFormat="1" ht="60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 s="8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 s="9">
        <f t="shared" si="25"/>
        <v>55.07</v>
      </c>
      <c r="Q286" s="5" t="s">
        <v>8306</v>
      </c>
      <c r="R286" s="10" t="s">
        <v>8311</v>
      </c>
      <c r="S286" s="18">
        <f t="shared" si="26"/>
        <v>40904.738194444442</v>
      </c>
      <c r="T286" s="21">
        <f t="shared" si="27"/>
        <v>40929.738194444442</v>
      </c>
      <c r="U286" s="23">
        <f t="shared" si="28"/>
        <v>25</v>
      </c>
      <c r="V286" s="25">
        <f t="shared" si="29"/>
        <v>6.8493150684931503E-2</v>
      </c>
    </row>
    <row r="287" spans="1:22" customFormat="1" ht="45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 s="8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 s="9">
        <f t="shared" si="25"/>
        <v>56.9</v>
      </c>
      <c r="Q287" s="5" t="s">
        <v>8306</v>
      </c>
      <c r="R287" s="10" t="s">
        <v>8311</v>
      </c>
      <c r="S287" s="18">
        <f t="shared" si="26"/>
        <v>41506.756111111114</v>
      </c>
      <c r="T287" s="21">
        <f t="shared" si="27"/>
        <v>41536.756111111114</v>
      </c>
      <c r="U287" s="23">
        <f t="shared" si="28"/>
        <v>30</v>
      </c>
      <c r="V287" s="25">
        <f t="shared" si="29"/>
        <v>8.2191780821917804E-2</v>
      </c>
    </row>
    <row r="288" spans="1:22" customFormat="1" ht="60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 s="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 s="9">
        <f t="shared" si="25"/>
        <v>121.28</v>
      </c>
      <c r="Q288" s="5" t="s">
        <v>8306</v>
      </c>
      <c r="R288" s="10" t="s">
        <v>8311</v>
      </c>
      <c r="S288" s="18">
        <f t="shared" si="26"/>
        <v>41313.816249999996</v>
      </c>
      <c r="T288" s="21">
        <f t="shared" si="27"/>
        <v>41358.774583333332</v>
      </c>
      <c r="U288" s="23">
        <f t="shared" si="28"/>
        <v>45</v>
      </c>
      <c r="V288" s="25">
        <f t="shared" si="29"/>
        <v>0.12328767123287671</v>
      </c>
    </row>
    <row r="289" spans="1:22" customFormat="1" ht="30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 s="8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 s="9">
        <f t="shared" si="25"/>
        <v>91.19</v>
      </c>
      <c r="Q289" s="5" t="s">
        <v>8306</v>
      </c>
      <c r="R289" s="10" t="s">
        <v>8311</v>
      </c>
      <c r="S289" s="18">
        <f t="shared" si="26"/>
        <v>41184.277986111112</v>
      </c>
      <c r="T289" s="21">
        <f t="shared" si="27"/>
        <v>41215.166666666664</v>
      </c>
      <c r="U289" s="23">
        <f t="shared" si="28"/>
        <v>31</v>
      </c>
      <c r="V289" s="25">
        <f t="shared" si="29"/>
        <v>8.4931506849315067E-2</v>
      </c>
    </row>
    <row r="290" spans="1:22" customFormat="1" ht="60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 s="8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 s="9">
        <f t="shared" si="25"/>
        <v>115.45</v>
      </c>
      <c r="Q290" s="5" t="s">
        <v>8306</v>
      </c>
      <c r="R290" s="10" t="s">
        <v>8311</v>
      </c>
      <c r="S290" s="18">
        <f t="shared" si="26"/>
        <v>41051.168900462959</v>
      </c>
      <c r="T290" s="21">
        <f t="shared" si="27"/>
        <v>41086.168900462959</v>
      </c>
      <c r="U290" s="23">
        <f t="shared" si="28"/>
        <v>35</v>
      </c>
      <c r="V290" s="25">
        <f t="shared" si="29"/>
        <v>9.5890410958904104E-2</v>
      </c>
    </row>
    <row r="291" spans="1:22" customFormat="1" ht="60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 s="8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 s="9">
        <f t="shared" si="25"/>
        <v>67.77</v>
      </c>
      <c r="Q291" s="5" t="s">
        <v>8306</v>
      </c>
      <c r="R291" s="10" t="s">
        <v>8311</v>
      </c>
      <c r="S291" s="18">
        <f t="shared" si="26"/>
        <v>41550.456412037034</v>
      </c>
      <c r="T291" s="21">
        <f t="shared" si="27"/>
        <v>41580.456412037034</v>
      </c>
      <c r="U291" s="23">
        <f t="shared" si="28"/>
        <v>30</v>
      </c>
      <c r="V291" s="25">
        <f t="shared" si="29"/>
        <v>8.2191780821917804E-2</v>
      </c>
    </row>
    <row r="292" spans="1:22" customFormat="1" ht="45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 s="8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 s="9">
        <f t="shared" si="25"/>
        <v>28.58</v>
      </c>
      <c r="Q292" s="5" t="s">
        <v>8306</v>
      </c>
      <c r="R292" s="10" t="s">
        <v>8311</v>
      </c>
      <c r="S292" s="18">
        <f t="shared" si="26"/>
        <v>40526.36917824074</v>
      </c>
      <c r="T292" s="21">
        <f t="shared" si="27"/>
        <v>40576.332638888889</v>
      </c>
      <c r="U292" s="23">
        <f t="shared" si="28"/>
        <v>50</v>
      </c>
      <c r="V292" s="25">
        <f t="shared" si="29"/>
        <v>0.13698630136986301</v>
      </c>
    </row>
    <row r="293" spans="1:22" customFormat="1" ht="45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 s="8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 s="9">
        <f t="shared" si="25"/>
        <v>46.88</v>
      </c>
      <c r="Q293" s="5" t="s">
        <v>8306</v>
      </c>
      <c r="R293" s="10" t="s">
        <v>8311</v>
      </c>
      <c r="S293" s="18">
        <f t="shared" si="26"/>
        <v>41376.769050925926</v>
      </c>
      <c r="T293" s="21">
        <f t="shared" si="27"/>
        <v>41395.000694444447</v>
      </c>
      <c r="U293" s="23">
        <f t="shared" si="28"/>
        <v>19</v>
      </c>
      <c r="V293" s="25">
        <f t="shared" si="29"/>
        <v>5.2054794520547946E-2</v>
      </c>
    </row>
    <row r="294" spans="1:22" customFormat="1" ht="60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 s="8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 s="9">
        <f t="shared" si="25"/>
        <v>154.41999999999999</v>
      </c>
      <c r="Q294" s="5" t="s">
        <v>8306</v>
      </c>
      <c r="R294" s="10" t="s">
        <v>8311</v>
      </c>
      <c r="S294" s="18">
        <f t="shared" si="26"/>
        <v>40812.803229166668</v>
      </c>
      <c r="T294" s="21">
        <f t="shared" si="27"/>
        <v>40845.165972222225</v>
      </c>
      <c r="U294" s="23">
        <f t="shared" si="28"/>
        <v>33</v>
      </c>
      <c r="V294" s="25">
        <f t="shared" si="29"/>
        <v>9.0410958904109592E-2</v>
      </c>
    </row>
    <row r="295" spans="1:22" customFormat="1" ht="60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 s="8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 s="9">
        <f t="shared" si="25"/>
        <v>201.22</v>
      </c>
      <c r="Q295" s="5" t="s">
        <v>8306</v>
      </c>
      <c r="R295" s="10" t="s">
        <v>8311</v>
      </c>
      <c r="S295" s="18">
        <f t="shared" si="26"/>
        <v>41719.667986111112</v>
      </c>
      <c r="T295" s="21">
        <f t="shared" si="27"/>
        <v>41749.667986111112</v>
      </c>
      <c r="U295" s="23">
        <f t="shared" si="28"/>
        <v>30</v>
      </c>
      <c r="V295" s="25">
        <f t="shared" si="29"/>
        <v>8.2191780821917804E-2</v>
      </c>
    </row>
    <row r="296" spans="1:22" customFormat="1" ht="90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 s="8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 s="9">
        <f t="shared" si="25"/>
        <v>100</v>
      </c>
      <c r="Q296" s="5" t="s">
        <v>8306</v>
      </c>
      <c r="R296" s="10" t="s">
        <v>8311</v>
      </c>
      <c r="S296" s="18">
        <f t="shared" si="26"/>
        <v>40343.084421296298</v>
      </c>
      <c r="T296" s="21">
        <f t="shared" si="27"/>
        <v>40378.666666666664</v>
      </c>
      <c r="U296" s="23">
        <f t="shared" si="28"/>
        <v>35</v>
      </c>
      <c r="V296" s="25">
        <f t="shared" si="29"/>
        <v>9.5890410958904104E-2</v>
      </c>
    </row>
    <row r="297" spans="1:22" customFormat="1" ht="60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 s="8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 s="9">
        <f t="shared" si="25"/>
        <v>100.08</v>
      </c>
      <c r="Q297" s="5" t="s">
        <v>8306</v>
      </c>
      <c r="R297" s="10" t="s">
        <v>8311</v>
      </c>
      <c r="S297" s="18">
        <f t="shared" si="26"/>
        <v>41519.004733796297</v>
      </c>
      <c r="T297" s="21">
        <f t="shared" si="27"/>
        <v>41579</v>
      </c>
      <c r="U297" s="23">
        <f t="shared" si="28"/>
        <v>60</v>
      </c>
      <c r="V297" s="25">
        <f t="shared" si="29"/>
        <v>0.16438356164383561</v>
      </c>
    </row>
    <row r="298" spans="1:22" customFormat="1" ht="45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 s="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 s="9">
        <f t="shared" si="25"/>
        <v>230.09</v>
      </c>
      <c r="Q298" s="5" t="s">
        <v>8306</v>
      </c>
      <c r="R298" s="10" t="s">
        <v>8311</v>
      </c>
      <c r="S298" s="18">
        <f t="shared" si="26"/>
        <v>41134.475497685184</v>
      </c>
      <c r="T298" s="21">
        <f t="shared" si="27"/>
        <v>41159.475497685184</v>
      </c>
      <c r="U298" s="23">
        <f t="shared" si="28"/>
        <v>25</v>
      </c>
      <c r="V298" s="25">
        <f t="shared" si="29"/>
        <v>6.8493150684931503E-2</v>
      </c>
    </row>
    <row r="299" spans="1:22" customFormat="1" ht="60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 s="8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 s="9">
        <f t="shared" si="25"/>
        <v>141.75</v>
      </c>
      <c r="Q299" s="5" t="s">
        <v>8306</v>
      </c>
      <c r="R299" s="10" t="s">
        <v>8311</v>
      </c>
      <c r="S299" s="18">
        <f t="shared" si="26"/>
        <v>42089.72802083334</v>
      </c>
      <c r="T299" s="21">
        <f t="shared" si="27"/>
        <v>42125.165972222225</v>
      </c>
      <c r="U299" s="23">
        <f t="shared" si="28"/>
        <v>36</v>
      </c>
      <c r="V299" s="25">
        <f t="shared" si="29"/>
        <v>9.8630136986301367E-2</v>
      </c>
    </row>
    <row r="300" spans="1:22" customFormat="1" ht="30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 s="8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 s="9">
        <f t="shared" si="25"/>
        <v>56.34</v>
      </c>
      <c r="Q300" s="5" t="s">
        <v>8306</v>
      </c>
      <c r="R300" s="10" t="s">
        <v>8311</v>
      </c>
      <c r="S300" s="18">
        <f t="shared" si="26"/>
        <v>41709.463518518518</v>
      </c>
      <c r="T300" s="21">
        <f t="shared" si="27"/>
        <v>41768.875</v>
      </c>
      <c r="U300" s="23">
        <f t="shared" si="28"/>
        <v>59</v>
      </c>
      <c r="V300" s="25">
        <f t="shared" si="29"/>
        <v>0.16164383561643836</v>
      </c>
    </row>
    <row r="301" spans="1:22" customFormat="1" ht="60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 s="8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 s="9">
        <f t="shared" si="25"/>
        <v>73.34</v>
      </c>
      <c r="Q301" s="5" t="s">
        <v>8306</v>
      </c>
      <c r="R301" s="10" t="s">
        <v>8311</v>
      </c>
      <c r="S301" s="18">
        <f t="shared" si="26"/>
        <v>40469.225231481483</v>
      </c>
      <c r="T301" s="21">
        <f t="shared" si="27"/>
        <v>40499.266898148147</v>
      </c>
      <c r="U301" s="23">
        <f t="shared" si="28"/>
        <v>30</v>
      </c>
      <c r="V301" s="25">
        <f t="shared" si="29"/>
        <v>8.2191780821917804E-2</v>
      </c>
    </row>
    <row r="302" spans="1:22" customFormat="1" ht="60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 s="8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 s="9">
        <f t="shared" si="25"/>
        <v>85.34</v>
      </c>
      <c r="Q302" s="5" t="s">
        <v>8306</v>
      </c>
      <c r="R302" s="10" t="s">
        <v>8311</v>
      </c>
      <c r="S302" s="18">
        <f t="shared" si="26"/>
        <v>40626.959930555553</v>
      </c>
      <c r="T302" s="21">
        <f t="shared" si="27"/>
        <v>40657.959930555553</v>
      </c>
      <c r="U302" s="23">
        <f t="shared" si="28"/>
        <v>31</v>
      </c>
      <c r="V302" s="25">
        <f t="shared" si="29"/>
        <v>8.4931506849315067E-2</v>
      </c>
    </row>
    <row r="303" spans="1:22" customFormat="1" ht="45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 s="8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 s="9">
        <f t="shared" si="25"/>
        <v>61.5</v>
      </c>
      <c r="Q303" s="5" t="s">
        <v>8306</v>
      </c>
      <c r="R303" s="10" t="s">
        <v>8311</v>
      </c>
      <c r="S303" s="18">
        <f t="shared" si="26"/>
        <v>41312.737673611111</v>
      </c>
      <c r="T303" s="21">
        <f t="shared" si="27"/>
        <v>41352.696006944447</v>
      </c>
      <c r="U303" s="23">
        <f t="shared" si="28"/>
        <v>40</v>
      </c>
      <c r="V303" s="25">
        <f t="shared" si="29"/>
        <v>0.1095890410958904</v>
      </c>
    </row>
    <row r="304" spans="1:22" customFormat="1" ht="60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 s="8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 s="9">
        <f t="shared" si="25"/>
        <v>93.02</v>
      </c>
      <c r="Q304" s="5" t="s">
        <v>8306</v>
      </c>
      <c r="R304" s="10" t="s">
        <v>8311</v>
      </c>
      <c r="S304" s="18">
        <f t="shared" si="26"/>
        <v>40933.856921296298</v>
      </c>
      <c r="T304" s="21">
        <f t="shared" si="27"/>
        <v>40963.856921296298</v>
      </c>
      <c r="U304" s="23">
        <f t="shared" si="28"/>
        <v>30</v>
      </c>
      <c r="V304" s="25">
        <f t="shared" si="29"/>
        <v>8.2191780821917804E-2</v>
      </c>
    </row>
    <row r="305" spans="1:22" customFormat="1" ht="45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 s="8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 s="9">
        <f t="shared" si="25"/>
        <v>50.29</v>
      </c>
      <c r="Q305" s="5" t="s">
        <v>8306</v>
      </c>
      <c r="R305" s="10" t="s">
        <v>8311</v>
      </c>
      <c r="S305" s="18">
        <f t="shared" si="26"/>
        <v>41032.071134259262</v>
      </c>
      <c r="T305" s="21">
        <f t="shared" si="27"/>
        <v>41062.071134259262</v>
      </c>
      <c r="U305" s="23">
        <f t="shared" si="28"/>
        <v>30</v>
      </c>
      <c r="V305" s="25">
        <f t="shared" si="29"/>
        <v>8.2191780821917804E-2</v>
      </c>
    </row>
    <row r="306" spans="1:22" customFormat="1" ht="30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 s="8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 s="9">
        <f t="shared" si="25"/>
        <v>106.43</v>
      </c>
      <c r="Q306" s="5" t="s">
        <v>8306</v>
      </c>
      <c r="R306" s="10" t="s">
        <v>8311</v>
      </c>
      <c r="S306" s="18">
        <f t="shared" si="26"/>
        <v>41114.094872685186</v>
      </c>
      <c r="T306" s="21">
        <f t="shared" si="27"/>
        <v>41153.083333333336</v>
      </c>
      <c r="U306" s="23">
        <f t="shared" si="28"/>
        <v>39</v>
      </c>
      <c r="V306" s="25">
        <f t="shared" si="29"/>
        <v>0.10684931506849316</v>
      </c>
    </row>
    <row r="307" spans="1:22" customFormat="1" ht="45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 s="8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 s="9">
        <f t="shared" si="25"/>
        <v>51.72</v>
      </c>
      <c r="Q307" s="5" t="s">
        <v>8306</v>
      </c>
      <c r="R307" s="10" t="s">
        <v>8311</v>
      </c>
      <c r="S307" s="18">
        <f t="shared" si="26"/>
        <v>40948.630196759259</v>
      </c>
      <c r="T307" s="21">
        <f t="shared" si="27"/>
        <v>40978.630196759259</v>
      </c>
      <c r="U307" s="23">
        <f t="shared" si="28"/>
        <v>30</v>
      </c>
      <c r="V307" s="25">
        <f t="shared" si="29"/>
        <v>8.2191780821917804E-2</v>
      </c>
    </row>
    <row r="308" spans="1:22" customFormat="1" ht="30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 s="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 s="9">
        <f t="shared" si="25"/>
        <v>36.61</v>
      </c>
      <c r="Q308" s="5" t="s">
        <v>8306</v>
      </c>
      <c r="R308" s="10" t="s">
        <v>8311</v>
      </c>
      <c r="S308" s="18">
        <f t="shared" si="26"/>
        <v>41333.837187500001</v>
      </c>
      <c r="T308" s="21">
        <f t="shared" si="27"/>
        <v>41353.795520833337</v>
      </c>
      <c r="U308" s="23">
        <f t="shared" si="28"/>
        <v>20</v>
      </c>
      <c r="V308" s="25">
        <f t="shared" si="29"/>
        <v>5.4794520547945202E-2</v>
      </c>
    </row>
    <row r="309" spans="1:22" customFormat="1" ht="15.75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 s="8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 s="9">
        <f t="shared" si="25"/>
        <v>42.52</v>
      </c>
      <c r="Q309" s="5" t="s">
        <v>8306</v>
      </c>
      <c r="R309" s="10" t="s">
        <v>8311</v>
      </c>
      <c r="S309" s="18">
        <f t="shared" si="26"/>
        <v>41282.944456018515</v>
      </c>
      <c r="T309" s="21">
        <f t="shared" si="27"/>
        <v>41312.944456018515</v>
      </c>
      <c r="U309" s="23">
        <f t="shared" si="28"/>
        <v>30</v>
      </c>
      <c r="V309" s="25">
        <f t="shared" si="29"/>
        <v>8.2191780821917804E-2</v>
      </c>
    </row>
    <row r="310" spans="1:22" customFormat="1" ht="60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 s="8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 s="9">
        <f t="shared" si="25"/>
        <v>62.71</v>
      </c>
      <c r="Q310" s="5" t="s">
        <v>8306</v>
      </c>
      <c r="R310" s="10" t="s">
        <v>8311</v>
      </c>
      <c r="S310" s="18">
        <f t="shared" si="26"/>
        <v>40567.694560185184</v>
      </c>
      <c r="T310" s="21">
        <f t="shared" si="27"/>
        <v>40612.694560185184</v>
      </c>
      <c r="U310" s="23">
        <f t="shared" si="28"/>
        <v>45</v>
      </c>
      <c r="V310" s="25">
        <f t="shared" si="29"/>
        <v>0.12328767123287671</v>
      </c>
    </row>
    <row r="311" spans="1:22" customFormat="1" ht="60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 s="8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 s="9">
        <f t="shared" si="25"/>
        <v>89.96</v>
      </c>
      <c r="Q311" s="5" t="s">
        <v>8306</v>
      </c>
      <c r="R311" s="10" t="s">
        <v>8311</v>
      </c>
      <c r="S311" s="18">
        <f t="shared" si="26"/>
        <v>41134.751550925925</v>
      </c>
      <c r="T311" s="21">
        <f t="shared" si="27"/>
        <v>41155.751550925925</v>
      </c>
      <c r="U311" s="23">
        <f t="shared" si="28"/>
        <v>21</v>
      </c>
      <c r="V311" s="25">
        <f t="shared" si="29"/>
        <v>5.7534246575342465E-2</v>
      </c>
    </row>
    <row r="312" spans="1:22" customFormat="1" ht="45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 s="8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 s="9">
        <f t="shared" si="25"/>
        <v>28.92</v>
      </c>
      <c r="Q312" s="5" t="s">
        <v>8306</v>
      </c>
      <c r="R312" s="10" t="s">
        <v>8311</v>
      </c>
      <c r="S312" s="18">
        <f t="shared" si="26"/>
        <v>40821.183136574073</v>
      </c>
      <c r="T312" s="21">
        <f t="shared" si="27"/>
        <v>40836.083333333336</v>
      </c>
      <c r="U312" s="23">
        <f t="shared" si="28"/>
        <v>15</v>
      </c>
      <c r="V312" s="25">
        <f t="shared" si="29"/>
        <v>4.1095890410958902E-2</v>
      </c>
    </row>
    <row r="313" spans="1:22" customFormat="1" ht="45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 s="8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 s="9">
        <f t="shared" si="25"/>
        <v>138.80000000000001</v>
      </c>
      <c r="Q313" s="5" t="s">
        <v>8306</v>
      </c>
      <c r="R313" s="10" t="s">
        <v>8311</v>
      </c>
      <c r="S313" s="18">
        <f t="shared" si="26"/>
        <v>40868.219814814816</v>
      </c>
      <c r="T313" s="21">
        <f t="shared" si="27"/>
        <v>40909.332638888889</v>
      </c>
      <c r="U313" s="23">
        <f t="shared" si="28"/>
        <v>41</v>
      </c>
      <c r="V313" s="25">
        <f t="shared" si="29"/>
        <v>0.11232876712328767</v>
      </c>
    </row>
    <row r="314" spans="1:22" customFormat="1" ht="60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 s="8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 s="9">
        <f t="shared" si="25"/>
        <v>61.3</v>
      </c>
      <c r="Q314" s="5" t="s">
        <v>8306</v>
      </c>
      <c r="R314" s="10" t="s">
        <v>8311</v>
      </c>
      <c r="S314" s="18">
        <f t="shared" si="26"/>
        <v>41348.877685185187</v>
      </c>
      <c r="T314" s="21">
        <f t="shared" si="27"/>
        <v>41378.877685185187</v>
      </c>
      <c r="U314" s="23">
        <f t="shared" si="28"/>
        <v>30</v>
      </c>
      <c r="V314" s="25">
        <f t="shared" si="29"/>
        <v>8.2191780821917804E-2</v>
      </c>
    </row>
    <row r="315" spans="1:22" customFormat="1" ht="60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 s="8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 s="9">
        <f t="shared" si="25"/>
        <v>80.2</v>
      </c>
      <c r="Q315" s="5" t="s">
        <v>8306</v>
      </c>
      <c r="R315" s="10" t="s">
        <v>8311</v>
      </c>
      <c r="S315" s="18">
        <f t="shared" si="26"/>
        <v>40357.227939814817</v>
      </c>
      <c r="T315" s="21">
        <f t="shared" si="27"/>
        <v>40401.665972222225</v>
      </c>
      <c r="U315" s="23">
        <f t="shared" si="28"/>
        <v>44</v>
      </c>
      <c r="V315" s="25">
        <f t="shared" si="29"/>
        <v>0.12054794520547946</v>
      </c>
    </row>
    <row r="316" spans="1:22" customFormat="1" ht="60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 s="8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 s="9">
        <f t="shared" si="25"/>
        <v>32.1</v>
      </c>
      <c r="Q316" s="5" t="s">
        <v>8306</v>
      </c>
      <c r="R316" s="10" t="s">
        <v>8311</v>
      </c>
      <c r="S316" s="18">
        <f t="shared" si="26"/>
        <v>41304.833194444444</v>
      </c>
      <c r="T316" s="21">
        <f t="shared" si="27"/>
        <v>41334.833194444444</v>
      </c>
      <c r="U316" s="23">
        <f t="shared" si="28"/>
        <v>30</v>
      </c>
      <c r="V316" s="25">
        <f t="shared" si="29"/>
        <v>8.2191780821917804E-2</v>
      </c>
    </row>
    <row r="317" spans="1:22" customFormat="1" ht="45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 s="8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 s="9">
        <f t="shared" si="25"/>
        <v>200.89</v>
      </c>
      <c r="Q317" s="5" t="s">
        <v>8306</v>
      </c>
      <c r="R317" s="10" t="s">
        <v>8311</v>
      </c>
      <c r="S317" s="18">
        <f t="shared" si="26"/>
        <v>41113.77238425926</v>
      </c>
      <c r="T317" s="21">
        <f t="shared" si="27"/>
        <v>41143.77238425926</v>
      </c>
      <c r="U317" s="23">
        <f t="shared" si="28"/>
        <v>30</v>
      </c>
      <c r="V317" s="25">
        <f t="shared" si="29"/>
        <v>8.2191780821917804E-2</v>
      </c>
    </row>
    <row r="318" spans="1:22" customFormat="1" ht="45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 s="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 s="9">
        <f t="shared" si="25"/>
        <v>108.01</v>
      </c>
      <c r="Q318" s="5" t="s">
        <v>8306</v>
      </c>
      <c r="R318" s="10" t="s">
        <v>8311</v>
      </c>
      <c r="S318" s="18">
        <f t="shared" si="26"/>
        <v>41950.923576388886</v>
      </c>
      <c r="T318" s="21">
        <f t="shared" si="27"/>
        <v>41984.207638888889</v>
      </c>
      <c r="U318" s="23">
        <f t="shared" si="28"/>
        <v>34</v>
      </c>
      <c r="V318" s="25">
        <f t="shared" si="29"/>
        <v>9.3150684931506855E-2</v>
      </c>
    </row>
    <row r="319" spans="1:22" customFormat="1" ht="45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 s="8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 s="9">
        <f t="shared" si="25"/>
        <v>95.7</v>
      </c>
      <c r="Q319" s="5" t="s">
        <v>8306</v>
      </c>
      <c r="R319" s="10" t="s">
        <v>8311</v>
      </c>
      <c r="S319" s="18">
        <f t="shared" si="26"/>
        <v>41589.676886574074</v>
      </c>
      <c r="T319" s="21">
        <f t="shared" si="27"/>
        <v>41619.676886574074</v>
      </c>
      <c r="U319" s="23">
        <f t="shared" si="28"/>
        <v>30</v>
      </c>
      <c r="V319" s="25">
        <f t="shared" si="29"/>
        <v>8.2191780821917804E-2</v>
      </c>
    </row>
    <row r="320" spans="1:22" customFormat="1" ht="45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 s="8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 s="9">
        <f t="shared" si="25"/>
        <v>49.88</v>
      </c>
      <c r="Q320" s="5" t="s">
        <v>8306</v>
      </c>
      <c r="R320" s="10" t="s">
        <v>8311</v>
      </c>
      <c r="S320" s="18">
        <f t="shared" si="26"/>
        <v>41330.038784722223</v>
      </c>
      <c r="T320" s="21">
        <f t="shared" si="27"/>
        <v>41359.997118055559</v>
      </c>
      <c r="U320" s="23">
        <f t="shared" si="28"/>
        <v>29</v>
      </c>
      <c r="V320" s="25">
        <f t="shared" si="29"/>
        <v>7.9452054794520555E-2</v>
      </c>
    </row>
    <row r="321" spans="1:22" customFormat="1" ht="60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 s="8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 s="9">
        <f t="shared" si="25"/>
        <v>110.47</v>
      </c>
      <c r="Q321" s="5" t="s">
        <v>8306</v>
      </c>
      <c r="R321" s="10" t="s">
        <v>8311</v>
      </c>
      <c r="S321" s="18">
        <f t="shared" si="26"/>
        <v>40123.83829861111</v>
      </c>
      <c r="T321" s="21">
        <f t="shared" si="27"/>
        <v>40211.332638888889</v>
      </c>
      <c r="U321" s="23">
        <f t="shared" si="28"/>
        <v>88</v>
      </c>
      <c r="V321" s="25">
        <f t="shared" si="29"/>
        <v>0.24109589041095891</v>
      </c>
    </row>
    <row r="322" spans="1:22" customFormat="1" ht="60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 s="8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 s="9">
        <f t="shared" si="25"/>
        <v>134.91</v>
      </c>
      <c r="Q322" s="5" t="s">
        <v>8306</v>
      </c>
      <c r="R322" s="10" t="s">
        <v>8311</v>
      </c>
      <c r="S322" s="18">
        <f t="shared" si="26"/>
        <v>42331.551307870366</v>
      </c>
      <c r="T322" s="21">
        <f t="shared" si="27"/>
        <v>42360.958333333328</v>
      </c>
      <c r="U322" s="23">
        <f t="shared" si="28"/>
        <v>29</v>
      </c>
      <c r="V322" s="25">
        <f t="shared" si="29"/>
        <v>7.9452054794520555E-2</v>
      </c>
    </row>
    <row r="323" spans="1:22" customFormat="1" ht="45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 s="8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0">ROUND(E323/D323*100,0)</f>
        <v>103</v>
      </c>
      <c r="P323" s="9">
        <f t="shared" ref="P323:P386" si="31">IFERROR(ROUND(E323/L323,2),0)</f>
        <v>106.62</v>
      </c>
      <c r="Q323" s="5" t="s">
        <v>8306</v>
      </c>
      <c r="R323" s="10" t="s">
        <v>8311</v>
      </c>
      <c r="S323" s="18">
        <f t="shared" ref="S323:S386" si="32">(((J323/60)/60)/24)+DATE(1970,1,1)</f>
        <v>42647.446597222224</v>
      </c>
      <c r="T323" s="21">
        <f t="shared" ref="T323:T386" si="33">(((I323/60)/60)/24)+DATE(1970,1,1)</f>
        <v>42682.488263888896</v>
      </c>
      <c r="U323" s="23">
        <f t="shared" ref="U323:U386" si="34">_xlfn.DAYS(T323,S323)</f>
        <v>35</v>
      </c>
      <c r="V323" s="25">
        <f t="shared" ref="V323:V386" si="35">U323/365</f>
        <v>9.5890410958904104E-2</v>
      </c>
    </row>
    <row r="324" spans="1:22" customFormat="1" ht="45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 s="8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 s="9">
        <f t="shared" si="31"/>
        <v>145.04</v>
      </c>
      <c r="Q324" s="5" t="s">
        <v>8306</v>
      </c>
      <c r="R324" s="10" t="s">
        <v>8311</v>
      </c>
      <c r="S324" s="18">
        <f t="shared" si="32"/>
        <v>42473.57</v>
      </c>
      <c r="T324" s="21">
        <f t="shared" si="33"/>
        <v>42503.57</v>
      </c>
      <c r="U324" s="23">
        <f t="shared" si="34"/>
        <v>30</v>
      </c>
      <c r="V324" s="25">
        <f t="shared" si="35"/>
        <v>8.2191780821917804E-2</v>
      </c>
    </row>
    <row r="325" spans="1:22" customFormat="1" ht="60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 s="8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 s="9">
        <f t="shared" si="31"/>
        <v>114.59</v>
      </c>
      <c r="Q325" s="5" t="s">
        <v>8306</v>
      </c>
      <c r="R325" s="10" t="s">
        <v>8311</v>
      </c>
      <c r="S325" s="18">
        <f t="shared" si="32"/>
        <v>42697.32136574074</v>
      </c>
      <c r="T325" s="21">
        <f t="shared" si="33"/>
        <v>42725.332638888889</v>
      </c>
      <c r="U325" s="23">
        <f t="shared" si="34"/>
        <v>28</v>
      </c>
      <c r="V325" s="25">
        <f t="shared" si="35"/>
        <v>7.6712328767123292E-2</v>
      </c>
    </row>
    <row r="326" spans="1:22" customFormat="1" ht="45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 s="8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 s="9">
        <f t="shared" si="31"/>
        <v>105.32</v>
      </c>
      <c r="Q326" s="5" t="s">
        <v>8306</v>
      </c>
      <c r="R326" s="10" t="s">
        <v>8311</v>
      </c>
      <c r="S326" s="18">
        <f t="shared" si="32"/>
        <v>42184.626250000001</v>
      </c>
      <c r="T326" s="21">
        <f t="shared" si="33"/>
        <v>42217.626250000001</v>
      </c>
      <c r="U326" s="23">
        <f t="shared" si="34"/>
        <v>33</v>
      </c>
      <c r="V326" s="25">
        <f t="shared" si="35"/>
        <v>9.0410958904109592E-2</v>
      </c>
    </row>
    <row r="327" spans="1:22" customFormat="1" ht="45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 s="8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 s="9">
        <f t="shared" si="31"/>
        <v>70.92</v>
      </c>
      <c r="Q327" s="5" t="s">
        <v>8306</v>
      </c>
      <c r="R327" s="10" t="s">
        <v>8311</v>
      </c>
      <c r="S327" s="18">
        <f t="shared" si="32"/>
        <v>42689.187881944439</v>
      </c>
      <c r="T327" s="21">
        <f t="shared" si="33"/>
        <v>42724.187881944439</v>
      </c>
      <c r="U327" s="23">
        <f t="shared" si="34"/>
        <v>35</v>
      </c>
      <c r="V327" s="25">
        <f t="shared" si="35"/>
        <v>9.5890410958904104E-2</v>
      </c>
    </row>
    <row r="328" spans="1:22" customFormat="1" ht="45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 s="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 s="9">
        <f t="shared" si="31"/>
        <v>147.16999999999999</v>
      </c>
      <c r="Q328" s="5" t="s">
        <v>8306</v>
      </c>
      <c r="R328" s="10" t="s">
        <v>8311</v>
      </c>
      <c r="S328" s="18">
        <f t="shared" si="32"/>
        <v>42775.314884259264</v>
      </c>
      <c r="T328" s="21">
        <f t="shared" si="33"/>
        <v>42808.956250000003</v>
      </c>
      <c r="U328" s="23">
        <f t="shared" si="34"/>
        <v>33</v>
      </c>
      <c r="V328" s="25">
        <f t="shared" si="35"/>
        <v>9.0410958904109592E-2</v>
      </c>
    </row>
    <row r="329" spans="1:22" customFormat="1" ht="60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 s="8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 s="9">
        <f t="shared" si="31"/>
        <v>160.47</v>
      </c>
      <c r="Q329" s="5" t="s">
        <v>8306</v>
      </c>
      <c r="R329" s="10" t="s">
        <v>8311</v>
      </c>
      <c r="S329" s="18">
        <f t="shared" si="32"/>
        <v>42058.235289351855</v>
      </c>
      <c r="T329" s="21">
        <f t="shared" si="33"/>
        <v>42085.333333333328</v>
      </c>
      <c r="U329" s="23">
        <f t="shared" si="34"/>
        <v>27</v>
      </c>
      <c r="V329" s="25">
        <f t="shared" si="35"/>
        <v>7.3972602739726029E-2</v>
      </c>
    </row>
    <row r="330" spans="1:22" customFormat="1" ht="45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 s="8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 s="9">
        <f t="shared" si="31"/>
        <v>156.05000000000001</v>
      </c>
      <c r="Q330" s="5" t="s">
        <v>8306</v>
      </c>
      <c r="R330" s="10" t="s">
        <v>8311</v>
      </c>
      <c r="S330" s="18">
        <f t="shared" si="32"/>
        <v>42278.946620370371</v>
      </c>
      <c r="T330" s="21">
        <f t="shared" si="33"/>
        <v>42309.166666666672</v>
      </c>
      <c r="U330" s="23">
        <f t="shared" si="34"/>
        <v>31</v>
      </c>
      <c r="V330" s="25">
        <f t="shared" si="35"/>
        <v>8.4931506849315067E-2</v>
      </c>
    </row>
    <row r="331" spans="1:22" customFormat="1" ht="45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 s="8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 s="9">
        <f t="shared" si="31"/>
        <v>63.17</v>
      </c>
      <c r="Q331" s="5" t="s">
        <v>8306</v>
      </c>
      <c r="R331" s="10" t="s">
        <v>8311</v>
      </c>
      <c r="S331" s="18">
        <f t="shared" si="32"/>
        <v>42291.46674768519</v>
      </c>
      <c r="T331" s="21">
        <f t="shared" si="33"/>
        <v>42315.166666666672</v>
      </c>
      <c r="U331" s="23">
        <f t="shared" si="34"/>
        <v>24</v>
      </c>
      <c r="V331" s="25">
        <f t="shared" si="35"/>
        <v>6.575342465753424E-2</v>
      </c>
    </row>
    <row r="332" spans="1:22" customFormat="1" ht="60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 s="8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 s="9">
        <f t="shared" si="31"/>
        <v>104.82</v>
      </c>
      <c r="Q332" s="5" t="s">
        <v>8306</v>
      </c>
      <c r="R332" s="10" t="s">
        <v>8311</v>
      </c>
      <c r="S332" s="18">
        <f t="shared" si="32"/>
        <v>41379.515775462962</v>
      </c>
      <c r="T332" s="21">
        <f t="shared" si="33"/>
        <v>41411.165972222225</v>
      </c>
      <c r="U332" s="23">
        <f t="shared" si="34"/>
        <v>32</v>
      </c>
      <c r="V332" s="25">
        <f t="shared" si="35"/>
        <v>8.7671232876712329E-2</v>
      </c>
    </row>
    <row r="333" spans="1:22" customFormat="1" ht="45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 s="8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 s="9">
        <f t="shared" si="31"/>
        <v>97.36</v>
      </c>
      <c r="Q333" s="5" t="s">
        <v>8306</v>
      </c>
      <c r="R333" s="10" t="s">
        <v>8311</v>
      </c>
      <c r="S333" s="18">
        <f t="shared" si="32"/>
        <v>42507.581412037034</v>
      </c>
      <c r="T333" s="21">
        <f t="shared" si="33"/>
        <v>42538.581412037034</v>
      </c>
      <c r="U333" s="23">
        <f t="shared" si="34"/>
        <v>31</v>
      </c>
      <c r="V333" s="25">
        <f t="shared" si="35"/>
        <v>8.4931506849315067E-2</v>
      </c>
    </row>
    <row r="334" spans="1:22" customFormat="1" ht="60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 s="8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 s="9">
        <f t="shared" si="31"/>
        <v>203.63</v>
      </c>
      <c r="Q334" s="5" t="s">
        <v>8306</v>
      </c>
      <c r="R334" s="10" t="s">
        <v>8311</v>
      </c>
      <c r="S334" s="18">
        <f t="shared" si="32"/>
        <v>42263.680289351847</v>
      </c>
      <c r="T334" s="21">
        <f t="shared" si="33"/>
        <v>42305.333333333328</v>
      </c>
      <c r="U334" s="23">
        <f t="shared" si="34"/>
        <v>42</v>
      </c>
      <c r="V334" s="25">
        <f t="shared" si="35"/>
        <v>0.11506849315068493</v>
      </c>
    </row>
    <row r="335" spans="1:22" customFormat="1" ht="60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 s="8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 s="9">
        <f t="shared" si="31"/>
        <v>188.31</v>
      </c>
      <c r="Q335" s="5" t="s">
        <v>8306</v>
      </c>
      <c r="R335" s="10" t="s">
        <v>8311</v>
      </c>
      <c r="S335" s="18">
        <f t="shared" si="32"/>
        <v>42437.636469907404</v>
      </c>
      <c r="T335" s="21">
        <f t="shared" si="33"/>
        <v>42467.59480324074</v>
      </c>
      <c r="U335" s="23">
        <f t="shared" si="34"/>
        <v>30</v>
      </c>
      <c r="V335" s="25">
        <f t="shared" si="35"/>
        <v>8.2191780821917804E-2</v>
      </c>
    </row>
    <row r="336" spans="1:22" customFormat="1" ht="60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 s="8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 s="9">
        <f t="shared" si="31"/>
        <v>146.65</v>
      </c>
      <c r="Q336" s="5" t="s">
        <v>8306</v>
      </c>
      <c r="R336" s="10" t="s">
        <v>8311</v>
      </c>
      <c r="S336" s="18">
        <f t="shared" si="32"/>
        <v>42101.682372685187</v>
      </c>
      <c r="T336" s="21">
        <f t="shared" si="33"/>
        <v>42139.791666666672</v>
      </c>
      <c r="U336" s="23">
        <f t="shared" si="34"/>
        <v>38</v>
      </c>
      <c r="V336" s="25">
        <f t="shared" si="35"/>
        <v>0.10410958904109589</v>
      </c>
    </row>
    <row r="337" spans="1:22" customFormat="1" ht="60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 s="8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 s="9">
        <f t="shared" si="31"/>
        <v>109.19</v>
      </c>
      <c r="Q337" s="5" t="s">
        <v>8306</v>
      </c>
      <c r="R337" s="10" t="s">
        <v>8311</v>
      </c>
      <c r="S337" s="18">
        <f t="shared" si="32"/>
        <v>42101.737442129626</v>
      </c>
      <c r="T337" s="21">
        <f t="shared" si="33"/>
        <v>42132.916666666672</v>
      </c>
      <c r="U337" s="23">
        <f t="shared" si="34"/>
        <v>31</v>
      </c>
      <c r="V337" s="25">
        <f t="shared" si="35"/>
        <v>8.4931506849315067E-2</v>
      </c>
    </row>
    <row r="338" spans="1:22" customFormat="1" ht="45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 s="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 s="9">
        <f t="shared" si="31"/>
        <v>59.25</v>
      </c>
      <c r="Q338" s="5" t="s">
        <v>8306</v>
      </c>
      <c r="R338" s="10" t="s">
        <v>8311</v>
      </c>
      <c r="S338" s="18">
        <f t="shared" si="32"/>
        <v>42291.596273148149</v>
      </c>
      <c r="T338" s="21">
        <f t="shared" si="33"/>
        <v>42321.637939814813</v>
      </c>
      <c r="U338" s="23">
        <f t="shared" si="34"/>
        <v>30</v>
      </c>
      <c r="V338" s="25">
        <f t="shared" si="35"/>
        <v>8.2191780821917804E-2</v>
      </c>
    </row>
    <row r="339" spans="1:22" customFormat="1" ht="60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 s="8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 s="9">
        <f t="shared" si="31"/>
        <v>97.9</v>
      </c>
      <c r="Q339" s="5" t="s">
        <v>8306</v>
      </c>
      <c r="R339" s="10" t="s">
        <v>8311</v>
      </c>
      <c r="S339" s="18">
        <f t="shared" si="32"/>
        <v>42047.128564814819</v>
      </c>
      <c r="T339" s="21">
        <f t="shared" si="33"/>
        <v>42077.086898148147</v>
      </c>
      <c r="U339" s="23">
        <f t="shared" si="34"/>
        <v>30</v>
      </c>
      <c r="V339" s="25">
        <f t="shared" si="35"/>
        <v>8.2191780821917804E-2</v>
      </c>
    </row>
    <row r="340" spans="1:22" customFormat="1" ht="60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 s="8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 s="9">
        <f t="shared" si="31"/>
        <v>70</v>
      </c>
      <c r="Q340" s="5" t="s">
        <v>8306</v>
      </c>
      <c r="R340" s="10" t="s">
        <v>8311</v>
      </c>
      <c r="S340" s="18">
        <f t="shared" si="32"/>
        <v>42559.755671296298</v>
      </c>
      <c r="T340" s="21">
        <f t="shared" si="33"/>
        <v>42616.041666666672</v>
      </c>
      <c r="U340" s="23">
        <f t="shared" si="34"/>
        <v>57</v>
      </c>
      <c r="V340" s="25">
        <f t="shared" si="35"/>
        <v>0.15616438356164383</v>
      </c>
    </row>
    <row r="341" spans="1:22" customFormat="1" ht="45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 s="8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 s="9">
        <f t="shared" si="31"/>
        <v>72.87</v>
      </c>
      <c r="Q341" s="5" t="s">
        <v>8306</v>
      </c>
      <c r="R341" s="10" t="s">
        <v>8311</v>
      </c>
      <c r="S341" s="18">
        <f t="shared" si="32"/>
        <v>42093.760046296295</v>
      </c>
      <c r="T341" s="21">
        <f t="shared" si="33"/>
        <v>42123.760046296295</v>
      </c>
      <c r="U341" s="23">
        <f t="shared" si="34"/>
        <v>30</v>
      </c>
      <c r="V341" s="25">
        <f t="shared" si="35"/>
        <v>8.2191780821917804E-2</v>
      </c>
    </row>
    <row r="342" spans="1:22" customFormat="1" ht="45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 s="8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 s="9">
        <f t="shared" si="31"/>
        <v>146.35</v>
      </c>
      <c r="Q342" s="5" t="s">
        <v>8306</v>
      </c>
      <c r="R342" s="10" t="s">
        <v>8311</v>
      </c>
      <c r="S342" s="18">
        <f t="shared" si="32"/>
        <v>42772.669062500005</v>
      </c>
      <c r="T342" s="21">
        <f t="shared" si="33"/>
        <v>42802.875</v>
      </c>
      <c r="U342" s="23">
        <f t="shared" si="34"/>
        <v>30</v>
      </c>
      <c r="V342" s="25">
        <f t="shared" si="35"/>
        <v>8.2191780821917804E-2</v>
      </c>
    </row>
    <row r="343" spans="1:22" customFormat="1" ht="60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 s="8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 s="9">
        <f t="shared" si="31"/>
        <v>67.91</v>
      </c>
      <c r="Q343" s="5" t="s">
        <v>8306</v>
      </c>
      <c r="R343" s="10" t="s">
        <v>8311</v>
      </c>
      <c r="S343" s="18">
        <f t="shared" si="32"/>
        <v>41894.879606481481</v>
      </c>
      <c r="T343" s="21">
        <f t="shared" si="33"/>
        <v>41913.165972222225</v>
      </c>
      <c r="U343" s="23">
        <f t="shared" si="34"/>
        <v>19</v>
      </c>
      <c r="V343" s="25">
        <f t="shared" si="35"/>
        <v>5.2054794520547946E-2</v>
      </c>
    </row>
    <row r="344" spans="1:22" customFormat="1" ht="30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 s="8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 s="9">
        <f t="shared" si="31"/>
        <v>169.85</v>
      </c>
      <c r="Q344" s="5" t="s">
        <v>8306</v>
      </c>
      <c r="R344" s="10" t="s">
        <v>8311</v>
      </c>
      <c r="S344" s="18">
        <f t="shared" si="32"/>
        <v>42459.780844907407</v>
      </c>
      <c r="T344" s="21">
        <f t="shared" si="33"/>
        <v>42489.780844907407</v>
      </c>
      <c r="U344" s="23">
        <f t="shared" si="34"/>
        <v>30</v>
      </c>
      <c r="V344" s="25">
        <f t="shared" si="35"/>
        <v>8.2191780821917804E-2</v>
      </c>
    </row>
    <row r="345" spans="1:22" customFormat="1" ht="60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 s="8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 s="9">
        <f t="shared" si="31"/>
        <v>58.41</v>
      </c>
      <c r="Q345" s="5" t="s">
        <v>8306</v>
      </c>
      <c r="R345" s="10" t="s">
        <v>8311</v>
      </c>
      <c r="S345" s="18">
        <f t="shared" si="32"/>
        <v>41926.73778935185</v>
      </c>
      <c r="T345" s="21">
        <f t="shared" si="33"/>
        <v>41957.125</v>
      </c>
      <c r="U345" s="23">
        <f t="shared" si="34"/>
        <v>31</v>
      </c>
      <c r="V345" s="25">
        <f t="shared" si="35"/>
        <v>8.4931506849315067E-2</v>
      </c>
    </row>
    <row r="346" spans="1:22" customFormat="1" ht="60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 s="8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 s="9">
        <f t="shared" si="31"/>
        <v>119.99</v>
      </c>
      <c r="Q346" s="5" t="s">
        <v>8306</v>
      </c>
      <c r="R346" s="10" t="s">
        <v>8311</v>
      </c>
      <c r="S346" s="18">
        <f t="shared" si="32"/>
        <v>42111.970995370371</v>
      </c>
      <c r="T346" s="21">
        <f t="shared" si="33"/>
        <v>42156.097222222219</v>
      </c>
      <c r="U346" s="23">
        <f t="shared" si="34"/>
        <v>45</v>
      </c>
      <c r="V346" s="25">
        <f t="shared" si="35"/>
        <v>0.12328767123287671</v>
      </c>
    </row>
    <row r="347" spans="1:22" customFormat="1" ht="45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 s="8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 s="9">
        <f t="shared" si="31"/>
        <v>99.86</v>
      </c>
      <c r="Q347" s="5" t="s">
        <v>8306</v>
      </c>
      <c r="R347" s="10" t="s">
        <v>8311</v>
      </c>
      <c r="S347" s="18">
        <f t="shared" si="32"/>
        <v>42114.944328703699</v>
      </c>
      <c r="T347" s="21">
        <f t="shared" si="33"/>
        <v>42144.944328703699</v>
      </c>
      <c r="U347" s="23">
        <f t="shared" si="34"/>
        <v>30</v>
      </c>
      <c r="V347" s="25">
        <f t="shared" si="35"/>
        <v>8.2191780821917804E-2</v>
      </c>
    </row>
    <row r="348" spans="1:22" customFormat="1" ht="60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 s="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 s="9">
        <f t="shared" si="31"/>
        <v>90.58</v>
      </c>
      <c r="Q348" s="5" t="s">
        <v>8306</v>
      </c>
      <c r="R348" s="10" t="s">
        <v>8311</v>
      </c>
      <c r="S348" s="18">
        <f t="shared" si="32"/>
        <v>42261.500243055561</v>
      </c>
      <c r="T348" s="21">
        <f t="shared" si="33"/>
        <v>42291.500243055561</v>
      </c>
      <c r="U348" s="23">
        <f t="shared" si="34"/>
        <v>30</v>
      </c>
      <c r="V348" s="25">
        <f t="shared" si="35"/>
        <v>8.2191780821917804E-2</v>
      </c>
    </row>
    <row r="349" spans="1:22" customFormat="1" ht="60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 s="8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 s="9">
        <f t="shared" si="31"/>
        <v>117.77</v>
      </c>
      <c r="Q349" s="5" t="s">
        <v>8306</v>
      </c>
      <c r="R349" s="10" t="s">
        <v>8311</v>
      </c>
      <c r="S349" s="18">
        <f t="shared" si="32"/>
        <v>42292.495474537034</v>
      </c>
      <c r="T349" s="21">
        <f t="shared" si="33"/>
        <v>42322.537141203706</v>
      </c>
      <c r="U349" s="23">
        <f t="shared" si="34"/>
        <v>30</v>
      </c>
      <c r="V349" s="25">
        <f t="shared" si="35"/>
        <v>8.2191780821917804E-2</v>
      </c>
    </row>
    <row r="350" spans="1:22" customFormat="1" ht="60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 s="8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 s="9">
        <f t="shared" si="31"/>
        <v>86.55</v>
      </c>
      <c r="Q350" s="5" t="s">
        <v>8306</v>
      </c>
      <c r="R350" s="10" t="s">
        <v>8311</v>
      </c>
      <c r="S350" s="18">
        <f t="shared" si="32"/>
        <v>42207.58699074074</v>
      </c>
      <c r="T350" s="21">
        <f t="shared" si="33"/>
        <v>42237.58699074074</v>
      </c>
      <c r="U350" s="23">
        <f t="shared" si="34"/>
        <v>30</v>
      </c>
      <c r="V350" s="25">
        <f t="shared" si="35"/>
        <v>8.2191780821917804E-2</v>
      </c>
    </row>
    <row r="351" spans="1:22" customFormat="1" ht="45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 s="8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 s="9">
        <f t="shared" si="31"/>
        <v>71.900000000000006</v>
      </c>
      <c r="Q351" s="5" t="s">
        <v>8306</v>
      </c>
      <c r="R351" s="10" t="s">
        <v>8311</v>
      </c>
      <c r="S351" s="18">
        <f t="shared" si="32"/>
        <v>42760.498935185184</v>
      </c>
      <c r="T351" s="21">
        <f t="shared" si="33"/>
        <v>42790.498935185184</v>
      </c>
      <c r="U351" s="23">
        <f t="shared" si="34"/>
        <v>30</v>
      </c>
      <c r="V351" s="25">
        <f t="shared" si="35"/>
        <v>8.2191780821917804E-2</v>
      </c>
    </row>
    <row r="352" spans="1:22" customFormat="1" ht="45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 s="8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 s="9">
        <f t="shared" si="31"/>
        <v>129.82</v>
      </c>
      <c r="Q352" s="5" t="s">
        <v>8306</v>
      </c>
      <c r="R352" s="10" t="s">
        <v>8311</v>
      </c>
      <c r="S352" s="18">
        <f t="shared" si="32"/>
        <v>42586.066076388888</v>
      </c>
      <c r="T352" s="21">
        <f t="shared" si="33"/>
        <v>42624.165972222225</v>
      </c>
      <c r="U352" s="23">
        <f t="shared" si="34"/>
        <v>38</v>
      </c>
      <c r="V352" s="25">
        <f t="shared" si="35"/>
        <v>0.10410958904109589</v>
      </c>
    </row>
    <row r="353" spans="1:22" customFormat="1" ht="60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 s="8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 s="9">
        <f t="shared" si="31"/>
        <v>44.91</v>
      </c>
      <c r="Q353" s="5" t="s">
        <v>8306</v>
      </c>
      <c r="R353" s="10" t="s">
        <v>8311</v>
      </c>
      <c r="S353" s="18">
        <f t="shared" si="32"/>
        <v>42427.964745370366</v>
      </c>
      <c r="T353" s="21">
        <f t="shared" si="33"/>
        <v>42467.923078703709</v>
      </c>
      <c r="U353" s="23">
        <f t="shared" si="34"/>
        <v>40</v>
      </c>
      <c r="V353" s="25">
        <f t="shared" si="35"/>
        <v>0.1095890410958904</v>
      </c>
    </row>
    <row r="354" spans="1:22" customFormat="1" ht="60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 s="8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 s="9">
        <f t="shared" si="31"/>
        <v>40.76</v>
      </c>
      <c r="Q354" s="5" t="s">
        <v>8306</v>
      </c>
      <c r="R354" s="10" t="s">
        <v>8311</v>
      </c>
      <c r="S354" s="18">
        <f t="shared" si="32"/>
        <v>41890.167453703703</v>
      </c>
      <c r="T354" s="21">
        <f t="shared" si="33"/>
        <v>41920.167453703703</v>
      </c>
      <c r="U354" s="23">
        <f t="shared" si="34"/>
        <v>30</v>
      </c>
      <c r="V354" s="25">
        <f t="shared" si="35"/>
        <v>8.2191780821917804E-2</v>
      </c>
    </row>
    <row r="355" spans="1:22" customFormat="1" ht="60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 s="8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 s="9">
        <f t="shared" si="31"/>
        <v>103.52</v>
      </c>
      <c r="Q355" s="5" t="s">
        <v>8306</v>
      </c>
      <c r="R355" s="10" t="s">
        <v>8311</v>
      </c>
      <c r="S355" s="18">
        <f t="shared" si="32"/>
        <v>42297.791886574079</v>
      </c>
      <c r="T355" s="21">
        <f t="shared" si="33"/>
        <v>42327.833553240736</v>
      </c>
      <c r="U355" s="23">
        <f t="shared" si="34"/>
        <v>30</v>
      </c>
      <c r="V355" s="25">
        <f t="shared" si="35"/>
        <v>8.2191780821917804E-2</v>
      </c>
    </row>
    <row r="356" spans="1:22" customFormat="1" ht="60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 s="8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 s="9">
        <f t="shared" si="31"/>
        <v>125.45</v>
      </c>
      <c r="Q356" s="5" t="s">
        <v>8306</v>
      </c>
      <c r="R356" s="10" t="s">
        <v>8311</v>
      </c>
      <c r="S356" s="18">
        <f t="shared" si="32"/>
        <v>42438.827789351853</v>
      </c>
      <c r="T356" s="21">
        <f t="shared" si="33"/>
        <v>42468.786122685182</v>
      </c>
      <c r="U356" s="23">
        <f t="shared" si="34"/>
        <v>30</v>
      </c>
      <c r="V356" s="25">
        <f t="shared" si="35"/>
        <v>8.2191780821917804E-2</v>
      </c>
    </row>
    <row r="357" spans="1:22" customFormat="1" ht="45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 s="8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 s="9">
        <f t="shared" si="31"/>
        <v>246.61</v>
      </c>
      <c r="Q357" s="5" t="s">
        <v>8306</v>
      </c>
      <c r="R357" s="10" t="s">
        <v>8311</v>
      </c>
      <c r="S357" s="18">
        <f t="shared" si="32"/>
        <v>41943.293912037036</v>
      </c>
      <c r="T357" s="21">
        <f t="shared" si="33"/>
        <v>41974.3355787037</v>
      </c>
      <c r="U357" s="23">
        <f t="shared" si="34"/>
        <v>31</v>
      </c>
      <c r="V357" s="25">
        <f t="shared" si="35"/>
        <v>8.4931506849315067E-2</v>
      </c>
    </row>
    <row r="358" spans="1:22" customFormat="1" ht="45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 s="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 s="9">
        <f t="shared" si="31"/>
        <v>79.400000000000006</v>
      </c>
      <c r="Q358" s="5" t="s">
        <v>8306</v>
      </c>
      <c r="R358" s="10" t="s">
        <v>8311</v>
      </c>
      <c r="S358" s="18">
        <f t="shared" si="32"/>
        <v>42415.803159722222</v>
      </c>
      <c r="T358" s="21">
        <f t="shared" si="33"/>
        <v>42445.761493055557</v>
      </c>
      <c r="U358" s="23">
        <f t="shared" si="34"/>
        <v>30</v>
      </c>
      <c r="V358" s="25">
        <f t="shared" si="35"/>
        <v>8.2191780821917804E-2</v>
      </c>
    </row>
    <row r="359" spans="1:22" customFormat="1" ht="60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 s="8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 s="9">
        <f t="shared" si="31"/>
        <v>86.14</v>
      </c>
      <c r="Q359" s="5" t="s">
        <v>8306</v>
      </c>
      <c r="R359" s="10" t="s">
        <v>8311</v>
      </c>
      <c r="S359" s="18">
        <f t="shared" si="32"/>
        <v>42078.222187499996</v>
      </c>
      <c r="T359" s="21">
        <f t="shared" si="33"/>
        <v>42118.222187499996</v>
      </c>
      <c r="U359" s="23">
        <f t="shared" si="34"/>
        <v>40</v>
      </c>
      <c r="V359" s="25">
        <f t="shared" si="35"/>
        <v>0.1095890410958904</v>
      </c>
    </row>
    <row r="360" spans="1:22" customFormat="1" ht="45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 s="8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 s="9">
        <f t="shared" si="31"/>
        <v>193.05</v>
      </c>
      <c r="Q360" s="5" t="s">
        <v>8306</v>
      </c>
      <c r="R360" s="10" t="s">
        <v>8311</v>
      </c>
      <c r="S360" s="18">
        <f t="shared" si="32"/>
        <v>42507.860196759255</v>
      </c>
      <c r="T360" s="21">
        <f t="shared" si="33"/>
        <v>42536.625</v>
      </c>
      <c r="U360" s="23">
        <f t="shared" si="34"/>
        <v>29</v>
      </c>
      <c r="V360" s="25">
        <f t="shared" si="35"/>
        <v>7.9452054794520555E-2</v>
      </c>
    </row>
    <row r="361" spans="1:22" customFormat="1" ht="45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 s="8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 s="9">
        <f t="shared" si="31"/>
        <v>84.02</v>
      </c>
      <c r="Q361" s="5" t="s">
        <v>8306</v>
      </c>
      <c r="R361" s="10" t="s">
        <v>8311</v>
      </c>
      <c r="S361" s="18">
        <f t="shared" si="32"/>
        <v>41935.070486111108</v>
      </c>
      <c r="T361" s="21">
        <f t="shared" si="33"/>
        <v>41957.216666666667</v>
      </c>
      <c r="U361" s="23">
        <f t="shared" si="34"/>
        <v>22</v>
      </c>
      <c r="V361" s="25">
        <f t="shared" si="35"/>
        <v>6.0273972602739728E-2</v>
      </c>
    </row>
    <row r="362" spans="1:22" customFormat="1" ht="60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 s="8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 s="9">
        <f t="shared" si="31"/>
        <v>139.83000000000001</v>
      </c>
      <c r="Q362" s="5" t="s">
        <v>8306</v>
      </c>
      <c r="R362" s="10" t="s">
        <v>8311</v>
      </c>
      <c r="S362" s="18">
        <f t="shared" si="32"/>
        <v>42163.897916666669</v>
      </c>
      <c r="T362" s="21">
        <f t="shared" si="33"/>
        <v>42208.132638888885</v>
      </c>
      <c r="U362" s="23">
        <f t="shared" si="34"/>
        <v>45</v>
      </c>
      <c r="V362" s="25">
        <f t="shared" si="35"/>
        <v>0.12328767123287671</v>
      </c>
    </row>
    <row r="363" spans="1:22" customFormat="1" ht="60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 s="8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 s="9">
        <f t="shared" si="31"/>
        <v>109.82</v>
      </c>
      <c r="Q363" s="5" t="s">
        <v>8306</v>
      </c>
      <c r="R363" s="10" t="s">
        <v>8311</v>
      </c>
      <c r="S363" s="18">
        <f t="shared" si="32"/>
        <v>41936.001226851848</v>
      </c>
      <c r="T363" s="21">
        <f t="shared" si="33"/>
        <v>41966.042893518519</v>
      </c>
      <c r="U363" s="23">
        <f t="shared" si="34"/>
        <v>30</v>
      </c>
      <c r="V363" s="25">
        <f t="shared" si="35"/>
        <v>8.2191780821917804E-2</v>
      </c>
    </row>
    <row r="364" spans="1:22" customFormat="1" ht="60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 s="8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 s="9">
        <f t="shared" si="31"/>
        <v>139.53</v>
      </c>
      <c r="Q364" s="5" t="s">
        <v>8306</v>
      </c>
      <c r="R364" s="10" t="s">
        <v>8311</v>
      </c>
      <c r="S364" s="18">
        <f t="shared" si="32"/>
        <v>41837.210543981484</v>
      </c>
      <c r="T364" s="21">
        <f t="shared" si="33"/>
        <v>41859</v>
      </c>
      <c r="U364" s="23">
        <f t="shared" si="34"/>
        <v>22</v>
      </c>
      <c r="V364" s="25">
        <f t="shared" si="35"/>
        <v>6.0273972602739728E-2</v>
      </c>
    </row>
    <row r="365" spans="1:22" customFormat="1" ht="60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 s="8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 s="9">
        <f t="shared" si="31"/>
        <v>347.85</v>
      </c>
      <c r="Q365" s="5" t="s">
        <v>8306</v>
      </c>
      <c r="R365" s="10" t="s">
        <v>8311</v>
      </c>
      <c r="S365" s="18">
        <f t="shared" si="32"/>
        <v>40255.744629629626</v>
      </c>
      <c r="T365" s="21">
        <f t="shared" si="33"/>
        <v>40300.806944444441</v>
      </c>
      <c r="U365" s="23">
        <f t="shared" si="34"/>
        <v>45</v>
      </c>
      <c r="V365" s="25">
        <f t="shared" si="35"/>
        <v>0.12328767123287671</v>
      </c>
    </row>
    <row r="366" spans="1:22" customFormat="1" ht="60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 s="8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 s="9">
        <f t="shared" si="31"/>
        <v>68.239999999999995</v>
      </c>
      <c r="Q366" s="5" t="s">
        <v>8306</v>
      </c>
      <c r="R366" s="10" t="s">
        <v>8311</v>
      </c>
      <c r="S366" s="18">
        <f t="shared" si="32"/>
        <v>41780.859629629631</v>
      </c>
      <c r="T366" s="21">
        <f t="shared" si="33"/>
        <v>41811.165972222225</v>
      </c>
      <c r="U366" s="23">
        <f t="shared" si="34"/>
        <v>31</v>
      </c>
      <c r="V366" s="25">
        <f t="shared" si="35"/>
        <v>8.4931506849315067E-2</v>
      </c>
    </row>
    <row r="367" spans="1:22" customFormat="1" ht="45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 s="8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 s="9">
        <f t="shared" si="31"/>
        <v>239.94</v>
      </c>
      <c r="Q367" s="5" t="s">
        <v>8306</v>
      </c>
      <c r="R367" s="10" t="s">
        <v>8311</v>
      </c>
      <c r="S367" s="18">
        <f t="shared" si="32"/>
        <v>41668.606469907405</v>
      </c>
      <c r="T367" s="21">
        <f t="shared" si="33"/>
        <v>41698.606469907405</v>
      </c>
      <c r="U367" s="23">
        <f t="shared" si="34"/>
        <v>30</v>
      </c>
      <c r="V367" s="25">
        <f t="shared" si="35"/>
        <v>8.2191780821917804E-2</v>
      </c>
    </row>
    <row r="368" spans="1:22" customFormat="1" ht="45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 s="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 s="9">
        <f t="shared" si="31"/>
        <v>287.31</v>
      </c>
      <c r="Q368" s="5" t="s">
        <v>8306</v>
      </c>
      <c r="R368" s="10" t="s">
        <v>8311</v>
      </c>
      <c r="S368" s="18">
        <f t="shared" si="32"/>
        <v>41019.793032407404</v>
      </c>
      <c r="T368" s="21">
        <f t="shared" si="33"/>
        <v>41049.793032407404</v>
      </c>
      <c r="U368" s="23">
        <f t="shared" si="34"/>
        <v>30</v>
      </c>
      <c r="V368" s="25">
        <f t="shared" si="35"/>
        <v>8.2191780821917804E-2</v>
      </c>
    </row>
    <row r="369" spans="1:22" customFormat="1" ht="60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 s="8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 s="9">
        <f t="shared" si="31"/>
        <v>86.85</v>
      </c>
      <c r="Q369" s="5" t="s">
        <v>8306</v>
      </c>
      <c r="R369" s="10" t="s">
        <v>8311</v>
      </c>
      <c r="S369" s="18">
        <f t="shared" si="32"/>
        <v>41355.577291666668</v>
      </c>
      <c r="T369" s="21">
        <f t="shared" si="33"/>
        <v>41395.207638888889</v>
      </c>
      <c r="U369" s="23">
        <f t="shared" si="34"/>
        <v>40</v>
      </c>
      <c r="V369" s="25">
        <f t="shared" si="35"/>
        <v>0.1095890410958904</v>
      </c>
    </row>
    <row r="370" spans="1:22" customFormat="1" ht="60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 s="8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 s="9">
        <f t="shared" si="31"/>
        <v>81.849999999999994</v>
      </c>
      <c r="Q370" s="5" t="s">
        <v>8306</v>
      </c>
      <c r="R370" s="10" t="s">
        <v>8311</v>
      </c>
      <c r="S370" s="18">
        <f t="shared" si="32"/>
        <v>42043.605578703704</v>
      </c>
      <c r="T370" s="21">
        <f t="shared" si="33"/>
        <v>42078.563912037032</v>
      </c>
      <c r="U370" s="23">
        <f t="shared" si="34"/>
        <v>35</v>
      </c>
      <c r="V370" s="25">
        <f t="shared" si="35"/>
        <v>9.5890410958904104E-2</v>
      </c>
    </row>
    <row r="371" spans="1:22" customFormat="1" ht="60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 s="8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 s="9">
        <f t="shared" si="31"/>
        <v>42.87</v>
      </c>
      <c r="Q371" s="5" t="s">
        <v>8306</v>
      </c>
      <c r="R371" s="10" t="s">
        <v>8311</v>
      </c>
      <c r="S371" s="18">
        <f t="shared" si="32"/>
        <v>40893.551724537036</v>
      </c>
      <c r="T371" s="21">
        <f t="shared" si="33"/>
        <v>40923.551724537036</v>
      </c>
      <c r="U371" s="23">
        <f t="shared" si="34"/>
        <v>30</v>
      </c>
      <c r="V371" s="25">
        <f t="shared" si="35"/>
        <v>8.2191780821917804E-2</v>
      </c>
    </row>
    <row r="372" spans="1:22" customFormat="1" ht="60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 s="8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 s="9">
        <f t="shared" si="31"/>
        <v>709.42</v>
      </c>
      <c r="Q372" s="5" t="s">
        <v>8306</v>
      </c>
      <c r="R372" s="10" t="s">
        <v>8311</v>
      </c>
      <c r="S372" s="18">
        <f t="shared" si="32"/>
        <v>42711.795138888891</v>
      </c>
      <c r="T372" s="21">
        <f t="shared" si="33"/>
        <v>42741.795138888891</v>
      </c>
      <c r="U372" s="23">
        <f t="shared" si="34"/>
        <v>30</v>
      </c>
      <c r="V372" s="25">
        <f t="shared" si="35"/>
        <v>8.2191780821917804E-2</v>
      </c>
    </row>
    <row r="373" spans="1:22" customFormat="1" ht="60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 s="8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 s="9">
        <f t="shared" si="31"/>
        <v>161.26</v>
      </c>
      <c r="Q373" s="5" t="s">
        <v>8306</v>
      </c>
      <c r="R373" s="10" t="s">
        <v>8311</v>
      </c>
      <c r="S373" s="18">
        <f t="shared" si="32"/>
        <v>41261.767812500002</v>
      </c>
      <c r="T373" s="21">
        <f t="shared" si="33"/>
        <v>41306.767812500002</v>
      </c>
      <c r="U373" s="23">
        <f t="shared" si="34"/>
        <v>45</v>
      </c>
      <c r="V373" s="25">
        <f t="shared" si="35"/>
        <v>0.12328767123287671</v>
      </c>
    </row>
    <row r="374" spans="1:22" customFormat="1" ht="30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 s="8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 s="9">
        <f t="shared" si="31"/>
        <v>41.78</v>
      </c>
      <c r="Q374" s="5" t="s">
        <v>8306</v>
      </c>
      <c r="R374" s="10" t="s">
        <v>8311</v>
      </c>
      <c r="S374" s="18">
        <f t="shared" si="32"/>
        <v>42425.576898148152</v>
      </c>
      <c r="T374" s="21">
        <f t="shared" si="33"/>
        <v>42465.666666666672</v>
      </c>
      <c r="U374" s="23">
        <f t="shared" si="34"/>
        <v>40</v>
      </c>
      <c r="V374" s="25">
        <f t="shared" si="35"/>
        <v>0.1095890410958904</v>
      </c>
    </row>
    <row r="375" spans="1:22" customFormat="1" ht="45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 s="8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 s="9">
        <f t="shared" si="31"/>
        <v>89.89</v>
      </c>
      <c r="Q375" s="5" t="s">
        <v>8306</v>
      </c>
      <c r="R375" s="10" t="s">
        <v>8311</v>
      </c>
      <c r="S375" s="18">
        <f t="shared" si="32"/>
        <v>41078.91201388889</v>
      </c>
      <c r="T375" s="21">
        <f t="shared" si="33"/>
        <v>41108.91201388889</v>
      </c>
      <c r="U375" s="23">
        <f t="shared" si="34"/>
        <v>30</v>
      </c>
      <c r="V375" s="25">
        <f t="shared" si="35"/>
        <v>8.2191780821917804E-2</v>
      </c>
    </row>
    <row r="376" spans="1:22" customFormat="1" ht="60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 s="8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 s="9">
        <f t="shared" si="31"/>
        <v>45.05</v>
      </c>
      <c r="Q376" s="5" t="s">
        <v>8306</v>
      </c>
      <c r="R376" s="10" t="s">
        <v>8311</v>
      </c>
      <c r="S376" s="18">
        <f t="shared" si="32"/>
        <v>40757.889247685183</v>
      </c>
      <c r="T376" s="21">
        <f t="shared" si="33"/>
        <v>40802.889247685183</v>
      </c>
      <c r="U376" s="23">
        <f t="shared" si="34"/>
        <v>45</v>
      </c>
      <c r="V376" s="25">
        <f t="shared" si="35"/>
        <v>0.12328767123287671</v>
      </c>
    </row>
    <row r="377" spans="1:22" customFormat="1" ht="60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 s="8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 s="9">
        <f t="shared" si="31"/>
        <v>42.86</v>
      </c>
      <c r="Q377" s="5" t="s">
        <v>8306</v>
      </c>
      <c r="R377" s="10" t="s">
        <v>8311</v>
      </c>
      <c r="S377" s="18">
        <f t="shared" si="32"/>
        <v>41657.985081018516</v>
      </c>
      <c r="T377" s="21">
        <f t="shared" si="33"/>
        <v>41699.720833333333</v>
      </c>
      <c r="U377" s="23">
        <f t="shared" si="34"/>
        <v>42</v>
      </c>
      <c r="V377" s="25">
        <f t="shared" si="35"/>
        <v>0.11506849315068493</v>
      </c>
    </row>
    <row r="378" spans="1:22" customFormat="1" ht="60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 s="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 s="9">
        <f t="shared" si="31"/>
        <v>54.08</v>
      </c>
      <c r="Q378" s="5" t="s">
        <v>8306</v>
      </c>
      <c r="R378" s="10" t="s">
        <v>8311</v>
      </c>
      <c r="S378" s="18">
        <f t="shared" si="32"/>
        <v>42576.452731481477</v>
      </c>
      <c r="T378" s="21">
        <f t="shared" si="33"/>
        <v>42607.452731481477</v>
      </c>
      <c r="U378" s="23">
        <f t="shared" si="34"/>
        <v>31</v>
      </c>
      <c r="V378" s="25">
        <f t="shared" si="35"/>
        <v>8.4931506849315067E-2</v>
      </c>
    </row>
    <row r="379" spans="1:22" customFormat="1" ht="45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 s="8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 s="9">
        <f t="shared" si="31"/>
        <v>103.22</v>
      </c>
      <c r="Q379" s="5" t="s">
        <v>8306</v>
      </c>
      <c r="R379" s="10" t="s">
        <v>8311</v>
      </c>
      <c r="S379" s="18">
        <f t="shared" si="32"/>
        <v>42292.250787037032</v>
      </c>
      <c r="T379" s="21">
        <f t="shared" si="33"/>
        <v>42322.292361111111</v>
      </c>
      <c r="U379" s="23">
        <f t="shared" si="34"/>
        <v>30</v>
      </c>
      <c r="V379" s="25">
        <f t="shared" si="35"/>
        <v>8.2191780821917804E-2</v>
      </c>
    </row>
    <row r="380" spans="1:22" customFormat="1" ht="60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 s="8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 s="9">
        <f t="shared" si="31"/>
        <v>40.4</v>
      </c>
      <c r="Q380" s="5" t="s">
        <v>8306</v>
      </c>
      <c r="R380" s="10" t="s">
        <v>8311</v>
      </c>
      <c r="S380" s="18">
        <f t="shared" si="32"/>
        <v>42370.571851851855</v>
      </c>
      <c r="T380" s="21">
        <f t="shared" si="33"/>
        <v>42394.994444444441</v>
      </c>
      <c r="U380" s="23">
        <f t="shared" si="34"/>
        <v>24</v>
      </c>
      <c r="V380" s="25">
        <f t="shared" si="35"/>
        <v>6.575342465753424E-2</v>
      </c>
    </row>
    <row r="381" spans="1:22" customFormat="1" ht="60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 s="8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 s="9">
        <f t="shared" si="31"/>
        <v>116.86</v>
      </c>
      <c r="Q381" s="5" t="s">
        <v>8306</v>
      </c>
      <c r="R381" s="10" t="s">
        <v>8311</v>
      </c>
      <c r="S381" s="18">
        <f t="shared" si="32"/>
        <v>40987.688333333332</v>
      </c>
      <c r="T381" s="21">
        <f t="shared" si="33"/>
        <v>41032.688333333332</v>
      </c>
      <c r="U381" s="23">
        <f t="shared" si="34"/>
        <v>45</v>
      </c>
      <c r="V381" s="25">
        <f t="shared" si="35"/>
        <v>0.12328767123287671</v>
      </c>
    </row>
    <row r="382" spans="1:22" customFormat="1" ht="60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 s="8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 s="9">
        <f t="shared" si="31"/>
        <v>115.51</v>
      </c>
      <c r="Q382" s="5" t="s">
        <v>8306</v>
      </c>
      <c r="R382" s="10" t="s">
        <v>8311</v>
      </c>
      <c r="S382" s="18">
        <f t="shared" si="32"/>
        <v>42367.719814814816</v>
      </c>
      <c r="T382" s="21">
        <f t="shared" si="33"/>
        <v>42392.719814814816</v>
      </c>
      <c r="U382" s="23">
        <f t="shared" si="34"/>
        <v>25</v>
      </c>
      <c r="V382" s="25">
        <f t="shared" si="35"/>
        <v>6.8493150684931503E-2</v>
      </c>
    </row>
    <row r="383" spans="1:22" customFormat="1" ht="45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 s="8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 s="9">
        <f t="shared" si="31"/>
        <v>104.31</v>
      </c>
      <c r="Q383" s="5" t="s">
        <v>8306</v>
      </c>
      <c r="R383" s="10" t="s">
        <v>8311</v>
      </c>
      <c r="S383" s="18">
        <f t="shared" si="32"/>
        <v>41085.698113425926</v>
      </c>
      <c r="T383" s="21">
        <f t="shared" si="33"/>
        <v>41120.208333333336</v>
      </c>
      <c r="U383" s="23">
        <f t="shared" si="34"/>
        <v>35</v>
      </c>
      <c r="V383" s="25">
        <f t="shared" si="35"/>
        <v>9.5890410958904104E-2</v>
      </c>
    </row>
    <row r="384" spans="1:22" customFormat="1" ht="60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 s="8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 s="9">
        <f t="shared" si="31"/>
        <v>69.77</v>
      </c>
      <c r="Q384" s="5" t="s">
        <v>8306</v>
      </c>
      <c r="R384" s="10" t="s">
        <v>8311</v>
      </c>
      <c r="S384" s="18">
        <f t="shared" si="32"/>
        <v>41144.709490740745</v>
      </c>
      <c r="T384" s="21">
        <f t="shared" si="33"/>
        <v>41158.709490740745</v>
      </c>
      <c r="U384" s="23">
        <f t="shared" si="34"/>
        <v>14</v>
      </c>
      <c r="V384" s="25">
        <f t="shared" si="35"/>
        <v>3.8356164383561646E-2</v>
      </c>
    </row>
    <row r="385" spans="1:22" customFormat="1" ht="60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 s="8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 s="9">
        <f t="shared" si="31"/>
        <v>43.02</v>
      </c>
      <c r="Q385" s="5" t="s">
        <v>8306</v>
      </c>
      <c r="R385" s="10" t="s">
        <v>8311</v>
      </c>
      <c r="S385" s="18">
        <f t="shared" si="32"/>
        <v>41755.117581018516</v>
      </c>
      <c r="T385" s="21">
        <f t="shared" si="33"/>
        <v>41778.117581018516</v>
      </c>
      <c r="U385" s="23">
        <f t="shared" si="34"/>
        <v>23</v>
      </c>
      <c r="V385" s="25">
        <f t="shared" si="35"/>
        <v>6.3013698630136991E-2</v>
      </c>
    </row>
    <row r="386" spans="1:22" customFormat="1" ht="60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 s="8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 s="9">
        <f t="shared" si="31"/>
        <v>58.54</v>
      </c>
      <c r="Q386" s="5" t="s">
        <v>8306</v>
      </c>
      <c r="R386" s="10" t="s">
        <v>8311</v>
      </c>
      <c r="S386" s="18">
        <f t="shared" si="32"/>
        <v>41980.781793981485</v>
      </c>
      <c r="T386" s="21">
        <f t="shared" si="33"/>
        <v>42010.781793981485</v>
      </c>
      <c r="U386" s="23">
        <f t="shared" si="34"/>
        <v>30</v>
      </c>
      <c r="V386" s="25">
        <f t="shared" si="35"/>
        <v>8.2191780821917804E-2</v>
      </c>
    </row>
    <row r="387" spans="1:22" customFormat="1" ht="60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 s="8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6">ROUND(E387/D387*100,0)</f>
        <v>106</v>
      </c>
      <c r="P387" s="9">
        <f t="shared" ref="P387:P450" si="37">IFERROR(ROUND(E387/L387,2),0)</f>
        <v>111.8</v>
      </c>
      <c r="Q387" s="5" t="s">
        <v>8306</v>
      </c>
      <c r="R387" s="10" t="s">
        <v>8311</v>
      </c>
      <c r="S387" s="18">
        <f t="shared" ref="S387:S450" si="38">(((J387/60)/60)/24)+DATE(1970,1,1)</f>
        <v>41934.584502314814</v>
      </c>
      <c r="T387" s="21">
        <f t="shared" ref="T387:T450" si="39">(((I387/60)/60)/24)+DATE(1970,1,1)</f>
        <v>41964.626168981486</v>
      </c>
      <c r="U387" s="23">
        <f t="shared" ref="U387:U450" si="40">_xlfn.DAYS(T387,S387)</f>
        <v>30</v>
      </c>
      <c r="V387" s="25">
        <f t="shared" ref="V387:V450" si="41">U387/365</f>
        <v>8.2191780821917804E-2</v>
      </c>
    </row>
    <row r="388" spans="1:22" customFormat="1" ht="60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 s="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 s="9">
        <f t="shared" si="37"/>
        <v>46.23</v>
      </c>
      <c r="Q388" s="5" t="s">
        <v>8306</v>
      </c>
      <c r="R388" s="10" t="s">
        <v>8311</v>
      </c>
      <c r="S388" s="18">
        <f t="shared" si="38"/>
        <v>42211.951284722221</v>
      </c>
      <c r="T388" s="21">
        <f t="shared" si="39"/>
        <v>42226.951284722221</v>
      </c>
      <c r="U388" s="23">
        <f t="shared" si="40"/>
        <v>15</v>
      </c>
      <c r="V388" s="25">
        <f t="shared" si="41"/>
        <v>4.1095890410958902E-2</v>
      </c>
    </row>
    <row r="389" spans="1:22" customFormat="1" ht="60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 s="8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 s="9">
        <f t="shared" si="37"/>
        <v>144.69</v>
      </c>
      <c r="Q389" s="5" t="s">
        <v>8306</v>
      </c>
      <c r="R389" s="10" t="s">
        <v>8311</v>
      </c>
      <c r="S389" s="18">
        <f t="shared" si="38"/>
        <v>42200.67659722222</v>
      </c>
      <c r="T389" s="21">
        <f t="shared" si="39"/>
        <v>42231.25</v>
      </c>
      <c r="U389" s="23">
        <f t="shared" si="40"/>
        <v>31</v>
      </c>
      <c r="V389" s="25">
        <f t="shared" si="41"/>
        <v>8.4931506849315067E-2</v>
      </c>
    </row>
    <row r="390" spans="1:22" customFormat="1" ht="45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 s="8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 s="9">
        <f t="shared" si="37"/>
        <v>88.85</v>
      </c>
      <c r="Q390" s="5" t="s">
        <v>8306</v>
      </c>
      <c r="R390" s="10" t="s">
        <v>8311</v>
      </c>
      <c r="S390" s="18">
        <f t="shared" si="38"/>
        <v>42549.076157407413</v>
      </c>
      <c r="T390" s="21">
        <f t="shared" si="39"/>
        <v>42579.076157407413</v>
      </c>
      <c r="U390" s="23">
        <f t="shared" si="40"/>
        <v>30</v>
      </c>
      <c r="V390" s="25">
        <f t="shared" si="41"/>
        <v>8.2191780821917804E-2</v>
      </c>
    </row>
    <row r="391" spans="1:22" customFormat="1" ht="60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 s="8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 s="9">
        <f t="shared" si="37"/>
        <v>81.75</v>
      </c>
      <c r="Q391" s="5" t="s">
        <v>8306</v>
      </c>
      <c r="R391" s="10" t="s">
        <v>8311</v>
      </c>
      <c r="S391" s="18">
        <f t="shared" si="38"/>
        <v>41674.063078703701</v>
      </c>
      <c r="T391" s="21">
        <f t="shared" si="39"/>
        <v>41705.957638888889</v>
      </c>
      <c r="U391" s="23">
        <f t="shared" si="40"/>
        <v>31</v>
      </c>
      <c r="V391" s="25">
        <f t="shared" si="41"/>
        <v>8.4931506849315067E-2</v>
      </c>
    </row>
    <row r="392" spans="1:22" customFormat="1" ht="45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 s="8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 s="9">
        <f t="shared" si="37"/>
        <v>71.430000000000007</v>
      </c>
      <c r="Q392" s="5" t="s">
        <v>8306</v>
      </c>
      <c r="R392" s="10" t="s">
        <v>8311</v>
      </c>
      <c r="S392" s="18">
        <f t="shared" si="38"/>
        <v>42112.036712962959</v>
      </c>
      <c r="T392" s="21">
        <f t="shared" si="39"/>
        <v>42132.036712962959</v>
      </c>
      <c r="U392" s="23">
        <f t="shared" si="40"/>
        <v>20</v>
      </c>
      <c r="V392" s="25">
        <f t="shared" si="41"/>
        <v>5.4794520547945202E-2</v>
      </c>
    </row>
    <row r="393" spans="1:22" customFormat="1" ht="45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 s="8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 s="9">
        <f t="shared" si="37"/>
        <v>104.26</v>
      </c>
      <c r="Q393" s="5" t="s">
        <v>8306</v>
      </c>
      <c r="R393" s="10" t="s">
        <v>8311</v>
      </c>
      <c r="S393" s="18">
        <f t="shared" si="38"/>
        <v>40865.042256944449</v>
      </c>
      <c r="T393" s="21">
        <f t="shared" si="39"/>
        <v>40895.040972222225</v>
      </c>
      <c r="U393" s="23">
        <f t="shared" si="40"/>
        <v>30</v>
      </c>
      <c r="V393" s="25">
        <f t="shared" si="41"/>
        <v>8.2191780821917804E-2</v>
      </c>
    </row>
    <row r="394" spans="1:22" customFormat="1" ht="60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 s="8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 s="9">
        <f t="shared" si="37"/>
        <v>90.62</v>
      </c>
      <c r="Q394" s="5" t="s">
        <v>8306</v>
      </c>
      <c r="R394" s="10" t="s">
        <v>8311</v>
      </c>
      <c r="S394" s="18">
        <f t="shared" si="38"/>
        <v>40763.717256944445</v>
      </c>
      <c r="T394" s="21">
        <f t="shared" si="39"/>
        <v>40794.125</v>
      </c>
      <c r="U394" s="23">
        <f t="shared" si="40"/>
        <v>31</v>
      </c>
      <c r="V394" s="25">
        <f t="shared" si="41"/>
        <v>8.4931506849315067E-2</v>
      </c>
    </row>
    <row r="395" spans="1:22" customFormat="1" ht="45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 s="8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 s="9">
        <f t="shared" si="37"/>
        <v>157.33000000000001</v>
      </c>
      <c r="Q395" s="5" t="s">
        <v>8306</v>
      </c>
      <c r="R395" s="10" t="s">
        <v>8311</v>
      </c>
      <c r="S395" s="18">
        <f t="shared" si="38"/>
        <v>41526.708935185183</v>
      </c>
      <c r="T395" s="21">
        <f t="shared" si="39"/>
        <v>41557.708935185183</v>
      </c>
      <c r="U395" s="23">
        <f t="shared" si="40"/>
        <v>31</v>
      </c>
      <c r="V395" s="25">
        <f t="shared" si="41"/>
        <v>8.4931506849315067E-2</v>
      </c>
    </row>
    <row r="396" spans="1:22" customFormat="1" ht="60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 s="8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 s="9">
        <f t="shared" si="37"/>
        <v>105.18</v>
      </c>
      <c r="Q396" s="5" t="s">
        <v>8306</v>
      </c>
      <c r="R396" s="10" t="s">
        <v>8311</v>
      </c>
      <c r="S396" s="18">
        <f t="shared" si="38"/>
        <v>42417.818078703705</v>
      </c>
      <c r="T396" s="21">
        <f t="shared" si="39"/>
        <v>42477.776412037041</v>
      </c>
      <c r="U396" s="23">
        <f t="shared" si="40"/>
        <v>60</v>
      </c>
      <c r="V396" s="25">
        <f t="shared" si="41"/>
        <v>0.16438356164383561</v>
      </c>
    </row>
    <row r="397" spans="1:22" customFormat="1" ht="45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 s="8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 s="9">
        <f t="shared" si="37"/>
        <v>58.72</v>
      </c>
      <c r="Q397" s="5" t="s">
        <v>8306</v>
      </c>
      <c r="R397" s="10" t="s">
        <v>8311</v>
      </c>
      <c r="S397" s="18">
        <f t="shared" si="38"/>
        <v>40990.909259259257</v>
      </c>
      <c r="T397" s="21">
        <f t="shared" si="39"/>
        <v>41026.897222222222</v>
      </c>
      <c r="U397" s="23">
        <f t="shared" si="40"/>
        <v>36</v>
      </c>
      <c r="V397" s="25">
        <f t="shared" si="41"/>
        <v>9.8630136986301367E-2</v>
      </c>
    </row>
    <row r="398" spans="1:22" customFormat="1" ht="45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 s="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 s="9">
        <f t="shared" si="37"/>
        <v>81.63</v>
      </c>
      <c r="Q398" s="5" t="s">
        <v>8306</v>
      </c>
      <c r="R398" s="10" t="s">
        <v>8311</v>
      </c>
      <c r="S398" s="18">
        <f t="shared" si="38"/>
        <v>41082.564884259256</v>
      </c>
      <c r="T398" s="21">
        <f t="shared" si="39"/>
        <v>41097.564884259256</v>
      </c>
      <c r="U398" s="23">
        <f t="shared" si="40"/>
        <v>15</v>
      </c>
      <c r="V398" s="25">
        <f t="shared" si="41"/>
        <v>4.1095890410958902E-2</v>
      </c>
    </row>
    <row r="399" spans="1:22" customFormat="1" ht="60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 s="8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 s="9">
        <f t="shared" si="37"/>
        <v>56.46</v>
      </c>
      <c r="Q399" s="5" t="s">
        <v>8306</v>
      </c>
      <c r="R399" s="10" t="s">
        <v>8311</v>
      </c>
      <c r="S399" s="18">
        <f t="shared" si="38"/>
        <v>40379.776435185187</v>
      </c>
      <c r="T399" s="21">
        <f t="shared" si="39"/>
        <v>40422.155555555553</v>
      </c>
      <c r="U399" s="23">
        <f t="shared" si="40"/>
        <v>43</v>
      </c>
      <c r="V399" s="25">
        <f t="shared" si="41"/>
        <v>0.11780821917808219</v>
      </c>
    </row>
    <row r="400" spans="1:22" customFormat="1" ht="45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 s="8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 s="9">
        <f t="shared" si="37"/>
        <v>140.1</v>
      </c>
      <c r="Q400" s="5" t="s">
        <v>8306</v>
      </c>
      <c r="R400" s="10" t="s">
        <v>8311</v>
      </c>
      <c r="S400" s="18">
        <f t="shared" si="38"/>
        <v>42078.793124999997</v>
      </c>
      <c r="T400" s="21">
        <f t="shared" si="39"/>
        <v>42123.793124999997</v>
      </c>
      <c r="U400" s="23">
        <f t="shared" si="40"/>
        <v>45</v>
      </c>
      <c r="V400" s="25">
        <f t="shared" si="41"/>
        <v>0.12328767123287671</v>
      </c>
    </row>
    <row r="401" spans="1:22" customFormat="1" ht="60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 s="8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 s="9">
        <f t="shared" si="37"/>
        <v>224.85</v>
      </c>
      <c r="Q401" s="5" t="s">
        <v>8306</v>
      </c>
      <c r="R401" s="10" t="s">
        <v>8311</v>
      </c>
      <c r="S401" s="18">
        <f t="shared" si="38"/>
        <v>42687.875775462962</v>
      </c>
      <c r="T401" s="21">
        <f t="shared" si="39"/>
        <v>42718.5</v>
      </c>
      <c r="U401" s="23">
        <f t="shared" si="40"/>
        <v>31</v>
      </c>
      <c r="V401" s="25">
        <f t="shared" si="41"/>
        <v>8.4931506849315067E-2</v>
      </c>
    </row>
    <row r="402" spans="1:22" customFormat="1" ht="45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 s="8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 s="9">
        <f t="shared" si="37"/>
        <v>181.13</v>
      </c>
      <c r="Q402" s="5" t="s">
        <v>8306</v>
      </c>
      <c r="R402" s="10" t="s">
        <v>8311</v>
      </c>
      <c r="S402" s="18">
        <f t="shared" si="38"/>
        <v>41745.635960648149</v>
      </c>
      <c r="T402" s="21">
        <f t="shared" si="39"/>
        <v>41776.145833333336</v>
      </c>
      <c r="U402" s="23">
        <f t="shared" si="40"/>
        <v>31</v>
      </c>
      <c r="V402" s="25">
        <f t="shared" si="41"/>
        <v>8.4931506849315067E-2</v>
      </c>
    </row>
    <row r="403" spans="1:22" customFormat="1" ht="60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 s="8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 s="9">
        <f t="shared" si="37"/>
        <v>711.04</v>
      </c>
      <c r="Q403" s="5" t="s">
        <v>8306</v>
      </c>
      <c r="R403" s="10" t="s">
        <v>8311</v>
      </c>
      <c r="S403" s="18">
        <f t="shared" si="38"/>
        <v>40732.842245370368</v>
      </c>
      <c r="T403" s="21">
        <f t="shared" si="39"/>
        <v>40762.842245370368</v>
      </c>
      <c r="U403" s="23">
        <f t="shared" si="40"/>
        <v>30</v>
      </c>
      <c r="V403" s="25">
        <f t="shared" si="41"/>
        <v>8.2191780821917804E-2</v>
      </c>
    </row>
    <row r="404" spans="1:22" customFormat="1" ht="60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 s="8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 s="9">
        <f t="shared" si="37"/>
        <v>65.88</v>
      </c>
      <c r="Q404" s="5" t="s">
        <v>8306</v>
      </c>
      <c r="R404" s="10" t="s">
        <v>8311</v>
      </c>
      <c r="S404" s="18">
        <f t="shared" si="38"/>
        <v>42292.539548611108</v>
      </c>
      <c r="T404" s="21">
        <f t="shared" si="39"/>
        <v>42313.58121527778</v>
      </c>
      <c r="U404" s="23">
        <f t="shared" si="40"/>
        <v>21</v>
      </c>
      <c r="V404" s="25">
        <f t="shared" si="41"/>
        <v>5.7534246575342465E-2</v>
      </c>
    </row>
    <row r="405" spans="1:22" customFormat="1" ht="45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 s="8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 s="9">
        <f t="shared" si="37"/>
        <v>75.19</v>
      </c>
      <c r="Q405" s="5" t="s">
        <v>8306</v>
      </c>
      <c r="R405" s="10" t="s">
        <v>8311</v>
      </c>
      <c r="S405" s="18">
        <f t="shared" si="38"/>
        <v>40718.310659722221</v>
      </c>
      <c r="T405" s="21">
        <f t="shared" si="39"/>
        <v>40765.297222222223</v>
      </c>
      <c r="U405" s="23">
        <f t="shared" si="40"/>
        <v>47</v>
      </c>
      <c r="V405" s="25">
        <f t="shared" si="41"/>
        <v>0.12876712328767123</v>
      </c>
    </row>
    <row r="406" spans="1:22" customFormat="1" ht="45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 s="8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 s="9">
        <f t="shared" si="37"/>
        <v>133.13999999999999</v>
      </c>
      <c r="Q406" s="5" t="s">
        <v>8306</v>
      </c>
      <c r="R406" s="10" t="s">
        <v>8311</v>
      </c>
      <c r="S406" s="18">
        <f t="shared" si="38"/>
        <v>41646.628032407411</v>
      </c>
      <c r="T406" s="21">
        <f t="shared" si="39"/>
        <v>41675.961111111108</v>
      </c>
      <c r="U406" s="23">
        <f t="shared" si="40"/>
        <v>29</v>
      </c>
      <c r="V406" s="25">
        <f t="shared" si="41"/>
        <v>7.9452054794520555E-2</v>
      </c>
    </row>
    <row r="407" spans="1:22" customFormat="1" ht="45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 s="8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 s="9">
        <f t="shared" si="37"/>
        <v>55.2</v>
      </c>
      <c r="Q407" s="5" t="s">
        <v>8306</v>
      </c>
      <c r="R407" s="10" t="s">
        <v>8311</v>
      </c>
      <c r="S407" s="18">
        <f t="shared" si="38"/>
        <v>41674.08494212963</v>
      </c>
      <c r="T407" s="21">
        <f t="shared" si="39"/>
        <v>41704.08494212963</v>
      </c>
      <c r="U407" s="23">
        <f t="shared" si="40"/>
        <v>30</v>
      </c>
      <c r="V407" s="25">
        <f t="shared" si="41"/>
        <v>8.2191780821917804E-2</v>
      </c>
    </row>
    <row r="408" spans="1:22" customFormat="1" ht="60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 s="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 s="9">
        <f t="shared" si="37"/>
        <v>86.16</v>
      </c>
      <c r="Q408" s="5" t="s">
        <v>8306</v>
      </c>
      <c r="R408" s="10" t="s">
        <v>8311</v>
      </c>
      <c r="S408" s="18">
        <f t="shared" si="38"/>
        <v>40638.162465277775</v>
      </c>
      <c r="T408" s="21">
        <f t="shared" si="39"/>
        <v>40672.249305555553</v>
      </c>
      <c r="U408" s="23">
        <f t="shared" si="40"/>
        <v>34</v>
      </c>
      <c r="V408" s="25">
        <f t="shared" si="41"/>
        <v>9.3150684931506855E-2</v>
      </c>
    </row>
    <row r="409" spans="1:22" customFormat="1" ht="45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 s="8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 s="9">
        <f t="shared" si="37"/>
        <v>92.32</v>
      </c>
      <c r="Q409" s="5" t="s">
        <v>8306</v>
      </c>
      <c r="R409" s="10" t="s">
        <v>8311</v>
      </c>
      <c r="S409" s="18">
        <f t="shared" si="38"/>
        <v>40806.870949074073</v>
      </c>
      <c r="T409" s="21">
        <f t="shared" si="39"/>
        <v>40866.912615740745</v>
      </c>
      <c r="U409" s="23">
        <f t="shared" si="40"/>
        <v>60</v>
      </c>
      <c r="V409" s="25">
        <f t="shared" si="41"/>
        <v>0.16438356164383561</v>
      </c>
    </row>
    <row r="410" spans="1:22" customFormat="1" ht="45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 s="8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 s="9">
        <f t="shared" si="37"/>
        <v>160.16</v>
      </c>
      <c r="Q410" s="5" t="s">
        <v>8306</v>
      </c>
      <c r="R410" s="10" t="s">
        <v>8311</v>
      </c>
      <c r="S410" s="18">
        <f t="shared" si="38"/>
        <v>41543.735995370371</v>
      </c>
      <c r="T410" s="21">
        <f t="shared" si="39"/>
        <v>41583.777662037035</v>
      </c>
      <c r="U410" s="23">
        <f t="shared" si="40"/>
        <v>40</v>
      </c>
      <c r="V410" s="25">
        <f t="shared" si="41"/>
        <v>0.1095890410958904</v>
      </c>
    </row>
    <row r="411" spans="1:22" customFormat="1" ht="45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 s="8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 s="9">
        <f t="shared" si="37"/>
        <v>45.6</v>
      </c>
      <c r="Q411" s="5" t="s">
        <v>8306</v>
      </c>
      <c r="R411" s="10" t="s">
        <v>8311</v>
      </c>
      <c r="S411" s="18">
        <f t="shared" si="38"/>
        <v>42543.862777777773</v>
      </c>
      <c r="T411" s="21">
        <f t="shared" si="39"/>
        <v>42573.862777777773</v>
      </c>
      <c r="U411" s="23">
        <f t="shared" si="40"/>
        <v>30</v>
      </c>
      <c r="V411" s="25">
        <f t="shared" si="41"/>
        <v>8.2191780821917804E-2</v>
      </c>
    </row>
    <row r="412" spans="1:22" customFormat="1" ht="45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 s="8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 s="9">
        <f t="shared" si="37"/>
        <v>183.29</v>
      </c>
      <c r="Q412" s="5" t="s">
        <v>8306</v>
      </c>
      <c r="R412" s="10" t="s">
        <v>8311</v>
      </c>
      <c r="S412" s="18">
        <f t="shared" si="38"/>
        <v>42113.981446759266</v>
      </c>
      <c r="T412" s="21">
        <f t="shared" si="39"/>
        <v>42173.981446759266</v>
      </c>
      <c r="U412" s="23">
        <f t="shared" si="40"/>
        <v>60</v>
      </c>
      <c r="V412" s="25">
        <f t="shared" si="41"/>
        <v>0.16438356164383561</v>
      </c>
    </row>
    <row r="413" spans="1:22" customFormat="1" ht="60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 s="8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 s="9">
        <f t="shared" si="37"/>
        <v>125.79</v>
      </c>
      <c r="Q413" s="5" t="s">
        <v>8306</v>
      </c>
      <c r="R413" s="10" t="s">
        <v>8311</v>
      </c>
      <c r="S413" s="18">
        <f t="shared" si="38"/>
        <v>41598.17597222222</v>
      </c>
      <c r="T413" s="21">
        <f t="shared" si="39"/>
        <v>41630.208333333336</v>
      </c>
      <c r="U413" s="23">
        <f t="shared" si="40"/>
        <v>32</v>
      </c>
      <c r="V413" s="25">
        <f t="shared" si="41"/>
        <v>8.7671232876712329E-2</v>
      </c>
    </row>
    <row r="414" spans="1:22" customFormat="1" ht="60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 s="8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 s="9">
        <f t="shared" si="37"/>
        <v>57.65</v>
      </c>
      <c r="Q414" s="5" t="s">
        <v>8306</v>
      </c>
      <c r="R414" s="10" t="s">
        <v>8311</v>
      </c>
      <c r="S414" s="18">
        <f t="shared" si="38"/>
        <v>41099.742800925924</v>
      </c>
      <c r="T414" s="21">
        <f t="shared" si="39"/>
        <v>41115.742800925924</v>
      </c>
      <c r="U414" s="23">
        <f t="shared" si="40"/>
        <v>16</v>
      </c>
      <c r="V414" s="25">
        <f t="shared" si="41"/>
        <v>4.3835616438356165E-2</v>
      </c>
    </row>
    <row r="415" spans="1:22" customFormat="1" ht="45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 s="8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 s="9">
        <f t="shared" si="37"/>
        <v>78.66</v>
      </c>
      <c r="Q415" s="5" t="s">
        <v>8306</v>
      </c>
      <c r="R415" s="10" t="s">
        <v>8311</v>
      </c>
      <c r="S415" s="18">
        <f t="shared" si="38"/>
        <v>41079.877442129626</v>
      </c>
      <c r="T415" s="21">
        <f t="shared" si="39"/>
        <v>41109.877442129626</v>
      </c>
      <c r="U415" s="23">
        <f t="shared" si="40"/>
        <v>30</v>
      </c>
      <c r="V415" s="25">
        <f t="shared" si="41"/>
        <v>8.2191780821917804E-2</v>
      </c>
    </row>
    <row r="416" spans="1:22" customFormat="1" ht="60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 s="8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 s="9">
        <f t="shared" si="37"/>
        <v>91.48</v>
      </c>
      <c r="Q416" s="5" t="s">
        <v>8306</v>
      </c>
      <c r="R416" s="10" t="s">
        <v>8311</v>
      </c>
      <c r="S416" s="18">
        <f t="shared" si="38"/>
        <v>41529.063252314816</v>
      </c>
      <c r="T416" s="21">
        <f t="shared" si="39"/>
        <v>41559.063252314816</v>
      </c>
      <c r="U416" s="23">
        <f t="shared" si="40"/>
        <v>30</v>
      </c>
      <c r="V416" s="25">
        <f t="shared" si="41"/>
        <v>8.2191780821917804E-2</v>
      </c>
    </row>
    <row r="417" spans="1:22" customFormat="1" ht="60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 s="8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 s="9">
        <f t="shared" si="37"/>
        <v>68.099999999999994</v>
      </c>
      <c r="Q417" s="5" t="s">
        <v>8306</v>
      </c>
      <c r="R417" s="10" t="s">
        <v>8311</v>
      </c>
      <c r="S417" s="18">
        <f t="shared" si="38"/>
        <v>41904.851875</v>
      </c>
      <c r="T417" s="21">
        <f t="shared" si="39"/>
        <v>41929.5</v>
      </c>
      <c r="U417" s="23">
        <f t="shared" si="40"/>
        <v>25</v>
      </c>
      <c r="V417" s="25">
        <f t="shared" si="41"/>
        <v>6.8493150684931503E-2</v>
      </c>
    </row>
    <row r="418" spans="1:22" customFormat="1" ht="45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 s="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 s="9">
        <f t="shared" si="37"/>
        <v>48.09</v>
      </c>
      <c r="Q418" s="5" t="s">
        <v>8306</v>
      </c>
      <c r="R418" s="10" t="s">
        <v>8311</v>
      </c>
      <c r="S418" s="18">
        <f t="shared" si="38"/>
        <v>41648.396192129629</v>
      </c>
      <c r="T418" s="21">
        <f t="shared" si="39"/>
        <v>41678.396192129629</v>
      </c>
      <c r="U418" s="23">
        <f t="shared" si="40"/>
        <v>30</v>
      </c>
      <c r="V418" s="25">
        <f t="shared" si="41"/>
        <v>8.2191780821917804E-2</v>
      </c>
    </row>
    <row r="419" spans="1:22" customFormat="1" ht="60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 s="8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 s="9">
        <f t="shared" si="37"/>
        <v>202.42</v>
      </c>
      <c r="Q419" s="5" t="s">
        <v>8306</v>
      </c>
      <c r="R419" s="10" t="s">
        <v>8311</v>
      </c>
      <c r="S419" s="18">
        <f t="shared" si="38"/>
        <v>41360.970601851855</v>
      </c>
      <c r="T419" s="21">
        <f t="shared" si="39"/>
        <v>41372.189583333333</v>
      </c>
      <c r="U419" s="23">
        <f t="shared" si="40"/>
        <v>12</v>
      </c>
      <c r="V419" s="25">
        <f t="shared" si="41"/>
        <v>3.287671232876712E-2</v>
      </c>
    </row>
    <row r="420" spans="1:22" customFormat="1" ht="60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 s="8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 s="9">
        <f t="shared" si="37"/>
        <v>216.75</v>
      </c>
      <c r="Q420" s="5" t="s">
        <v>8306</v>
      </c>
      <c r="R420" s="10" t="s">
        <v>8311</v>
      </c>
      <c r="S420" s="18">
        <f t="shared" si="38"/>
        <v>42178.282372685186</v>
      </c>
      <c r="T420" s="21">
        <f t="shared" si="39"/>
        <v>42208.282372685186</v>
      </c>
      <c r="U420" s="23">
        <f t="shared" si="40"/>
        <v>30</v>
      </c>
      <c r="V420" s="25">
        <f t="shared" si="41"/>
        <v>8.2191780821917804E-2</v>
      </c>
    </row>
    <row r="421" spans="1:22" customFormat="1" ht="45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 s="8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 s="9">
        <f t="shared" si="37"/>
        <v>110.07</v>
      </c>
      <c r="Q421" s="5" t="s">
        <v>8306</v>
      </c>
      <c r="R421" s="10" t="s">
        <v>8311</v>
      </c>
      <c r="S421" s="18">
        <f t="shared" si="38"/>
        <v>41394.842442129629</v>
      </c>
      <c r="T421" s="21">
        <f t="shared" si="39"/>
        <v>41454.842442129629</v>
      </c>
      <c r="U421" s="23">
        <f t="shared" si="40"/>
        <v>60</v>
      </c>
      <c r="V421" s="25">
        <f t="shared" si="41"/>
        <v>0.16438356164383561</v>
      </c>
    </row>
    <row r="422" spans="1:22" customFormat="1" ht="60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 s="8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 s="9">
        <f t="shared" si="37"/>
        <v>4.83</v>
      </c>
      <c r="Q422" s="5" t="s">
        <v>8306</v>
      </c>
      <c r="R422" s="10" t="s">
        <v>8312</v>
      </c>
      <c r="S422" s="18">
        <f t="shared" si="38"/>
        <v>41682.23646990741</v>
      </c>
      <c r="T422" s="21">
        <f t="shared" si="39"/>
        <v>41712.194803240738</v>
      </c>
      <c r="U422" s="23">
        <f t="shared" si="40"/>
        <v>30</v>
      </c>
      <c r="V422" s="25">
        <f t="shared" si="41"/>
        <v>8.2191780821917804E-2</v>
      </c>
    </row>
    <row r="423" spans="1:22" customFormat="1" ht="60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 s="8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 s="9">
        <f t="shared" si="37"/>
        <v>50.17</v>
      </c>
      <c r="Q423" s="5" t="s">
        <v>8306</v>
      </c>
      <c r="R423" s="10" t="s">
        <v>8312</v>
      </c>
      <c r="S423" s="18">
        <f t="shared" si="38"/>
        <v>42177.491388888884</v>
      </c>
      <c r="T423" s="21">
        <f t="shared" si="39"/>
        <v>42237.491388888884</v>
      </c>
      <c r="U423" s="23">
        <f t="shared" si="40"/>
        <v>60</v>
      </c>
      <c r="V423" s="25">
        <f t="shared" si="41"/>
        <v>0.16438356164383561</v>
      </c>
    </row>
    <row r="424" spans="1:22" customFormat="1" ht="60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 s="8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 s="9">
        <f t="shared" si="37"/>
        <v>35.83</v>
      </c>
      <c r="Q424" s="5" t="s">
        <v>8306</v>
      </c>
      <c r="R424" s="10" t="s">
        <v>8312</v>
      </c>
      <c r="S424" s="18">
        <f t="shared" si="38"/>
        <v>41863.260381944441</v>
      </c>
      <c r="T424" s="21">
        <f t="shared" si="39"/>
        <v>41893.260381944441</v>
      </c>
      <c r="U424" s="23">
        <f t="shared" si="40"/>
        <v>30</v>
      </c>
      <c r="V424" s="25">
        <f t="shared" si="41"/>
        <v>8.2191780821917804E-2</v>
      </c>
    </row>
    <row r="425" spans="1:22" customFormat="1" ht="45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 s="8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 s="9">
        <f t="shared" si="37"/>
        <v>11.77</v>
      </c>
      <c r="Q425" s="5" t="s">
        <v>8306</v>
      </c>
      <c r="R425" s="10" t="s">
        <v>8312</v>
      </c>
      <c r="S425" s="18">
        <f t="shared" si="38"/>
        <v>41400.92627314815</v>
      </c>
      <c r="T425" s="21">
        <f t="shared" si="39"/>
        <v>41430.92627314815</v>
      </c>
      <c r="U425" s="23">
        <f t="shared" si="40"/>
        <v>30</v>
      </c>
      <c r="V425" s="25">
        <f t="shared" si="41"/>
        <v>8.2191780821917804E-2</v>
      </c>
    </row>
    <row r="426" spans="1:22" customFormat="1" ht="45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 s="8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 s="9">
        <f t="shared" si="37"/>
        <v>40.78</v>
      </c>
      <c r="Q426" s="5" t="s">
        <v>8306</v>
      </c>
      <c r="R426" s="10" t="s">
        <v>8312</v>
      </c>
      <c r="S426" s="18">
        <f t="shared" si="38"/>
        <v>40934.376145833332</v>
      </c>
      <c r="T426" s="21">
        <f t="shared" si="39"/>
        <v>40994.334479166668</v>
      </c>
      <c r="U426" s="23">
        <f t="shared" si="40"/>
        <v>60</v>
      </c>
      <c r="V426" s="25">
        <f t="shared" si="41"/>
        <v>0.16438356164383561</v>
      </c>
    </row>
    <row r="427" spans="1:22" customFormat="1" ht="60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 s="8">
        <v>1448660404</v>
      </c>
      <c r="J427" s="8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 s="9">
        <f t="shared" si="37"/>
        <v>3</v>
      </c>
      <c r="Q427" s="5" t="s">
        <v>8306</v>
      </c>
      <c r="R427" s="10" t="s">
        <v>8312</v>
      </c>
      <c r="S427" s="18">
        <f t="shared" si="38"/>
        <v>42275.861157407402</v>
      </c>
      <c r="T427" s="21">
        <f t="shared" si="39"/>
        <v>42335.902824074074</v>
      </c>
      <c r="U427" s="23">
        <f t="shared" si="40"/>
        <v>60</v>
      </c>
      <c r="V427" s="25">
        <f t="shared" si="41"/>
        <v>0.16438356164383561</v>
      </c>
    </row>
    <row r="428" spans="1:22" customFormat="1" ht="60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 s="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 s="9">
        <f t="shared" si="37"/>
        <v>16.63</v>
      </c>
      <c r="Q428" s="5" t="s">
        <v>8306</v>
      </c>
      <c r="R428" s="10" t="s">
        <v>8312</v>
      </c>
      <c r="S428" s="18">
        <f t="shared" si="38"/>
        <v>42400.711967592593</v>
      </c>
      <c r="T428" s="21">
        <f t="shared" si="39"/>
        <v>42430.711967592593</v>
      </c>
      <c r="U428" s="23">
        <f t="shared" si="40"/>
        <v>30</v>
      </c>
      <c r="V428" s="25">
        <f t="shared" si="41"/>
        <v>8.2191780821917804E-2</v>
      </c>
    </row>
    <row r="429" spans="1:22" customFormat="1" ht="60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 s="8">
        <v>1445540340</v>
      </c>
      <c r="J429" s="8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 s="9">
        <f t="shared" si="37"/>
        <v>0</v>
      </c>
      <c r="Q429" s="5" t="s">
        <v>8306</v>
      </c>
      <c r="R429" s="10" t="s">
        <v>8312</v>
      </c>
      <c r="S429" s="18">
        <f t="shared" si="38"/>
        <v>42285.909027777772</v>
      </c>
      <c r="T429" s="21">
        <f t="shared" si="39"/>
        <v>42299.790972222225</v>
      </c>
      <c r="U429" s="23">
        <f t="shared" si="40"/>
        <v>14</v>
      </c>
      <c r="V429" s="25">
        <f t="shared" si="41"/>
        <v>3.8356164383561646E-2</v>
      </c>
    </row>
    <row r="430" spans="1:22" customFormat="1" ht="30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 s="8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 s="9">
        <f t="shared" si="37"/>
        <v>52</v>
      </c>
      <c r="Q430" s="5" t="s">
        <v>8306</v>
      </c>
      <c r="R430" s="10" t="s">
        <v>8312</v>
      </c>
      <c r="S430" s="18">
        <f t="shared" si="38"/>
        <v>41778.766724537039</v>
      </c>
      <c r="T430" s="21">
        <f t="shared" si="39"/>
        <v>41806.916666666664</v>
      </c>
      <c r="U430" s="23">
        <f t="shared" si="40"/>
        <v>28</v>
      </c>
      <c r="V430" s="25">
        <f t="shared" si="41"/>
        <v>7.6712328767123292E-2</v>
      </c>
    </row>
    <row r="431" spans="1:22" customFormat="1" ht="60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 s="8">
        <v>1259297940</v>
      </c>
      <c r="J431" s="8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 s="9">
        <f t="shared" si="37"/>
        <v>0</v>
      </c>
      <c r="Q431" s="5" t="s">
        <v>8306</v>
      </c>
      <c r="R431" s="10" t="s">
        <v>8312</v>
      </c>
      <c r="S431" s="18">
        <f t="shared" si="38"/>
        <v>40070.901412037041</v>
      </c>
      <c r="T431" s="21">
        <f t="shared" si="39"/>
        <v>40144.207638888889</v>
      </c>
      <c r="U431" s="23">
        <f t="shared" si="40"/>
        <v>74</v>
      </c>
      <c r="V431" s="25">
        <f t="shared" si="41"/>
        <v>0.20273972602739726</v>
      </c>
    </row>
    <row r="432" spans="1:22" customFormat="1" ht="45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 s="8">
        <v>1378866867</v>
      </c>
      <c r="J432" s="8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 s="9">
        <f t="shared" si="37"/>
        <v>4.8</v>
      </c>
      <c r="Q432" s="5" t="s">
        <v>8306</v>
      </c>
      <c r="R432" s="10" t="s">
        <v>8312</v>
      </c>
      <c r="S432" s="18">
        <f t="shared" si="38"/>
        <v>41513.107256944444</v>
      </c>
      <c r="T432" s="21">
        <f t="shared" si="39"/>
        <v>41528.107256944444</v>
      </c>
      <c r="U432" s="23">
        <f t="shared" si="40"/>
        <v>15</v>
      </c>
      <c r="V432" s="25">
        <f t="shared" si="41"/>
        <v>4.1095890410958902E-2</v>
      </c>
    </row>
    <row r="433" spans="1:22" customFormat="1" ht="45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 s="8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 s="9">
        <f t="shared" si="37"/>
        <v>51.88</v>
      </c>
      <c r="Q433" s="5" t="s">
        <v>8306</v>
      </c>
      <c r="R433" s="10" t="s">
        <v>8312</v>
      </c>
      <c r="S433" s="18">
        <f t="shared" si="38"/>
        <v>42526.871331018512</v>
      </c>
      <c r="T433" s="21">
        <f t="shared" si="39"/>
        <v>42556.871331018512</v>
      </c>
      <c r="U433" s="23">
        <f t="shared" si="40"/>
        <v>30</v>
      </c>
      <c r="V433" s="25">
        <f t="shared" si="41"/>
        <v>8.2191780821917804E-2</v>
      </c>
    </row>
    <row r="434" spans="1:22" customFormat="1" ht="60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 s="8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 s="9">
        <f t="shared" si="37"/>
        <v>71.25</v>
      </c>
      <c r="Q434" s="5" t="s">
        <v>8306</v>
      </c>
      <c r="R434" s="10" t="s">
        <v>8312</v>
      </c>
      <c r="S434" s="18">
        <f t="shared" si="38"/>
        <v>42238.726631944446</v>
      </c>
      <c r="T434" s="21">
        <f t="shared" si="39"/>
        <v>42298.726631944446</v>
      </c>
      <c r="U434" s="23">
        <f t="shared" si="40"/>
        <v>60</v>
      </c>
      <c r="V434" s="25">
        <f t="shared" si="41"/>
        <v>0.16438356164383561</v>
      </c>
    </row>
    <row r="435" spans="1:22" customFormat="1" ht="60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 s="8">
        <v>1444576022</v>
      </c>
      <c r="J435" s="8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 s="9">
        <f t="shared" si="37"/>
        <v>0</v>
      </c>
      <c r="Q435" s="5" t="s">
        <v>8306</v>
      </c>
      <c r="R435" s="10" t="s">
        <v>8312</v>
      </c>
      <c r="S435" s="18">
        <f t="shared" si="38"/>
        <v>42228.629884259266</v>
      </c>
      <c r="T435" s="21">
        <f t="shared" si="39"/>
        <v>42288.629884259266</v>
      </c>
      <c r="U435" s="23">
        <f t="shared" si="40"/>
        <v>60</v>
      </c>
      <c r="V435" s="25">
        <f t="shared" si="41"/>
        <v>0.16438356164383561</v>
      </c>
    </row>
    <row r="436" spans="1:22" customFormat="1" ht="60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 s="8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 s="9">
        <f t="shared" si="37"/>
        <v>62.5</v>
      </c>
      <c r="Q436" s="5" t="s">
        <v>8306</v>
      </c>
      <c r="R436" s="10" t="s">
        <v>8312</v>
      </c>
      <c r="S436" s="18">
        <f t="shared" si="38"/>
        <v>41576.834513888891</v>
      </c>
      <c r="T436" s="21">
        <f t="shared" si="39"/>
        <v>41609.876180555555</v>
      </c>
      <c r="U436" s="23">
        <f t="shared" si="40"/>
        <v>33</v>
      </c>
      <c r="V436" s="25">
        <f t="shared" si="41"/>
        <v>9.0410958904109592E-2</v>
      </c>
    </row>
    <row r="437" spans="1:22" customFormat="1" ht="60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 s="8">
        <v>1379094980</v>
      </c>
      <c r="J437" s="8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 s="9">
        <f t="shared" si="37"/>
        <v>1</v>
      </c>
      <c r="Q437" s="5" t="s">
        <v>8306</v>
      </c>
      <c r="R437" s="10" t="s">
        <v>8312</v>
      </c>
      <c r="S437" s="18">
        <f t="shared" si="38"/>
        <v>41500.747453703705</v>
      </c>
      <c r="T437" s="21">
        <f t="shared" si="39"/>
        <v>41530.747453703705</v>
      </c>
      <c r="U437" s="23">
        <f t="shared" si="40"/>
        <v>30</v>
      </c>
      <c r="V437" s="25">
        <f t="shared" si="41"/>
        <v>8.2191780821917804E-2</v>
      </c>
    </row>
    <row r="438" spans="1:22" customFormat="1" ht="45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 s="8">
        <v>1375260113</v>
      </c>
      <c r="J438" s="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 s="9">
        <f t="shared" si="37"/>
        <v>0</v>
      </c>
      <c r="Q438" s="5" t="s">
        <v>8306</v>
      </c>
      <c r="R438" s="10" t="s">
        <v>8312</v>
      </c>
      <c r="S438" s="18">
        <f t="shared" si="38"/>
        <v>41456.36241898148</v>
      </c>
      <c r="T438" s="21">
        <f t="shared" si="39"/>
        <v>41486.36241898148</v>
      </c>
      <c r="U438" s="23">
        <f t="shared" si="40"/>
        <v>30</v>
      </c>
      <c r="V438" s="25">
        <f t="shared" si="41"/>
        <v>8.2191780821917804E-2</v>
      </c>
    </row>
    <row r="439" spans="1:22" customFormat="1" ht="45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 s="8">
        <v>1475912326</v>
      </c>
      <c r="J439" s="8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 s="9">
        <f t="shared" si="37"/>
        <v>0</v>
      </c>
      <c r="Q439" s="5" t="s">
        <v>8306</v>
      </c>
      <c r="R439" s="10" t="s">
        <v>8312</v>
      </c>
      <c r="S439" s="18">
        <f t="shared" si="38"/>
        <v>42591.31858796296</v>
      </c>
      <c r="T439" s="21">
        <f t="shared" si="39"/>
        <v>42651.31858796296</v>
      </c>
      <c r="U439" s="23">
        <f t="shared" si="40"/>
        <v>60</v>
      </c>
      <c r="V439" s="25">
        <f t="shared" si="41"/>
        <v>0.16438356164383561</v>
      </c>
    </row>
    <row r="440" spans="1:22" customFormat="1" ht="45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 s="8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 s="9">
        <f t="shared" si="37"/>
        <v>170.55</v>
      </c>
      <c r="Q440" s="5" t="s">
        <v>8306</v>
      </c>
      <c r="R440" s="10" t="s">
        <v>8312</v>
      </c>
      <c r="S440" s="18">
        <f t="shared" si="38"/>
        <v>42296.261087962965</v>
      </c>
      <c r="T440" s="21">
        <f t="shared" si="39"/>
        <v>42326.302754629629</v>
      </c>
      <c r="U440" s="23">
        <f t="shared" si="40"/>
        <v>30</v>
      </c>
      <c r="V440" s="25">
        <f t="shared" si="41"/>
        <v>8.2191780821917804E-2</v>
      </c>
    </row>
    <row r="441" spans="1:22" customFormat="1" ht="60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 s="8">
        <v>1413569818</v>
      </c>
      <c r="J441" s="8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 s="9">
        <f t="shared" si="37"/>
        <v>0</v>
      </c>
      <c r="Q441" s="5" t="s">
        <v>8306</v>
      </c>
      <c r="R441" s="10" t="s">
        <v>8312</v>
      </c>
      <c r="S441" s="18">
        <f t="shared" si="38"/>
        <v>41919.761782407404</v>
      </c>
      <c r="T441" s="21">
        <f t="shared" si="39"/>
        <v>41929.761782407404</v>
      </c>
      <c r="U441" s="23">
        <f t="shared" si="40"/>
        <v>10</v>
      </c>
      <c r="V441" s="25">
        <f t="shared" si="41"/>
        <v>2.7397260273972601E-2</v>
      </c>
    </row>
    <row r="442" spans="1:22" customFormat="1" ht="45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 s="8">
        <v>1458859153</v>
      </c>
      <c r="J442" s="8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 s="9">
        <f t="shared" si="37"/>
        <v>5</v>
      </c>
      <c r="Q442" s="5" t="s">
        <v>8306</v>
      </c>
      <c r="R442" s="10" t="s">
        <v>8312</v>
      </c>
      <c r="S442" s="18">
        <f t="shared" si="38"/>
        <v>42423.985567129625</v>
      </c>
      <c r="T442" s="21">
        <f t="shared" si="39"/>
        <v>42453.943900462968</v>
      </c>
      <c r="U442" s="23">
        <f t="shared" si="40"/>
        <v>30</v>
      </c>
      <c r="V442" s="25">
        <f t="shared" si="41"/>
        <v>8.2191780821917804E-2</v>
      </c>
    </row>
    <row r="443" spans="1:22" customFormat="1" ht="60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 s="8">
        <v>1383418996</v>
      </c>
      <c r="J443" s="8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 s="9">
        <f t="shared" si="37"/>
        <v>0</v>
      </c>
      <c r="Q443" s="5" t="s">
        <v>8306</v>
      </c>
      <c r="R443" s="10" t="s">
        <v>8312</v>
      </c>
      <c r="S443" s="18">
        <f t="shared" si="38"/>
        <v>41550.793935185182</v>
      </c>
      <c r="T443" s="21">
        <f t="shared" si="39"/>
        <v>41580.793935185182</v>
      </c>
      <c r="U443" s="23">
        <f t="shared" si="40"/>
        <v>30</v>
      </c>
      <c r="V443" s="25">
        <f t="shared" si="41"/>
        <v>8.2191780821917804E-2</v>
      </c>
    </row>
    <row r="444" spans="1:22" customFormat="1" ht="15.75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 s="8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 s="9">
        <f t="shared" si="37"/>
        <v>393.59</v>
      </c>
      <c r="Q444" s="5" t="s">
        <v>8306</v>
      </c>
      <c r="R444" s="10" t="s">
        <v>8312</v>
      </c>
      <c r="S444" s="18">
        <f t="shared" si="38"/>
        <v>42024.888692129629</v>
      </c>
      <c r="T444" s="21">
        <f t="shared" si="39"/>
        <v>42054.888692129629</v>
      </c>
      <c r="U444" s="23">
        <f t="shared" si="40"/>
        <v>30</v>
      </c>
      <c r="V444" s="25">
        <f t="shared" si="41"/>
        <v>8.2191780821917804E-2</v>
      </c>
    </row>
    <row r="445" spans="1:22" customFormat="1" ht="45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 s="8">
        <v>1391991701</v>
      </c>
      <c r="J445" s="8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 s="9">
        <f t="shared" si="37"/>
        <v>5</v>
      </c>
      <c r="Q445" s="5" t="s">
        <v>8306</v>
      </c>
      <c r="R445" s="10" t="s">
        <v>8312</v>
      </c>
      <c r="S445" s="18">
        <f t="shared" si="38"/>
        <v>41650.015057870369</v>
      </c>
      <c r="T445" s="21">
        <f t="shared" si="39"/>
        <v>41680.015057870369</v>
      </c>
      <c r="U445" s="23">
        <f t="shared" si="40"/>
        <v>30</v>
      </c>
      <c r="V445" s="25">
        <f t="shared" si="41"/>
        <v>8.2191780821917804E-2</v>
      </c>
    </row>
    <row r="446" spans="1:22" customFormat="1" ht="45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 s="8">
        <v>1329342361</v>
      </c>
      <c r="J446" s="8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 s="9">
        <f t="shared" si="37"/>
        <v>50</v>
      </c>
      <c r="Q446" s="5" t="s">
        <v>8306</v>
      </c>
      <c r="R446" s="10" t="s">
        <v>8312</v>
      </c>
      <c r="S446" s="18">
        <f t="shared" si="38"/>
        <v>40894.906956018516</v>
      </c>
      <c r="T446" s="21">
        <f t="shared" si="39"/>
        <v>40954.906956018516</v>
      </c>
      <c r="U446" s="23">
        <f t="shared" si="40"/>
        <v>60</v>
      </c>
      <c r="V446" s="25">
        <f t="shared" si="41"/>
        <v>0.16438356164383561</v>
      </c>
    </row>
    <row r="447" spans="1:22" customFormat="1" ht="45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 s="8">
        <v>1432195375</v>
      </c>
      <c r="J447" s="8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 s="9">
        <f t="shared" si="37"/>
        <v>1</v>
      </c>
      <c r="Q447" s="5" t="s">
        <v>8306</v>
      </c>
      <c r="R447" s="10" t="s">
        <v>8312</v>
      </c>
      <c r="S447" s="18">
        <f t="shared" si="38"/>
        <v>42130.335358796292</v>
      </c>
      <c r="T447" s="21">
        <f t="shared" si="39"/>
        <v>42145.335358796292</v>
      </c>
      <c r="U447" s="23">
        <f t="shared" si="40"/>
        <v>15</v>
      </c>
      <c r="V447" s="25">
        <f t="shared" si="41"/>
        <v>4.1095890410958902E-2</v>
      </c>
    </row>
    <row r="448" spans="1:22" customFormat="1" ht="60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 s="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 s="9">
        <f t="shared" si="37"/>
        <v>47.88</v>
      </c>
      <c r="Q448" s="5" t="s">
        <v>8306</v>
      </c>
      <c r="R448" s="10" t="s">
        <v>8312</v>
      </c>
      <c r="S448" s="18">
        <f t="shared" si="38"/>
        <v>42037.083564814813</v>
      </c>
      <c r="T448" s="21">
        <f t="shared" si="39"/>
        <v>42067.083564814813</v>
      </c>
      <c r="U448" s="23">
        <f t="shared" si="40"/>
        <v>30</v>
      </c>
      <c r="V448" s="25">
        <f t="shared" si="41"/>
        <v>8.2191780821917804E-2</v>
      </c>
    </row>
    <row r="449" spans="1:22" customFormat="1" ht="60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 s="8">
        <v>1364041163</v>
      </c>
      <c r="J449" s="8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 s="9">
        <f t="shared" si="37"/>
        <v>5</v>
      </c>
      <c r="Q449" s="5" t="s">
        <v>8306</v>
      </c>
      <c r="R449" s="10" t="s">
        <v>8312</v>
      </c>
      <c r="S449" s="18">
        <f t="shared" si="38"/>
        <v>41331.555127314816</v>
      </c>
      <c r="T449" s="21">
        <f t="shared" si="39"/>
        <v>41356.513460648144</v>
      </c>
      <c r="U449" s="23">
        <f t="shared" si="40"/>
        <v>25</v>
      </c>
      <c r="V449" s="25">
        <f t="shared" si="41"/>
        <v>6.8493150684931503E-2</v>
      </c>
    </row>
    <row r="450" spans="1:22" customFormat="1" ht="60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 s="8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6"/>
        <v>3</v>
      </c>
      <c r="P450" s="9">
        <f t="shared" si="37"/>
        <v>20.5</v>
      </c>
      <c r="Q450" s="5" t="s">
        <v>8306</v>
      </c>
      <c r="R450" s="10" t="s">
        <v>8312</v>
      </c>
      <c r="S450" s="18">
        <f t="shared" si="38"/>
        <v>41753.758043981477</v>
      </c>
      <c r="T450" s="21">
        <f t="shared" si="39"/>
        <v>41773.758043981477</v>
      </c>
      <c r="U450" s="23">
        <f t="shared" si="40"/>
        <v>20</v>
      </c>
      <c r="V450" s="25">
        <f t="shared" si="41"/>
        <v>5.4794520547945202E-2</v>
      </c>
    </row>
    <row r="451" spans="1:22" customFormat="1" ht="60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 s="8">
        <v>1382017085</v>
      </c>
      <c r="J451" s="8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2">ROUND(E451/D451*100,0)</f>
        <v>2</v>
      </c>
      <c r="P451" s="9">
        <f t="shared" ref="P451:P514" si="43">IFERROR(ROUND(E451/L451,2),0)</f>
        <v>9</v>
      </c>
      <c r="Q451" s="5" t="s">
        <v>8306</v>
      </c>
      <c r="R451" s="10" t="s">
        <v>8312</v>
      </c>
      <c r="S451" s="18">
        <f t="shared" ref="S451:S514" si="44">(((J451/60)/60)/24)+DATE(1970,1,1)</f>
        <v>41534.568113425928</v>
      </c>
      <c r="T451" s="21">
        <f t="shared" ref="T451:T514" si="45">(((I451/60)/60)/24)+DATE(1970,1,1)</f>
        <v>41564.568113425928</v>
      </c>
      <c r="U451" s="23">
        <f t="shared" ref="U451:U514" si="46">_xlfn.DAYS(T451,S451)</f>
        <v>30</v>
      </c>
      <c r="V451" s="25">
        <f t="shared" ref="V451:V514" si="47">U451/365</f>
        <v>8.2191780821917804E-2</v>
      </c>
    </row>
    <row r="452" spans="1:22" customFormat="1" ht="60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 s="8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 s="9">
        <f t="shared" si="43"/>
        <v>56.57</v>
      </c>
      <c r="Q452" s="5" t="s">
        <v>8306</v>
      </c>
      <c r="R452" s="10" t="s">
        <v>8312</v>
      </c>
      <c r="S452" s="18">
        <f t="shared" si="44"/>
        <v>41654.946759259255</v>
      </c>
      <c r="T452" s="21">
        <f t="shared" si="45"/>
        <v>41684.946759259255</v>
      </c>
      <c r="U452" s="23">
        <f t="shared" si="46"/>
        <v>30</v>
      </c>
      <c r="V452" s="25">
        <f t="shared" si="47"/>
        <v>8.2191780821917804E-2</v>
      </c>
    </row>
    <row r="453" spans="1:22" customFormat="1" ht="60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 s="8">
        <v>1390669791</v>
      </c>
      <c r="J453" s="8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 s="9">
        <f t="shared" si="43"/>
        <v>0</v>
      </c>
      <c r="Q453" s="5" t="s">
        <v>8306</v>
      </c>
      <c r="R453" s="10" t="s">
        <v>8312</v>
      </c>
      <c r="S453" s="18">
        <f t="shared" si="44"/>
        <v>41634.715173611112</v>
      </c>
      <c r="T453" s="21">
        <f t="shared" si="45"/>
        <v>41664.715173611112</v>
      </c>
      <c r="U453" s="23">
        <f t="shared" si="46"/>
        <v>30</v>
      </c>
      <c r="V453" s="25">
        <f t="shared" si="47"/>
        <v>8.2191780821917804E-2</v>
      </c>
    </row>
    <row r="454" spans="1:22" customFormat="1" ht="45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 s="8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 s="9">
        <f t="shared" si="43"/>
        <v>40</v>
      </c>
      <c r="Q454" s="5" t="s">
        <v>8306</v>
      </c>
      <c r="R454" s="10" t="s">
        <v>8312</v>
      </c>
      <c r="S454" s="18">
        <f t="shared" si="44"/>
        <v>42107.703877314809</v>
      </c>
      <c r="T454" s="21">
        <f t="shared" si="45"/>
        <v>42137.703877314809</v>
      </c>
      <c r="U454" s="23">
        <f t="shared" si="46"/>
        <v>30</v>
      </c>
      <c r="V454" s="25">
        <f t="shared" si="47"/>
        <v>8.2191780821917804E-2</v>
      </c>
    </row>
    <row r="455" spans="1:22" customFormat="1" ht="60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 s="8">
        <v>1424375279</v>
      </c>
      <c r="J455" s="8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 s="9">
        <f t="shared" si="43"/>
        <v>13</v>
      </c>
      <c r="Q455" s="5" t="s">
        <v>8306</v>
      </c>
      <c r="R455" s="10" t="s">
        <v>8312</v>
      </c>
      <c r="S455" s="18">
        <f t="shared" si="44"/>
        <v>42038.824988425928</v>
      </c>
      <c r="T455" s="21">
        <f t="shared" si="45"/>
        <v>42054.824988425928</v>
      </c>
      <c r="U455" s="23">
        <f t="shared" si="46"/>
        <v>16</v>
      </c>
      <c r="V455" s="25">
        <f t="shared" si="47"/>
        <v>4.3835616438356165E-2</v>
      </c>
    </row>
    <row r="456" spans="1:22" customFormat="1" ht="45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 s="8">
        <v>1417007640</v>
      </c>
      <c r="J456" s="8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 s="9">
        <f t="shared" si="43"/>
        <v>16.399999999999999</v>
      </c>
      <c r="Q456" s="5" t="s">
        <v>8306</v>
      </c>
      <c r="R456" s="10" t="s">
        <v>8312</v>
      </c>
      <c r="S456" s="18">
        <f t="shared" si="44"/>
        <v>41938.717256944445</v>
      </c>
      <c r="T456" s="21">
        <f t="shared" si="45"/>
        <v>41969.551388888889</v>
      </c>
      <c r="U456" s="23">
        <f t="shared" si="46"/>
        <v>31</v>
      </c>
      <c r="V456" s="25">
        <f t="shared" si="47"/>
        <v>8.4931506849315067E-2</v>
      </c>
    </row>
    <row r="457" spans="1:22" customFormat="1" ht="60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 s="8">
        <v>1334622660</v>
      </c>
      <c r="J457" s="8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 s="9">
        <f t="shared" si="43"/>
        <v>22.5</v>
      </c>
      <c r="Q457" s="5" t="s">
        <v>8306</v>
      </c>
      <c r="R457" s="10" t="s">
        <v>8312</v>
      </c>
      <c r="S457" s="18">
        <f t="shared" si="44"/>
        <v>40971.002569444441</v>
      </c>
      <c r="T457" s="21">
        <f t="shared" si="45"/>
        <v>41016.021527777775</v>
      </c>
      <c r="U457" s="23">
        <f t="shared" si="46"/>
        <v>45</v>
      </c>
      <c r="V457" s="25">
        <f t="shared" si="47"/>
        <v>0.12328767123287671</v>
      </c>
    </row>
    <row r="458" spans="1:22" customFormat="1" ht="60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 s="8">
        <v>1382414340</v>
      </c>
      <c r="J458" s="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 s="9">
        <f t="shared" si="43"/>
        <v>20.329999999999998</v>
      </c>
      <c r="Q458" s="5" t="s">
        <v>8306</v>
      </c>
      <c r="R458" s="10" t="s">
        <v>8312</v>
      </c>
      <c r="S458" s="18">
        <f t="shared" si="44"/>
        <v>41547.694456018515</v>
      </c>
      <c r="T458" s="21">
        <f t="shared" si="45"/>
        <v>41569.165972222225</v>
      </c>
      <c r="U458" s="23">
        <f t="shared" si="46"/>
        <v>22</v>
      </c>
      <c r="V458" s="25">
        <f t="shared" si="47"/>
        <v>6.0273972602739728E-2</v>
      </c>
    </row>
    <row r="459" spans="1:22" customFormat="1" ht="60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 s="8">
        <v>1408213512</v>
      </c>
      <c r="J459" s="8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 s="9">
        <f t="shared" si="43"/>
        <v>0</v>
      </c>
      <c r="Q459" s="5" t="s">
        <v>8306</v>
      </c>
      <c r="R459" s="10" t="s">
        <v>8312</v>
      </c>
      <c r="S459" s="18">
        <f t="shared" si="44"/>
        <v>41837.767500000002</v>
      </c>
      <c r="T459" s="21">
        <f t="shared" si="45"/>
        <v>41867.767500000002</v>
      </c>
      <c r="U459" s="23">
        <f t="shared" si="46"/>
        <v>30</v>
      </c>
      <c r="V459" s="25">
        <f t="shared" si="47"/>
        <v>8.2191780821917804E-2</v>
      </c>
    </row>
    <row r="460" spans="1:22" customFormat="1" ht="45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 s="8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 s="9">
        <f t="shared" si="43"/>
        <v>16.760000000000002</v>
      </c>
      <c r="Q460" s="5" t="s">
        <v>8306</v>
      </c>
      <c r="R460" s="10" t="s">
        <v>8312</v>
      </c>
      <c r="S460" s="18">
        <f t="shared" si="44"/>
        <v>41378.69976851852</v>
      </c>
      <c r="T460" s="21">
        <f t="shared" si="45"/>
        <v>41408.69976851852</v>
      </c>
      <c r="U460" s="23">
        <f t="shared" si="46"/>
        <v>30</v>
      </c>
      <c r="V460" s="25">
        <f t="shared" si="47"/>
        <v>8.2191780821917804E-2</v>
      </c>
    </row>
    <row r="461" spans="1:22" customFormat="1" ht="60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 s="8">
        <v>1321201327</v>
      </c>
      <c r="J461" s="8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 s="9">
        <f t="shared" si="43"/>
        <v>25</v>
      </c>
      <c r="Q461" s="5" t="s">
        <v>8306</v>
      </c>
      <c r="R461" s="10" t="s">
        <v>8312</v>
      </c>
      <c r="S461" s="18">
        <f t="shared" si="44"/>
        <v>40800.6403587963</v>
      </c>
      <c r="T461" s="21">
        <f t="shared" si="45"/>
        <v>40860.682025462964</v>
      </c>
      <c r="U461" s="23">
        <f t="shared" si="46"/>
        <v>60</v>
      </c>
      <c r="V461" s="25">
        <f t="shared" si="47"/>
        <v>0.16438356164383561</v>
      </c>
    </row>
    <row r="462" spans="1:22" customFormat="1" ht="30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 s="8">
        <v>1401595200</v>
      </c>
      <c r="J462" s="8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 s="9">
        <f t="shared" si="43"/>
        <v>12.5</v>
      </c>
      <c r="Q462" s="5" t="s">
        <v>8306</v>
      </c>
      <c r="R462" s="10" t="s">
        <v>8312</v>
      </c>
      <c r="S462" s="18">
        <f t="shared" si="44"/>
        <v>41759.542534722219</v>
      </c>
      <c r="T462" s="21">
        <f t="shared" si="45"/>
        <v>41791.166666666664</v>
      </c>
      <c r="U462" s="23">
        <f t="shared" si="46"/>
        <v>32</v>
      </c>
      <c r="V462" s="25">
        <f t="shared" si="47"/>
        <v>8.7671232876712329E-2</v>
      </c>
    </row>
    <row r="463" spans="1:22" customFormat="1" ht="60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 s="8">
        <v>1370204367</v>
      </c>
      <c r="J463" s="8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 s="9">
        <f t="shared" si="43"/>
        <v>0</v>
      </c>
      <c r="Q463" s="5" t="s">
        <v>8306</v>
      </c>
      <c r="R463" s="10" t="s">
        <v>8312</v>
      </c>
      <c r="S463" s="18">
        <f t="shared" si="44"/>
        <v>41407.84684027778</v>
      </c>
      <c r="T463" s="21">
        <f t="shared" si="45"/>
        <v>41427.84684027778</v>
      </c>
      <c r="U463" s="23">
        <f t="shared" si="46"/>
        <v>20</v>
      </c>
      <c r="V463" s="25">
        <f t="shared" si="47"/>
        <v>5.4794520547945202E-2</v>
      </c>
    </row>
    <row r="464" spans="1:22" customFormat="1" ht="60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 s="8">
        <v>1312945341</v>
      </c>
      <c r="J464" s="8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 s="9">
        <f t="shared" si="43"/>
        <v>0</v>
      </c>
      <c r="Q464" s="5" t="s">
        <v>8306</v>
      </c>
      <c r="R464" s="10" t="s">
        <v>8312</v>
      </c>
      <c r="S464" s="18">
        <f t="shared" si="44"/>
        <v>40705.126631944448</v>
      </c>
      <c r="T464" s="21">
        <f t="shared" si="45"/>
        <v>40765.126631944448</v>
      </c>
      <c r="U464" s="23">
        <f t="shared" si="46"/>
        <v>60</v>
      </c>
      <c r="V464" s="25">
        <f t="shared" si="47"/>
        <v>0.16438356164383561</v>
      </c>
    </row>
    <row r="465" spans="1:22" customFormat="1" ht="45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 s="8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 s="9">
        <f t="shared" si="43"/>
        <v>113.64</v>
      </c>
      <c r="Q465" s="5" t="s">
        <v>8306</v>
      </c>
      <c r="R465" s="10" t="s">
        <v>8312</v>
      </c>
      <c r="S465" s="18">
        <f t="shared" si="44"/>
        <v>40750.710104166668</v>
      </c>
      <c r="T465" s="21">
        <f t="shared" si="45"/>
        <v>40810.710104166668</v>
      </c>
      <c r="U465" s="23">
        <f t="shared" si="46"/>
        <v>60</v>
      </c>
      <c r="V465" s="25">
        <f t="shared" si="47"/>
        <v>0.16438356164383561</v>
      </c>
    </row>
    <row r="466" spans="1:22" customFormat="1" ht="45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 s="8">
        <v>1463602935</v>
      </c>
      <c r="J466" s="8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 s="9">
        <f t="shared" si="43"/>
        <v>1</v>
      </c>
      <c r="Q466" s="5" t="s">
        <v>8306</v>
      </c>
      <c r="R466" s="10" t="s">
        <v>8312</v>
      </c>
      <c r="S466" s="18">
        <f t="shared" si="44"/>
        <v>42488.848784722228</v>
      </c>
      <c r="T466" s="21">
        <f t="shared" si="45"/>
        <v>42508.848784722228</v>
      </c>
      <c r="U466" s="23">
        <f t="shared" si="46"/>
        <v>20</v>
      </c>
      <c r="V466" s="25">
        <f t="shared" si="47"/>
        <v>5.4794520547945202E-2</v>
      </c>
    </row>
    <row r="467" spans="1:22" customFormat="1" ht="30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 s="8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 s="9">
        <f t="shared" si="43"/>
        <v>17.25</v>
      </c>
      <c r="Q467" s="5" t="s">
        <v>8306</v>
      </c>
      <c r="R467" s="10" t="s">
        <v>8312</v>
      </c>
      <c r="S467" s="18">
        <f t="shared" si="44"/>
        <v>41801.120069444441</v>
      </c>
      <c r="T467" s="21">
        <f t="shared" si="45"/>
        <v>41817.120069444441</v>
      </c>
      <c r="U467" s="23">
        <f t="shared" si="46"/>
        <v>16</v>
      </c>
      <c r="V467" s="25">
        <f t="shared" si="47"/>
        <v>4.3835616438356165E-2</v>
      </c>
    </row>
    <row r="468" spans="1:22" customFormat="1" ht="45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 s="8">
        <v>1347057464</v>
      </c>
      <c r="J468" s="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 s="9">
        <f t="shared" si="43"/>
        <v>15.2</v>
      </c>
      <c r="Q468" s="5" t="s">
        <v>8306</v>
      </c>
      <c r="R468" s="10" t="s">
        <v>8312</v>
      </c>
      <c r="S468" s="18">
        <f t="shared" si="44"/>
        <v>41129.942870370374</v>
      </c>
      <c r="T468" s="21">
        <f t="shared" si="45"/>
        <v>41159.942870370374</v>
      </c>
      <c r="U468" s="23">
        <f t="shared" si="46"/>
        <v>30</v>
      </c>
      <c r="V468" s="25">
        <f t="shared" si="47"/>
        <v>8.2191780821917804E-2</v>
      </c>
    </row>
    <row r="469" spans="1:22" customFormat="1" ht="60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 s="8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 s="9">
        <f t="shared" si="43"/>
        <v>110.64</v>
      </c>
      <c r="Q469" s="5" t="s">
        <v>8306</v>
      </c>
      <c r="R469" s="10" t="s">
        <v>8312</v>
      </c>
      <c r="S469" s="18">
        <f t="shared" si="44"/>
        <v>41135.679791666669</v>
      </c>
      <c r="T469" s="21">
        <f t="shared" si="45"/>
        <v>41180.679791666669</v>
      </c>
      <c r="U469" s="23">
        <f t="shared" si="46"/>
        <v>45</v>
      </c>
      <c r="V469" s="25">
        <f t="shared" si="47"/>
        <v>0.12328767123287671</v>
      </c>
    </row>
    <row r="470" spans="1:22" customFormat="1" ht="60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 s="8">
        <v>1341978665</v>
      </c>
      <c r="J470" s="8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 s="9">
        <f t="shared" si="43"/>
        <v>0</v>
      </c>
      <c r="Q470" s="5" t="s">
        <v>8306</v>
      </c>
      <c r="R470" s="10" t="s">
        <v>8312</v>
      </c>
      <c r="S470" s="18">
        <f t="shared" si="44"/>
        <v>41041.167627314811</v>
      </c>
      <c r="T470" s="21">
        <f t="shared" si="45"/>
        <v>41101.160474537035</v>
      </c>
      <c r="U470" s="23">
        <f t="shared" si="46"/>
        <v>60</v>
      </c>
      <c r="V470" s="25">
        <f t="shared" si="47"/>
        <v>0.16438356164383561</v>
      </c>
    </row>
    <row r="471" spans="1:22" customFormat="1" ht="30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 s="8">
        <v>1409960724</v>
      </c>
      <c r="J471" s="8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 s="9">
        <f t="shared" si="43"/>
        <v>0</v>
      </c>
      <c r="Q471" s="5" t="s">
        <v>8306</v>
      </c>
      <c r="R471" s="10" t="s">
        <v>8312</v>
      </c>
      <c r="S471" s="18">
        <f t="shared" si="44"/>
        <v>41827.989861111113</v>
      </c>
      <c r="T471" s="21">
        <f t="shared" si="45"/>
        <v>41887.989861111113</v>
      </c>
      <c r="U471" s="23">
        <f t="shared" si="46"/>
        <v>60</v>
      </c>
      <c r="V471" s="25">
        <f t="shared" si="47"/>
        <v>0.16438356164383561</v>
      </c>
    </row>
    <row r="472" spans="1:22" customFormat="1" ht="60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 s="8">
        <v>1389844800</v>
      </c>
      <c r="J472" s="8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 s="9">
        <f t="shared" si="43"/>
        <v>25.5</v>
      </c>
      <c r="Q472" s="5" t="s">
        <v>8306</v>
      </c>
      <c r="R472" s="10" t="s">
        <v>8312</v>
      </c>
      <c r="S472" s="18">
        <f t="shared" si="44"/>
        <v>41605.167696759258</v>
      </c>
      <c r="T472" s="21">
        <f t="shared" si="45"/>
        <v>41655.166666666664</v>
      </c>
      <c r="U472" s="23">
        <f t="shared" si="46"/>
        <v>50</v>
      </c>
      <c r="V472" s="25">
        <f t="shared" si="47"/>
        <v>0.13698630136986301</v>
      </c>
    </row>
    <row r="473" spans="1:22" customFormat="1" ht="60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 s="8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 s="9">
        <f t="shared" si="43"/>
        <v>38.479999999999997</v>
      </c>
      <c r="Q473" s="5" t="s">
        <v>8306</v>
      </c>
      <c r="R473" s="10" t="s">
        <v>8312</v>
      </c>
      <c r="S473" s="18">
        <f t="shared" si="44"/>
        <v>41703.721979166665</v>
      </c>
      <c r="T473" s="21">
        <f t="shared" si="45"/>
        <v>41748.680312500001</v>
      </c>
      <c r="U473" s="23">
        <f t="shared" si="46"/>
        <v>45</v>
      </c>
      <c r="V473" s="25">
        <f t="shared" si="47"/>
        <v>0.12328767123287671</v>
      </c>
    </row>
    <row r="474" spans="1:22" customFormat="1" ht="60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 s="8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 s="9">
        <f t="shared" si="43"/>
        <v>28.2</v>
      </c>
      <c r="Q474" s="5" t="s">
        <v>8306</v>
      </c>
      <c r="R474" s="10" t="s">
        <v>8312</v>
      </c>
      <c r="S474" s="18">
        <f t="shared" si="44"/>
        <v>41844.922662037039</v>
      </c>
      <c r="T474" s="21">
        <f t="shared" si="45"/>
        <v>41874.922662037039</v>
      </c>
      <c r="U474" s="23">
        <f t="shared" si="46"/>
        <v>30</v>
      </c>
      <c r="V474" s="25">
        <f t="shared" si="47"/>
        <v>8.2191780821917804E-2</v>
      </c>
    </row>
    <row r="475" spans="1:22" customFormat="1" ht="45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 s="8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 s="9">
        <f t="shared" si="43"/>
        <v>61.5</v>
      </c>
      <c r="Q475" s="5" t="s">
        <v>8306</v>
      </c>
      <c r="R475" s="10" t="s">
        <v>8312</v>
      </c>
      <c r="S475" s="18">
        <f t="shared" si="44"/>
        <v>41869.698136574072</v>
      </c>
      <c r="T475" s="21">
        <f t="shared" si="45"/>
        <v>41899.698136574072</v>
      </c>
      <c r="U475" s="23">
        <f t="shared" si="46"/>
        <v>30</v>
      </c>
      <c r="V475" s="25">
        <f t="shared" si="47"/>
        <v>8.2191780821917804E-2</v>
      </c>
    </row>
    <row r="476" spans="1:22" customFormat="1" ht="45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 s="8">
        <v>1487318029</v>
      </c>
      <c r="J476" s="8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 s="9">
        <f t="shared" si="43"/>
        <v>1</v>
      </c>
      <c r="Q476" s="5" t="s">
        <v>8306</v>
      </c>
      <c r="R476" s="10" t="s">
        <v>8312</v>
      </c>
      <c r="S476" s="18">
        <f t="shared" si="44"/>
        <v>42753.329039351855</v>
      </c>
      <c r="T476" s="21">
        <f t="shared" si="45"/>
        <v>42783.329039351855</v>
      </c>
      <c r="U476" s="23">
        <f t="shared" si="46"/>
        <v>30</v>
      </c>
      <c r="V476" s="25">
        <f t="shared" si="47"/>
        <v>8.2191780821917804E-2</v>
      </c>
    </row>
    <row r="477" spans="1:22" customFormat="1" ht="60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 s="8">
        <v>1430877843</v>
      </c>
      <c r="J477" s="8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 s="9">
        <f t="shared" si="43"/>
        <v>0</v>
      </c>
      <c r="Q477" s="5" t="s">
        <v>8306</v>
      </c>
      <c r="R477" s="10" t="s">
        <v>8312</v>
      </c>
      <c r="S477" s="18">
        <f t="shared" si="44"/>
        <v>42100.086145833338</v>
      </c>
      <c r="T477" s="21">
        <f t="shared" si="45"/>
        <v>42130.086145833338</v>
      </c>
      <c r="U477" s="23">
        <f t="shared" si="46"/>
        <v>30</v>
      </c>
      <c r="V477" s="25">
        <f t="shared" si="47"/>
        <v>8.2191780821917804E-2</v>
      </c>
    </row>
    <row r="478" spans="1:22" customFormat="1" ht="30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 s="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 s="9">
        <f t="shared" si="43"/>
        <v>39.57</v>
      </c>
      <c r="Q478" s="5" t="s">
        <v>8306</v>
      </c>
      <c r="R478" s="10" t="s">
        <v>8312</v>
      </c>
      <c r="S478" s="18">
        <f t="shared" si="44"/>
        <v>41757.975011574075</v>
      </c>
      <c r="T478" s="21">
        <f t="shared" si="45"/>
        <v>41793.165972222225</v>
      </c>
      <c r="U478" s="23">
        <f t="shared" si="46"/>
        <v>36</v>
      </c>
      <c r="V478" s="25">
        <f t="shared" si="47"/>
        <v>9.8630136986301367E-2</v>
      </c>
    </row>
    <row r="479" spans="1:22" customFormat="1" ht="60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 s="8">
        <v>1337371334</v>
      </c>
      <c r="J479" s="8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 s="9">
        <f t="shared" si="43"/>
        <v>0</v>
      </c>
      <c r="Q479" s="5" t="s">
        <v>8306</v>
      </c>
      <c r="R479" s="10" t="s">
        <v>8312</v>
      </c>
      <c r="S479" s="18">
        <f t="shared" si="44"/>
        <v>40987.83488425926</v>
      </c>
      <c r="T479" s="21">
        <f t="shared" si="45"/>
        <v>41047.83488425926</v>
      </c>
      <c r="U479" s="23">
        <f t="shared" si="46"/>
        <v>60</v>
      </c>
      <c r="V479" s="25">
        <f t="shared" si="47"/>
        <v>0.16438356164383561</v>
      </c>
    </row>
    <row r="480" spans="1:22" customFormat="1" ht="45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 s="8">
        <v>1427921509</v>
      </c>
      <c r="J480" s="8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 s="9">
        <f t="shared" si="43"/>
        <v>0</v>
      </c>
      <c r="Q480" s="5" t="s">
        <v>8306</v>
      </c>
      <c r="R480" s="10" t="s">
        <v>8312</v>
      </c>
      <c r="S480" s="18">
        <f t="shared" si="44"/>
        <v>42065.910983796297</v>
      </c>
      <c r="T480" s="21">
        <f t="shared" si="45"/>
        <v>42095.869317129633</v>
      </c>
      <c r="U480" s="23">
        <f t="shared" si="46"/>
        <v>30</v>
      </c>
      <c r="V480" s="25">
        <f t="shared" si="47"/>
        <v>8.2191780821917804E-2</v>
      </c>
    </row>
    <row r="481" spans="1:22" customFormat="1" ht="45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 s="8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 s="9">
        <f t="shared" si="43"/>
        <v>88.8</v>
      </c>
      <c r="Q481" s="5" t="s">
        <v>8306</v>
      </c>
      <c r="R481" s="10" t="s">
        <v>8312</v>
      </c>
      <c r="S481" s="18">
        <f t="shared" si="44"/>
        <v>41904.407812500001</v>
      </c>
      <c r="T481" s="21">
        <f t="shared" si="45"/>
        <v>41964.449479166666</v>
      </c>
      <c r="U481" s="23">
        <f t="shared" si="46"/>
        <v>60</v>
      </c>
      <c r="V481" s="25">
        <f t="shared" si="47"/>
        <v>0.16438356164383561</v>
      </c>
    </row>
    <row r="482" spans="1:22" customFormat="1" ht="60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 s="8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 s="9">
        <f t="shared" si="43"/>
        <v>55.46</v>
      </c>
      <c r="Q482" s="5" t="s">
        <v>8306</v>
      </c>
      <c r="R482" s="10" t="s">
        <v>8312</v>
      </c>
      <c r="S482" s="18">
        <f t="shared" si="44"/>
        <v>41465.500173611108</v>
      </c>
      <c r="T482" s="21">
        <f t="shared" si="45"/>
        <v>41495.500173611108</v>
      </c>
      <c r="U482" s="23">
        <f t="shared" si="46"/>
        <v>30</v>
      </c>
      <c r="V482" s="25">
        <f t="shared" si="47"/>
        <v>8.2191780821917804E-2</v>
      </c>
    </row>
    <row r="483" spans="1:22" customFormat="1" ht="60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 s="8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 s="9">
        <f t="shared" si="43"/>
        <v>87.14</v>
      </c>
      <c r="Q483" s="5" t="s">
        <v>8306</v>
      </c>
      <c r="R483" s="10" t="s">
        <v>8312</v>
      </c>
      <c r="S483" s="18">
        <f t="shared" si="44"/>
        <v>41162.672326388885</v>
      </c>
      <c r="T483" s="21">
        <f t="shared" si="45"/>
        <v>41192.672326388885</v>
      </c>
      <c r="U483" s="23">
        <f t="shared" si="46"/>
        <v>30</v>
      </c>
      <c r="V483" s="25">
        <f t="shared" si="47"/>
        <v>8.2191780821917804E-2</v>
      </c>
    </row>
    <row r="484" spans="1:22" customFormat="1" ht="45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 s="8">
        <v>1460644440</v>
      </c>
      <c r="J484" s="8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 s="9">
        <f t="shared" si="43"/>
        <v>10</v>
      </c>
      <c r="Q484" s="5" t="s">
        <v>8306</v>
      </c>
      <c r="R484" s="10" t="s">
        <v>8312</v>
      </c>
      <c r="S484" s="18">
        <f t="shared" si="44"/>
        <v>42447.896875000006</v>
      </c>
      <c r="T484" s="21">
        <f t="shared" si="45"/>
        <v>42474.606944444444</v>
      </c>
      <c r="U484" s="23">
        <f t="shared" si="46"/>
        <v>27</v>
      </c>
      <c r="V484" s="25">
        <f t="shared" si="47"/>
        <v>7.3972602739726029E-2</v>
      </c>
    </row>
    <row r="485" spans="1:22" customFormat="1" ht="60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 s="8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 s="9">
        <f t="shared" si="43"/>
        <v>51.22</v>
      </c>
      <c r="Q485" s="5" t="s">
        <v>8306</v>
      </c>
      <c r="R485" s="10" t="s">
        <v>8312</v>
      </c>
      <c r="S485" s="18">
        <f t="shared" si="44"/>
        <v>41243.197592592594</v>
      </c>
      <c r="T485" s="21">
        <f t="shared" si="45"/>
        <v>41303.197592592594</v>
      </c>
      <c r="U485" s="23">
        <f t="shared" si="46"/>
        <v>60</v>
      </c>
      <c r="V485" s="25">
        <f t="shared" si="47"/>
        <v>0.16438356164383561</v>
      </c>
    </row>
    <row r="486" spans="1:22" customFormat="1" ht="60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 s="8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 s="9">
        <f t="shared" si="43"/>
        <v>13.55</v>
      </c>
      <c r="Q486" s="5" t="s">
        <v>8306</v>
      </c>
      <c r="R486" s="10" t="s">
        <v>8312</v>
      </c>
      <c r="S486" s="18">
        <f t="shared" si="44"/>
        <v>42272.93949074074</v>
      </c>
      <c r="T486" s="21">
        <f t="shared" si="45"/>
        <v>42313.981157407412</v>
      </c>
      <c r="U486" s="23">
        <f t="shared" si="46"/>
        <v>41</v>
      </c>
      <c r="V486" s="25">
        <f t="shared" si="47"/>
        <v>0.11232876712328767</v>
      </c>
    </row>
    <row r="487" spans="1:22" customFormat="1" ht="45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 s="8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 s="9">
        <f t="shared" si="43"/>
        <v>66.52</v>
      </c>
      <c r="Q487" s="5" t="s">
        <v>8306</v>
      </c>
      <c r="R487" s="10" t="s">
        <v>8312</v>
      </c>
      <c r="S487" s="18">
        <f t="shared" si="44"/>
        <v>41381.50577546296</v>
      </c>
      <c r="T487" s="21">
        <f t="shared" si="45"/>
        <v>41411.50577546296</v>
      </c>
      <c r="U487" s="23">
        <f t="shared" si="46"/>
        <v>30</v>
      </c>
      <c r="V487" s="25">
        <f t="shared" si="47"/>
        <v>8.2191780821917804E-2</v>
      </c>
    </row>
    <row r="488" spans="1:22" customFormat="1" ht="60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 s="8">
        <v>1401662239</v>
      </c>
      <c r="J488" s="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 s="9">
        <f t="shared" si="43"/>
        <v>50</v>
      </c>
      <c r="Q488" s="5" t="s">
        <v>8306</v>
      </c>
      <c r="R488" s="10" t="s">
        <v>8312</v>
      </c>
      <c r="S488" s="18">
        <f t="shared" si="44"/>
        <v>41761.94258101852</v>
      </c>
      <c r="T488" s="21">
        <f t="shared" si="45"/>
        <v>41791.94258101852</v>
      </c>
      <c r="U488" s="23">
        <f t="shared" si="46"/>
        <v>30</v>
      </c>
      <c r="V488" s="25">
        <f t="shared" si="47"/>
        <v>8.2191780821917804E-2</v>
      </c>
    </row>
    <row r="489" spans="1:22" customFormat="1" ht="60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 s="8">
        <v>1482678994</v>
      </c>
      <c r="J489" s="8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 s="9">
        <f t="shared" si="43"/>
        <v>0</v>
      </c>
      <c r="Q489" s="5" t="s">
        <v>8306</v>
      </c>
      <c r="R489" s="10" t="s">
        <v>8312</v>
      </c>
      <c r="S489" s="18">
        <f t="shared" si="44"/>
        <v>42669.594837962963</v>
      </c>
      <c r="T489" s="21">
        <f t="shared" si="45"/>
        <v>42729.636504629627</v>
      </c>
      <c r="U489" s="23">
        <f t="shared" si="46"/>
        <v>60</v>
      </c>
      <c r="V489" s="25">
        <f t="shared" si="47"/>
        <v>0.16438356164383561</v>
      </c>
    </row>
    <row r="490" spans="1:22" customFormat="1" ht="45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 s="8">
        <v>1483924700</v>
      </c>
      <c r="J490" s="8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 s="9">
        <f t="shared" si="43"/>
        <v>0</v>
      </c>
      <c r="Q490" s="5" t="s">
        <v>8306</v>
      </c>
      <c r="R490" s="10" t="s">
        <v>8312</v>
      </c>
      <c r="S490" s="18">
        <f t="shared" si="44"/>
        <v>42714.054398148146</v>
      </c>
      <c r="T490" s="21">
        <f t="shared" si="45"/>
        <v>42744.054398148146</v>
      </c>
      <c r="U490" s="23">
        <f t="shared" si="46"/>
        <v>30</v>
      </c>
      <c r="V490" s="25">
        <f t="shared" si="47"/>
        <v>8.2191780821917804E-2</v>
      </c>
    </row>
    <row r="491" spans="1:22" customFormat="1" ht="45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 s="8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 s="9">
        <f t="shared" si="43"/>
        <v>71.67</v>
      </c>
      <c r="Q491" s="5" t="s">
        <v>8306</v>
      </c>
      <c r="R491" s="10" t="s">
        <v>8312</v>
      </c>
      <c r="S491" s="18">
        <f t="shared" si="44"/>
        <v>40882.481666666667</v>
      </c>
      <c r="T491" s="21">
        <f t="shared" si="45"/>
        <v>40913.481249999997</v>
      </c>
      <c r="U491" s="23">
        <f t="shared" si="46"/>
        <v>31</v>
      </c>
      <c r="V491" s="25">
        <f t="shared" si="47"/>
        <v>8.4931506849315067E-2</v>
      </c>
    </row>
    <row r="492" spans="1:22" customFormat="1" ht="15.75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 s="8">
        <v>1345677285</v>
      </c>
      <c r="J492" s="8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 s="9">
        <f t="shared" si="43"/>
        <v>0</v>
      </c>
      <c r="Q492" s="5" t="s">
        <v>8306</v>
      </c>
      <c r="R492" s="10" t="s">
        <v>8312</v>
      </c>
      <c r="S492" s="18">
        <f t="shared" si="44"/>
        <v>41113.968576388892</v>
      </c>
      <c r="T492" s="21">
        <f t="shared" si="45"/>
        <v>41143.968576388892</v>
      </c>
      <c r="U492" s="23">
        <f t="shared" si="46"/>
        <v>30</v>
      </c>
      <c r="V492" s="25">
        <f t="shared" si="47"/>
        <v>8.2191780821917804E-2</v>
      </c>
    </row>
    <row r="493" spans="1:22" customFormat="1" ht="45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 s="8">
        <v>1453937699</v>
      </c>
      <c r="J493" s="8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 s="9">
        <f t="shared" si="43"/>
        <v>0</v>
      </c>
      <c r="Q493" s="5" t="s">
        <v>8306</v>
      </c>
      <c r="R493" s="10" t="s">
        <v>8312</v>
      </c>
      <c r="S493" s="18">
        <f t="shared" si="44"/>
        <v>42366.982627314821</v>
      </c>
      <c r="T493" s="21">
        <f t="shared" si="45"/>
        <v>42396.982627314821</v>
      </c>
      <c r="U493" s="23">
        <f t="shared" si="46"/>
        <v>30</v>
      </c>
      <c r="V493" s="25">
        <f t="shared" si="47"/>
        <v>8.2191780821917804E-2</v>
      </c>
    </row>
    <row r="494" spans="1:22" customFormat="1" ht="60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 s="8">
        <v>1476319830</v>
      </c>
      <c r="J494" s="8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 s="9">
        <f t="shared" si="43"/>
        <v>0</v>
      </c>
      <c r="Q494" s="5" t="s">
        <v>8306</v>
      </c>
      <c r="R494" s="10" t="s">
        <v>8312</v>
      </c>
      <c r="S494" s="18">
        <f t="shared" si="44"/>
        <v>42596.03506944445</v>
      </c>
      <c r="T494" s="21">
        <f t="shared" si="45"/>
        <v>42656.03506944445</v>
      </c>
      <c r="U494" s="23">
        <f t="shared" si="46"/>
        <v>60</v>
      </c>
      <c r="V494" s="25">
        <f t="shared" si="47"/>
        <v>0.16438356164383561</v>
      </c>
    </row>
    <row r="495" spans="1:22" customFormat="1" ht="45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 s="8">
        <v>1432142738</v>
      </c>
      <c r="J495" s="8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 s="9">
        <f t="shared" si="43"/>
        <v>0</v>
      </c>
      <c r="Q495" s="5" t="s">
        <v>8306</v>
      </c>
      <c r="R495" s="10" t="s">
        <v>8312</v>
      </c>
      <c r="S495" s="18">
        <f t="shared" si="44"/>
        <v>42114.726134259254</v>
      </c>
      <c r="T495" s="21">
        <f t="shared" si="45"/>
        <v>42144.726134259254</v>
      </c>
      <c r="U495" s="23">
        <f t="shared" si="46"/>
        <v>30</v>
      </c>
      <c r="V495" s="25">
        <f t="shared" si="47"/>
        <v>8.2191780821917804E-2</v>
      </c>
    </row>
    <row r="496" spans="1:22" customFormat="1" ht="60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 s="8">
        <v>1404356400</v>
      </c>
      <c r="J496" s="8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 s="9">
        <f t="shared" si="43"/>
        <v>10.33</v>
      </c>
      <c r="Q496" s="5" t="s">
        <v>8306</v>
      </c>
      <c r="R496" s="10" t="s">
        <v>8312</v>
      </c>
      <c r="S496" s="18">
        <f t="shared" si="44"/>
        <v>41799.830613425926</v>
      </c>
      <c r="T496" s="21">
        <f t="shared" si="45"/>
        <v>41823.125</v>
      </c>
      <c r="U496" s="23">
        <f t="shared" si="46"/>
        <v>24</v>
      </c>
      <c r="V496" s="25">
        <f t="shared" si="47"/>
        <v>6.575342465753424E-2</v>
      </c>
    </row>
    <row r="497" spans="1:22" customFormat="1" ht="45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 s="8">
        <v>1437076305</v>
      </c>
      <c r="J497" s="8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 s="9">
        <f t="shared" si="43"/>
        <v>0</v>
      </c>
      <c r="Q497" s="5" t="s">
        <v>8306</v>
      </c>
      <c r="R497" s="10" t="s">
        <v>8312</v>
      </c>
      <c r="S497" s="18">
        <f t="shared" si="44"/>
        <v>42171.827604166669</v>
      </c>
      <c r="T497" s="21">
        <f t="shared" si="45"/>
        <v>42201.827604166669</v>
      </c>
      <c r="U497" s="23">
        <f t="shared" si="46"/>
        <v>30</v>
      </c>
      <c r="V497" s="25">
        <f t="shared" si="47"/>
        <v>8.2191780821917804E-2</v>
      </c>
    </row>
    <row r="498" spans="1:22" customFormat="1" ht="45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 s="8">
        <v>1392070874</v>
      </c>
      <c r="J498" s="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 s="9">
        <f t="shared" si="43"/>
        <v>1</v>
      </c>
      <c r="Q498" s="5" t="s">
        <v>8306</v>
      </c>
      <c r="R498" s="10" t="s">
        <v>8312</v>
      </c>
      <c r="S498" s="18">
        <f t="shared" si="44"/>
        <v>41620.93141203704</v>
      </c>
      <c r="T498" s="21">
        <f t="shared" si="45"/>
        <v>41680.93141203704</v>
      </c>
      <c r="U498" s="23">
        <f t="shared" si="46"/>
        <v>60</v>
      </c>
      <c r="V498" s="25">
        <f t="shared" si="47"/>
        <v>0.16438356164383561</v>
      </c>
    </row>
    <row r="499" spans="1:22" customFormat="1" ht="15.75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 s="8">
        <v>1419483600</v>
      </c>
      <c r="J499" s="8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 s="9">
        <f t="shared" si="43"/>
        <v>10</v>
      </c>
      <c r="Q499" s="5" t="s">
        <v>8306</v>
      </c>
      <c r="R499" s="10" t="s">
        <v>8312</v>
      </c>
      <c r="S499" s="18">
        <f t="shared" si="44"/>
        <v>41945.037789351853</v>
      </c>
      <c r="T499" s="21">
        <f t="shared" si="45"/>
        <v>41998.208333333328</v>
      </c>
      <c r="U499" s="23">
        <f t="shared" si="46"/>
        <v>53</v>
      </c>
      <c r="V499" s="25">
        <f t="shared" si="47"/>
        <v>0.14520547945205478</v>
      </c>
    </row>
    <row r="500" spans="1:22" customFormat="1" ht="45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 s="8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 s="9">
        <f t="shared" si="43"/>
        <v>136.09</v>
      </c>
      <c r="Q500" s="5" t="s">
        <v>8306</v>
      </c>
      <c r="R500" s="10" t="s">
        <v>8312</v>
      </c>
      <c r="S500" s="18">
        <f t="shared" si="44"/>
        <v>40858.762141203704</v>
      </c>
      <c r="T500" s="21">
        <f t="shared" si="45"/>
        <v>40900.762141203704</v>
      </c>
      <c r="U500" s="23">
        <f t="shared" si="46"/>
        <v>42</v>
      </c>
      <c r="V500" s="25">
        <f t="shared" si="47"/>
        <v>0.11506849315068493</v>
      </c>
    </row>
    <row r="501" spans="1:22" customFormat="1" ht="60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 s="8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 s="9">
        <f t="shared" si="43"/>
        <v>73.459999999999994</v>
      </c>
      <c r="Q501" s="5" t="s">
        <v>8306</v>
      </c>
      <c r="R501" s="10" t="s">
        <v>8312</v>
      </c>
      <c r="S501" s="18">
        <f t="shared" si="44"/>
        <v>40043.895462962959</v>
      </c>
      <c r="T501" s="21">
        <f t="shared" si="45"/>
        <v>40098.874305555553</v>
      </c>
      <c r="U501" s="23">
        <f t="shared" si="46"/>
        <v>55</v>
      </c>
      <c r="V501" s="25">
        <f t="shared" si="47"/>
        <v>0.15068493150684931</v>
      </c>
    </row>
    <row r="502" spans="1:22" customFormat="1" ht="60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 s="8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 s="9">
        <f t="shared" si="43"/>
        <v>53.75</v>
      </c>
      <c r="Q502" s="5" t="s">
        <v>8306</v>
      </c>
      <c r="R502" s="10" t="s">
        <v>8312</v>
      </c>
      <c r="S502" s="18">
        <f t="shared" si="44"/>
        <v>40247.886006944449</v>
      </c>
      <c r="T502" s="21">
        <f t="shared" si="45"/>
        <v>40306.927777777775</v>
      </c>
      <c r="U502" s="23">
        <f t="shared" si="46"/>
        <v>59</v>
      </c>
      <c r="V502" s="25">
        <f t="shared" si="47"/>
        <v>0.16164383561643836</v>
      </c>
    </row>
    <row r="503" spans="1:22" customFormat="1" ht="60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 s="8">
        <v>1310189851</v>
      </c>
      <c r="J503" s="8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 s="9">
        <f t="shared" si="43"/>
        <v>0</v>
      </c>
      <c r="Q503" s="5" t="s">
        <v>8306</v>
      </c>
      <c r="R503" s="10" t="s">
        <v>8312</v>
      </c>
      <c r="S503" s="18">
        <f t="shared" si="44"/>
        <v>40703.234386574077</v>
      </c>
      <c r="T503" s="21">
        <f t="shared" si="45"/>
        <v>40733.234386574077</v>
      </c>
      <c r="U503" s="23">
        <f t="shared" si="46"/>
        <v>30</v>
      </c>
      <c r="V503" s="25">
        <f t="shared" si="47"/>
        <v>8.2191780821917804E-2</v>
      </c>
    </row>
    <row r="504" spans="1:22" customFormat="1" ht="60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 s="8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 s="9">
        <f t="shared" si="43"/>
        <v>57.5</v>
      </c>
      <c r="Q504" s="5" t="s">
        <v>8306</v>
      </c>
      <c r="R504" s="10" t="s">
        <v>8312</v>
      </c>
      <c r="S504" s="18">
        <f t="shared" si="44"/>
        <v>40956.553530092591</v>
      </c>
      <c r="T504" s="21">
        <f t="shared" si="45"/>
        <v>40986.511863425927</v>
      </c>
      <c r="U504" s="23">
        <f t="shared" si="46"/>
        <v>30</v>
      </c>
      <c r="V504" s="25">
        <f t="shared" si="47"/>
        <v>8.2191780821917804E-2</v>
      </c>
    </row>
    <row r="505" spans="1:22" customFormat="1" ht="60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 s="8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 s="9">
        <f t="shared" si="43"/>
        <v>12.67</v>
      </c>
      <c r="Q505" s="5" t="s">
        <v>8306</v>
      </c>
      <c r="R505" s="10" t="s">
        <v>8312</v>
      </c>
      <c r="S505" s="18">
        <f t="shared" si="44"/>
        <v>41991.526655092588</v>
      </c>
      <c r="T505" s="21">
        <f t="shared" si="45"/>
        <v>42021.526655092588</v>
      </c>
      <c r="U505" s="23">
        <f t="shared" si="46"/>
        <v>30</v>
      </c>
      <c r="V505" s="25">
        <f t="shared" si="47"/>
        <v>8.2191780821917804E-2</v>
      </c>
    </row>
    <row r="506" spans="1:22" customFormat="1" ht="60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 s="8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 s="9">
        <f t="shared" si="43"/>
        <v>67</v>
      </c>
      <c r="Q506" s="5" t="s">
        <v>8306</v>
      </c>
      <c r="R506" s="10" t="s">
        <v>8312</v>
      </c>
      <c r="S506" s="18">
        <f t="shared" si="44"/>
        <v>40949.98364583333</v>
      </c>
      <c r="T506" s="21">
        <f t="shared" si="45"/>
        <v>41009.941979166666</v>
      </c>
      <c r="U506" s="23">
        <f t="shared" si="46"/>
        <v>60</v>
      </c>
      <c r="V506" s="25">
        <f t="shared" si="47"/>
        <v>0.16438356164383561</v>
      </c>
    </row>
    <row r="507" spans="1:22" customFormat="1" ht="45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 s="8">
        <v>1451010086</v>
      </c>
      <c r="J507" s="8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 s="9">
        <f t="shared" si="43"/>
        <v>3.71</v>
      </c>
      <c r="Q507" s="5" t="s">
        <v>8306</v>
      </c>
      <c r="R507" s="10" t="s">
        <v>8312</v>
      </c>
      <c r="S507" s="18">
        <f t="shared" si="44"/>
        <v>42318.098217592589</v>
      </c>
      <c r="T507" s="21">
        <f t="shared" si="45"/>
        <v>42363.098217592589</v>
      </c>
      <c r="U507" s="23">
        <f t="shared" si="46"/>
        <v>45</v>
      </c>
      <c r="V507" s="25">
        <f t="shared" si="47"/>
        <v>0.12328767123287671</v>
      </c>
    </row>
    <row r="508" spans="1:22" customFormat="1" ht="45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 s="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 s="9">
        <f t="shared" si="43"/>
        <v>250</v>
      </c>
      <c r="Q508" s="5" t="s">
        <v>8306</v>
      </c>
      <c r="R508" s="10" t="s">
        <v>8312</v>
      </c>
      <c r="S508" s="18">
        <f t="shared" si="44"/>
        <v>41466.552314814813</v>
      </c>
      <c r="T508" s="21">
        <f t="shared" si="45"/>
        <v>41496.552314814813</v>
      </c>
      <c r="U508" s="23">
        <f t="shared" si="46"/>
        <v>30</v>
      </c>
      <c r="V508" s="25">
        <f t="shared" si="47"/>
        <v>8.2191780821917804E-2</v>
      </c>
    </row>
    <row r="509" spans="1:22" customFormat="1" ht="60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 s="8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 s="9">
        <f t="shared" si="43"/>
        <v>64</v>
      </c>
      <c r="Q509" s="5" t="s">
        <v>8306</v>
      </c>
      <c r="R509" s="10" t="s">
        <v>8312</v>
      </c>
      <c r="S509" s="18">
        <f t="shared" si="44"/>
        <v>41156.958993055552</v>
      </c>
      <c r="T509" s="21">
        <f t="shared" si="45"/>
        <v>41201.958993055552</v>
      </c>
      <c r="U509" s="23">
        <f t="shared" si="46"/>
        <v>45</v>
      </c>
      <c r="V509" s="25">
        <f t="shared" si="47"/>
        <v>0.12328767123287671</v>
      </c>
    </row>
    <row r="510" spans="1:22" customFormat="1" ht="60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 s="8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 s="9">
        <f t="shared" si="43"/>
        <v>133.33000000000001</v>
      </c>
      <c r="Q510" s="5" t="s">
        <v>8306</v>
      </c>
      <c r="R510" s="10" t="s">
        <v>8312</v>
      </c>
      <c r="S510" s="18">
        <f t="shared" si="44"/>
        <v>40995.024317129632</v>
      </c>
      <c r="T510" s="21">
        <f t="shared" si="45"/>
        <v>41054.593055555553</v>
      </c>
      <c r="U510" s="23">
        <f t="shared" si="46"/>
        <v>59</v>
      </c>
      <c r="V510" s="25">
        <f t="shared" si="47"/>
        <v>0.16164383561643836</v>
      </c>
    </row>
    <row r="511" spans="1:22" customFormat="1" ht="45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 s="8">
        <v>1435504170</v>
      </c>
      <c r="J511" s="8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 s="9">
        <f t="shared" si="43"/>
        <v>10</v>
      </c>
      <c r="Q511" s="5" t="s">
        <v>8306</v>
      </c>
      <c r="R511" s="10" t="s">
        <v>8312</v>
      </c>
      <c r="S511" s="18">
        <f t="shared" si="44"/>
        <v>42153.631597222222</v>
      </c>
      <c r="T511" s="21">
        <f t="shared" si="45"/>
        <v>42183.631597222222</v>
      </c>
      <c r="U511" s="23">
        <f t="shared" si="46"/>
        <v>30</v>
      </c>
      <c r="V511" s="25">
        <f t="shared" si="47"/>
        <v>8.2191780821917804E-2</v>
      </c>
    </row>
    <row r="512" spans="1:22" customFormat="1" ht="45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 s="8">
        <v>1456805639</v>
      </c>
      <c r="J512" s="8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 s="9">
        <f t="shared" si="43"/>
        <v>0</v>
      </c>
      <c r="Q512" s="5" t="s">
        <v>8306</v>
      </c>
      <c r="R512" s="10" t="s">
        <v>8312</v>
      </c>
      <c r="S512" s="18">
        <f t="shared" si="44"/>
        <v>42400.176377314812</v>
      </c>
      <c r="T512" s="21">
        <f t="shared" si="45"/>
        <v>42430.176377314812</v>
      </c>
      <c r="U512" s="23">
        <f t="shared" si="46"/>
        <v>30</v>
      </c>
      <c r="V512" s="25">
        <f t="shared" si="47"/>
        <v>8.2191780821917804E-2</v>
      </c>
    </row>
    <row r="513" spans="1:22" customFormat="1" ht="45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 s="8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 s="9">
        <f t="shared" si="43"/>
        <v>30</v>
      </c>
      <c r="Q513" s="5" t="s">
        <v>8306</v>
      </c>
      <c r="R513" s="10" t="s">
        <v>8312</v>
      </c>
      <c r="S513" s="18">
        <f t="shared" si="44"/>
        <v>41340.303032407406</v>
      </c>
      <c r="T513" s="21">
        <f t="shared" si="45"/>
        <v>41370.261365740742</v>
      </c>
      <c r="U513" s="23">
        <f t="shared" si="46"/>
        <v>30</v>
      </c>
      <c r="V513" s="25">
        <f t="shared" si="47"/>
        <v>8.2191780821917804E-2</v>
      </c>
    </row>
    <row r="514" spans="1:22" customFormat="1" ht="60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 s="8">
        <v>1479667727</v>
      </c>
      <c r="J514" s="8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2"/>
        <v>0</v>
      </c>
      <c r="P514" s="9">
        <f t="shared" si="43"/>
        <v>5.5</v>
      </c>
      <c r="Q514" s="5" t="s">
        <v>8306</v>
      </c>
      <c r="R514" s="10" t="s">
        <v>8312</v>
      </c>
      <c r="S514" s="18">
        <f t="shared" si="44"/>
        <v>42649.742210648154</v>
      </c>
      <c r="T514" s="21">
        <f t="shared" si="45"/>
        <v>42694.783877314811</v>
      </c>
      <c r="U514" s="23">
        <f t="shared" si="46"/>
        <v>45</v>
      </c>
      <c r="V514" s="25">
        <f t="shared" si="47"/>
        <v>0.12328767123287671</v>
      </c>
    </row>
    <row r="515" spans="1:22" customFormat="1" ht="45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 s="8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8">ROUND(E515/D515*100,0)</f>
        <v>14</v>
      </c>
      <c r="P515" s="9">
        <f t="shared" ref="P515:P578" si="49">IFERROR(ROUND(E515/L515,2),0)</f>
        <v>102.38</v>
      </c>
      <c r="Q515" s="5" t="s">
        <v>8306</v>
      </c>
      <c r="R515" s="10" t="s">
        <v>8312</v>
      </c>
      <c r="S515" s="18">
        <f t="shared" ref="S515:S578" si="50">(((J515/60)/60)/24)+DATE(1970,1,1)</f>
        <v>42552.653993055559</v>
      </c>
      <c r="T515" s="21">
        <f t="shared" ref="T515:T578" si="51">(((I515/60)/60)/24)+DATE(1970,1,1)</f>
        <v>42597.291666666672</v>
      </c>
      <c r="U515" s="23">
        <f t="shared" ref="U515:U578" si="52">_xlfn.DAYS(T515,S515)</f>
        <v>45</v>
      </c>
      <c r="V515" s="25">
        <f t="shared" ref="V515:V578" si="53">U515/365</f>
        <v>0.12328767123287671</v>
      </c>
    </row>
    <row r="516" spans="1:22" customFormat="1" ht="45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 s="8">
        <v>1407595447</v>
      </c>
      <c r="J516" s="8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 s="9">
        <f t="shared" si="49"/>
        <v>16.670000000000002</v>
      </c>
      <c r="Q516" s="5" t="s">
        <v>8306</v>
      </c>
      <c r="R516" s="10" t="s">
        <v>8312</v>
      </c>
      <c r="S516" s="18">
        <f t="shared" si="50"/>
        <v>41830.613969907405</v>
      </c>
      <c r="T516" s="21">
        <f t="shared" si="51"/>
        <v>41860.613969907405</v>
      </c>
      <c r="U516" s="23">
        <f t="shared" si="52"/>
        <v>30</v>
      </c>
      <c r="V516" s="25">
        <f t="shared" si="53"/>
        <v>8.2191780821917804E-2</v>
      </c>
    </row>
    <row r="517" spans="1:22" customFormat="1" ht="45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 s="8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 s="9">
        <f t="shared" si="49"/>
        <v>725.03</v>
      </c>
      <c r="Q517" s="5" t="s">
        <v>8306</v>
      </c>
      <c r="R517" s="10" t="s">
        <v>8312</v>
      </c>
      <c r="S517" s="18">
        <f t="shared" si="50"/>
        <v>42327.490752314814</v>
      </c>
      <c r="T517" s="21">
        <f t="shared" si="51"/>
        <v>42367.490752314814</v>
      </c>
      <c r="U517" s="23">
        <f t="shared" si="52"/>
        <v>40</v>
      </c>
      <c r="V517" s="25">
        <f t="shared" si="53"/>
        <v>0.1095890410958904</v>
      </c>
    </row>
    <row r="518" spans="1:22" customFormat="1" ht="30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 s="8">
        <v>1432752080</v>
      </c>
      <c r="J518" s="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 s="9">
        <f t="shared" si="49"/>
        <v>0</v>
      </c>
      <c r="Q518" s="5" t="s">
        <v>8306</v>
      </c>
      <c r="R518" s="10" t="s">
        <v>8312</v>
      </c>
      <c r="S518" s="18">
        <f t="shared" si="50"/>
        <v>42091.778703703705</v>
      </c>
      <c r="T518" s="21">
        <f t="shared" si="51"/>
        <v>42151.778703703705</v>
      </c>
      <c r="U518" s="23">
        <f t="shared" si="52"/>
        <v>60</v>
      </c>
      <c r="V518" s="25">
        <f t="shared" si="53"/>
        <v>0.16438356164383561</v>
      </c>
    </row>
    <row r="519" spans="1:22" customFormat="1" ht="60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 s="8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 s="9">
        <f t="shared" si="49"/>
        <v>68.33</v>
      </c>
      <c r="Q519" s="5" t="s">
        <v>8306</v>
      </c>
      <c r="R519" s="10" t="s">
        <v>8312</v>
      </c>
      <c r="S519" s="18">
        <f t="shared" si="50"/>
        <v>42738.615289351852</v>
      </c>
      <c r="T519" s="21">
        <f t="shared" si="51"/>
        <v>42768.615289351852</v>
      </c>
      <c r="U519" s="23">
        <f t="shared" si="52"/>
        <v>30</v>
      </c>
      <c r="V519" s="25">
        <f t="shared" si="53"/>
        <v>8.2191780821917804E-2</v>
      </c>
    </row>
    <row r="520" spans="1:22" customFormat="1" ht="60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 s="8">
        <v>1441550760</v>
      </c>
      <c r="J520" s="8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 s="9">
        <f t="shared" si="49"/>
        <v>0</v>
      </c>
      <c r="Q520" s="5" t="s">
        <v>8306</v>
      </c>
      <c r="R520" s="10" t="s">
        <v>8312</v>
      </c>
      <c r="S520" s="18">
        <f t="shared" si="50"/>
        <v>42223.616018518514</v>
      </c>
      <c r="T520" s="21">
        <f t="shared" si="51"/>
        <v>42253.615277777775</v>
      </c>
      <c r="U520" s="23">
        <f t="shared" si="52"/>
        <v>30</v>
      </c>
      <c r="V520" s="25">
        <f t="shared" si="53"/>
        <v>8.2191780821917804E-2</v>
      </c>
    </row>
    <row r="521" spans="1:22" customFormat="1" ht="45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 s="8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 s="9">
        <f t="shared" si="49"/>
        <v>39.229999999999997</v>
      </c>
      <c r="Q521" s="5" t="s">
        <v>8306</v>
      </c>
      <c r="R521" s="10" t="s">
        <v>8312</v>
      </c>
      <c r="S521" s="18">
        <f t="shared" si="50"/>
        <v>41218.391446759262</v>
      </c>
      <c r="T521" s="21">
        <f t="shared" si="51"/>
        <v>41248.391446759262</v>
      </c>
      <c r="U521" s="23">
        <f t="shared" si="52"/>
        <v>30</v>
      </c>
      <c r="V521" s="25">
        <f t="shared" si="53"/>
        <v>8.2191780821917804E-2</v>
      </c>
    </row>
    <row r="522" spans="1:22" customFormat="1" ht="60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 s="8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 s="9">
        <f t="shared" si="49"/>
        <v>150.15</v>
      </c>
      <c r="Q522" s="5" t="s">
        <v>8313</v>
      </c>
      <c r="R522" s="10" t="s">
        <v>8314</v>
      </c>
      <c r="S522" s="18">
        <f t="shared" si="50"/>
        <v>42318.702094907407</v>
      </c>
      <c r="T522" s="21">
        <f t="shared" si="51"/>
        <v>42348.702094907407</v>
      </c>
      <c r="U522" s="23">
        <f t="shared" si="52"/>
        <v>30</v>
      </c>
      <c r="V522" s="25">
        <f t="shared" si="53"/>
        <v>8.2191780821917804E-2</v>
      </c>
    </row>
    <row r="523" spans="1:22" customFormat="1" ht="60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 s="8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 s="9">
        <f t="shared" si="49"/>
        <v>93.43</v>
      </c>
      <c r="Q523" s="5" t="s">
        <v>8313</v>
      </c>
      <c r="R523" s="10" t="s">
        <v>8314</v>
      </c>
      <c r="S523" s="18">
        <f t="shared" si="50"/>
        <v>42646.092812499999</v>
      </c>
      <c r="T523" s="21">
        <f t="shared" si="51"/>
        <v>42675.207638888889</v>
      </c>
      <c r="U523" s="23">
        <f t="shared" si="52"/>
        <v>29</v>
      </c>
      <c r="V523" s="25">
        <f t="shared" si="53"/>
        <v>7.9452054794520555E-2</v>
      </c>
    </row>
    <row r="524" spans="1:22" customFormat="1" ht="45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 s="8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 s="9">
        <f t="shared" si="49"/>
        <v>110.97</v>
      </c>
      <c r="Q524" s="5" t="s">
        <v>8313</v>
      </c>
      <c r="R524" s="10" t="s">
        <v>8314</v>
      </c>
      <c r="S524" s="18">
        <f t="shared" si="50"/>
        <v>42430.040798611109</v>
      </c>
      <c r="T524" s="21">
        <f t="shared" si="51"/>
        <v>42449.999131944445</v>
      </c>
      <c r="U524" s="23">
        <f t="shared" si="52"/>
        <v>19</v>
      </c>
      <c r="V524" s="25">
        <f t="shared" si="53"/>
        <v>5.2054794520547946E-2</v>
      </c>
    </row>
    <row r="525" spans="1:22" customFormat="1" ht="60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 s="8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 s="9">
        <f t="shared" si="49"/>
        <v>71.790000000000006</v>
      </c>
      <c r="Q525" s="5" t="s">
        <v>8313</v>
      </c>
      <c r="R525" s="10" t="s">
        <v>8314</v>
      </c>
      <c r="S525" s="18">
        <f t="shared" si="50"/>
        <v>42238.13282407407</v>
      </c>
      <c r="T525" s="21">
        <f t="shared" si="51"/>
        <v>42268.13282407407</v>
      </c>
      <c r="U525" s="23">
        <f t="shared" si="52"/>
        <v>30</v>
      </c>
      <c r="V525" s="25">
        <f t="shared" si="53"/>
        <v>8.2191780821917804E-2</v>
      </c>
    </row>
    <row r="526" spans="1:22" customFormat="1" ht="60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 s="8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 s="9">
        <f t="shared" si="49"/>
        <v>29.26</v>
      </c>
      <c r="Q526" s="5" t="s">
        <v>8313</v>
      </c>
      <c r="R526" s="10" t="s">
        <v>8314</v>
      </c>
      <c r="S526" s="18">
        <f t="shared" si="50"/>
        <v>42492.717233796298</v>
      </c>
      <c r="T526" s="21">
        <f t="shared" si="51"/>
        <v>42522.717233796298</v>
      </c>
      <c r="U526" s="23">
        <f t="shared" si="52"/>
        <v>30</v>
      </c>
      <c r="V526" s="25">
        <f t="shared" si="53"/>
        <v>8.2191780821917804E-2</v>
      </c>
    </row>
    <row r="527" spans="1:22" customFormat="1" ht="60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 s="8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 s="9">
        <f t="shared" si="49"/>
        <v>1000</v>
      </c>
      <c r="Q527" s="5" t="s">
        <v>8313</v>
      </c>
      <c r="R527" s="10" t="s">
        <v>8314</v>
      </c>
      <c r="S527" s="18">
        <f t="shared" si="50"/>
        <v>41850.400937500002</v>
      </c>
      <c r="T527" s="21">
        <f t="shared" si="51"/>
        <v>41895.400937500002</v>
      </c>
      <c r="U527" s="23">
        <f t="shared" si="52"/>
        <v>45</v>
      </c>
      <c r="V527" s="25">
        <f t="shared" si="53"/>
        <v>0.12328767123287671</v>
      </c>
    </row>
    <row r="528" spans="1:22" customFormat="1" ht="45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 s="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 s="9">
        <f t="shared" si="49"/>
        <v>74.349999999999994</v>
      </c>
      <c r="Q528" s="5" t="s">
        <v>8313</v>
      </c>
      <c r="R528" s="10" t="s">
        <v>8314</v>
      </c>
      <c r="S528" s="18">
        <f t="shared" si="50"/>
        <v>42192.591944444444</v>
      </c>
      <c r="T528" s="21">
        <f t="shared" si="51"/>
        <v>42223.708333333328</v>
      </c>
      <c r="U528" s="23">
        <f t="shared" si="52"/>
        <v>31</v>
      </c>
      <c r="V528" s="25">
        <f t="shared" si="53"/>
        <v>8.4931506849315067E-2</v>
      </c>
    </row>
    <row r="529" spans="1:22" customFormat="1" ht="60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 s="8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 s="9">
        <f t="shared" si="49"/>
        <v>63.83</v>
      </c>
      <c r="Q529" s="5" t="s">
        <v>8313</v>
      </c>
      <c r="R529" s="10" t="s">
        <v>8314</v>
      </c>
      <c r="S529" s="18">
        <f t="shared" si="50"/>
        <v>42753.205625000002</v>
      </c>
      <c r="T529" s="21">
        <f t="shared" si="51"/>
        <v>42783.670138888891</v>
      </c>
      <c r="U529" s="23">
        <f t="shared" si="52"/>
        <v>30</v>
      </c>
      <c r="V529" s="25">
        <f t="shared" si="53"/>
        <v>8.2191780821917804E-2</v>
      </c>
    </row>
    <row r="530" spans="1:22" customFormat="1" ht="30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 s="8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 s="9">
        <f t="shared" si="49"/>
        <v>44.33</v>
      </c>
      <c r="Q530" s="5" t="s">
        <v>8313</v>
      </c>
      <c r="R530" s="10" t="s">
        <v>8314</v>
      </c>
      <c r="S530" s="18">
        <f t="shared" si="50"/>
        <v>42155.920219907406</v>
      </c>
      <c r="T530" s="21">
        <f t="shared" si="51"/>
        <v>42176.888888888891</v>
      </c>
      <c r="U530" s="23">
        <f t="shared" si="52"/>
        <v>21</v>
      </c>
      <c r="V530" s="25">
        <f t="shared" si="53"/>
        <v>5.7534246575342465E-2</v>
      </c>
    </row>
    <row r="531" spans="1:22" customFormat="1" ht="60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 s="8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 s="9">
        <f t="shared" si="49"/>
        <v>86.94</v>
      </c>
      <c r="Q531" s="5" t="s">
        <v>8313</v>
      </c>
      <c r="R531" s="10" t="s">
        <v>8314</v>
      </c>
      <c r="S531" s="18">
        <f t="shared" si="50"/>
        <v>42725.031180555554</v>
      </c>
      <c r="T531" s="21">
        <f t="shared" si="51"/>
        <v>42746.208333333328</v>
      </c>
      <c r="U531" s="23">
        <f t="shared" si="52"/>
        <v>21</v>
      </c>
      <c r="V531" s="25">
        <f t="shared" si="53"/>
        <v>5.7534246575342465E-2</v>
      </c>
    </row>
    <row r="532" spans="1:22" customFormat="1" ht="60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 s="8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 s="9">
        <f t="shared" si="49"/>
        <v>126.55</v>
      </c>
      <c r="Q532" s="5" t="s">
        <v>8313</v>
      </c>
      <c r="R532" s="10" t="s">
        <v>8314</v>
      </c>
      <c r="S532" s="18">
        <f t="shared" si="50"/>
        <v>42157.591064814813</v>
      </c>
      <c r="T532" s="21">
        <f t="shared" si="51"/>
        <v>42179.083333333328</v>
      </c>
      <c r="U532" s="23">
        <f t="shared" si="52"/>
        <v>22</v>
      </c>
      <c r="V532" s="25">
        <f t="shared" si="53"/>
        <v>6.0273972602739728E-2</v>
      </c>
    </row>
    <row r="533" spans="1:22" customFormat="1" ht="60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 s="8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 s="9">
        <f t="shared" si="49"/>
        <v>129.03</v>
      </c>
      <c r="Q533" s="5" t="s">
        <v>8313</v>
      </c>
      <c r="R533" s="10" t="s">
        <v>8314</v>
      </c>
      <c r="S533" s="18">
        <f t="shared" si="50"/>
        <v>42676.065150462964</v>
      </c>
      <c r="T533" s="21">
        <f t="shared" si="51"/>
        <v>42721.290972222225</v>
      </c>
      <c r="U533" s="23">
        <f t="shared" si="52"/>
        <v>45</v>
      </c>
      <c r="V533" s="25">
        <f t="shared" si="53"/>
        <v>0.12328767123287671</v>
      </c>
    </row>
    <row r="534" spans="1:22" s="26" customFormat="1" ht="60" x14ac:dyDescent="0.25">
      <c r="A534" s="26">
        <v>532</v>
      </c>
      <c r="B534" s="27" t="s">
        <v>533</v>
      </c>
      <c r="C534" s="27" t="s">
        <v>4642</v>
      </c>
      <c r="D534" s="28">
        <v>10000</v>
      </c>
      <c r="E534" s="29">
        <v>12325</v>
      </c>
      <c r="F534" s="26" t="s">
        <v>8218</v>
      </c>
      <c r="G534" s="26" t="s">
        <v>8223</v>
      </c>
      <c r="H534" s="26" t="s">
        <v>8245</v>
      </c>
      <c r="I534" s="30">
        <v>1463098208</v>
      </c>
      <c r="J534" s="30">
        <v>1460506208</v>
      </c>
      <c r="K534" s="26" t="b">
        <v>0</v>
      </c>
      <c r="L534" s="26">
        <v>173</v>
      </c>
      <c r="M534" s="26" t="b">
        <v>1</v>
      </c>
      <c r="N534" s="26" t="s">
        <v>8269</v>
      </c>
      <c r="O534" s="26">
        <f t="shared" si="48"/>
        <v>123</v>
      </c>
      <c r="P534" s="31">
        <f t="shared" si="49"/>
        <v>71.239999999999995</v>
      </c>
      <c r="Q534" s="32" t="s">
        <v>8313</v>
      </c>
      <c r="R534" s="33" t="s">
        <v>8314</v>
      </c>
      <c r="S534" s="34">
        <f t="shared" si="50"/>
        <v>42473.007037037038</v>
      </c>
      <c r="T534" s="35">
        <f t="shared" si="51"/>
        <v>42503.007037037038</v>
      </c>
      <c r="U534" s="36">
        <f t="shared" si="52"/>
        <v>30</v>
      </c>
      <c r="V534" s="37">
        <f t="shared" si="53"/>
        <v>8.2191780821917804E-2</v>
      </c>
    </row>
    <row r="535" spans="1:22" customFormat="1" ht="60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 s="8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 s="9">
        <f t="shared" si="49"/>
        <v>117.88</v>
      </c>
      <c r="Q535" s="5" t="s">
        <v>8313</v>
      </c>
      <c r="R535" s="10" t="s">
        <v>8314</v>
      </c>
      <c r="S535" s="18">
        <f t="shared" si="50"/>
        <v>42482.43478009259</v>
      </c>
      <c r="T535" s="21">
        <f t="shared" si="51"/>
        <v>42506.43478009259</v>
      </c>
      <c r="U535" s="23">
        <f t="shared" si="52"/>
        <v>24</v>
      </c>
      <c r="V535" s="25">
        <f t="shared" si="53"/>
        <v>6.575342465753424E-2</v>
      </c>
    </row>
    <row r="536" spans="1:22" customFormat="1" ht="60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 s="8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 s="9">
        <f t="shared" si="49"/>
        <v>327.08</v>
      </c>
      <c r="Q536" s="5" t="s">
        <v>8313</v>
      </c>
      <c r="R536" s="10" t="s">
        <v>8314</v>
      </c>
      <c r="S536" s="18">
        <f t="shared" si="50"/>
        <v>42270.810995370368</v>
      </c>
      <c r="T536" s="21">
        <f t="shared" si="51"/>
        <v>42309.958333333328</v>
      </c>
      <c r="U536" s="23">
        <f t="shared" si="52"/>
        <v>39</v>
      </c>
      <c r="V536" s="25">
        <f t="shared" si="53"/>
        <v>0.10684931506849316</v>
      </c>
    </row>
    <row r="537" spans="1:22" customFormat="1" ht="45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 s="8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 s="9">
        <f t="shared" si="49"/>
        <v>34.75</v>
      </c>
      <c r="Q537" s="5" t="s">
        <v>8313</v>
      </c>
      <c r="R537" s="10" t="s">
        <v>8314</v>
      </c>
      <c r="S537" s="18">
        <f t="shared" si="50"/>
        <v>42711.545196759253</v>
      </c>
      <c r="T537" s="21">
        <f t="shared" si="51"/>
        <v>42741.545196759253</v>
      </c>
      <c r="U537" s="23">
        <f t="shared" si="52"/>
        <v>30</v>
      </c>
      <c r="V537" s="25">
        <f t="shared" si="53"/>
        <v>8.2191780821917804E-2</v>
      </c>
    </row>
    <row r="538" spans="1:22" customFormat="1" ht="60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 s="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 s="9">
        <f t="shared" si="49"/>
        <v>100.06</v>
      </c>
      <c r="Q538" s="5" t="s">
        <v>8313</v>
      </c>
      <c r="R538" s="10" t="s">
        <v>8314</v>
      </c>
      <c r="S538" s="18">
        <f t="shared" si="50"/>
        <v>42179.344988425932</v>
      </c>
      <c r="T538" s="21">
        <f t="shared" si="51"/>
        <v>42219.75</v>
      </c>
      <c r="U538" s="23">
        <f t="shared" si="52"/>
        <v>40</v>
      </c>
      <c r="V538" s="25">
        <f t="shared" si="53"/>
        <v>0.1095890410958904</v>
      </c>
    </row>
    <row r="539" spans="1:22" customFormat="1" ht="60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 s="8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 s="9">
        <f t="shared" si="49"/>
        <v>40.85</v>
      </c>
      <c r="Q539" s="5" t="s">
        <v>8313</v>
      </c>
      <c r="R539" s="10" t="s">
        <v>8314</v>
      </c>
      <c r="S539" s="18">
        <f t="shared" si="50"/>
        <v>42282.768414351856</v>
      </c>
      <c r="T539" s="21">
        <f t="shared" si="51"/>
        <v>42312.810081018513</v>
      </c>
      <c r="U539" s="23">
        <f t="shared" si="52"/>
        <v>30</v>
      </c>
      <c r="V539" s="25">
        <f t="shared" si="53"/>
        <v>8.2191780821917804E-2</v>
      </c>
    </row>
    <row r="540" spans="1:22" customFormat="1" ht="60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 s="8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 s="9">
        <f t="shared" si="49"/>
        <v>252.02</v>
      </c>
      <c r="Q540" s="5" t="s">
        <v>8313</v>
      </c>
      <c r="R540" s="10" t="s">
        <v>8314</v>
      </c>
      <c r="S540" s="18">
        <f t="shared" si="50"/>
        <v>42473.794710648144</v>
      </c>
      <c r="T540" s="21">
        <f t="shared" si="51"/>
        <v>42503.794710648144</v>
      </c>
      <c r="U540" s="23">
        <f t="shared" si="52"/>
        <v>30</v>
      </c>
      <c r="V540" s="25">
        <f t="shared" si="53"/>
        <v>8.2191780821917804E-2</v>
      </c>
    </row>
    <row r="541" spans="1:22" customFormat="1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 s="8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 s="9">
        <f t="shared" si="49"/>
        <v>25.16</v>
      </c>
      <c r="Q541" s="5" t="s">
        <v>8313</v>
      </c>
      <c r="R541" s="10" t="s">
        <v>8314</v>
      </c>
      <c r="S541" s="18">
        <f t="shared" si="50"/>
        <v>42535.049849537041</v>
      </c>
      <c r="T541" s="21">
        <f t="shared" si="51"/>
        <v>42556.049849537041</v>
      </c>
      <c r="U541" s="23">
        <f t="shared" si="52"/>
        <v>21</v>
      </c>
      <c r="V541" s="25">
        <f t="shared" si="53"/>
        <v>5.7534246575342465E-2</v>
      </c>
    </row>
    <row r="542" spans="1:22" customFormat="1" ht="60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 s="8">
        <v>1423078606</v>
      </c>
      <c r="J542" s="8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 s="9">
        <f t="shared" si="49"/>
        <v>1</v>
      </c>
      <c r="Q542" s="5" t="s">
        <v>8315</v>
      </c>
      <c r="R542" s="10" t="s">
        <v>8316</v>
      </c>
      <c r="S542" s="18">
        <f t="shared" si="50"/>
        <v>42009.817199074074</v>
      </c>
      <c r="T542" s="21">
        <f t="shared" si="51"/>
        <v>42039.817199074074</v>
      </c>
      <c r="U542" s="23">
        <f t="shared" si="52"/>
        <v>30</v>
      </c>
      <c r="V542" s="25">
        <f t="shared" si="53"/>
        <v>8.2191780821917804E-2</v>
      </c>
    </row>
    <row r="543" spans="1:22" customFormat="1" ht="45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 s="8">
        <v>1446080834</v>
      </c>
      <c r="J543" s="8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 s="9">
        <f t="shared" si="49"/>
        <v>25</v>
      </c>
      <c r="Q543" s="5" t="s">
        <v>8315</v>
      </c>
      <c r="R543" s="10" t="s">
        <v>8316</v>
      </c>
      <c r="S543" s="18">
        <f t="shared" si="50"/>
        <v>42276.046689814815</v>
      </c>
      <c r="T543" s="21">
        <f t="shared" si="51"/>
        <v>42306.046689814815</v>
      </c>
      <c r="U543" s="23">
        <f t="shared" si="52"/>
        <v>30</v>
      </c>
      <c r="V543" s="25">
        <f t="shared" si="53"/>
        <v>8.2191780821917804E-2</v>
      </c>
    </row>
    <row r="544" spans="1:22" customFormat="1" ht="45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 s="8">
        <v>1462293716</v>
      </c>
      <c r="J544" s="8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 s="9">
        <f t="shared" si="49"/>
        <v>1</v>
      </c>
      <c r="Q544" s="5" t="s">
        <v>8315</v>
      </c>
      <c r="R544" s="10" t="s">
        <v>8316</v>
      </c>
      <c r="S544" s="18">
        <f t="shared" si="50"/>
        <v>42433.737453703703</v>
      </c>
      <c r="T544" s="21">
        <f t="shared" si="51"/>
        <v>42493.695787037039</v>
      </c>
      <c r="U544" s="23">
        <f t="shared" si="52"/>
        <v>60</v>
      </c>
      <c r="V544" s="25">
        <f t="shared" si="53"/>
        <v>0.16438356164383561</v>
      </c>
    </row>
    <row r="545" spans="1:22" customFormat="1" ht="60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 s="8">
        <v>1414807962</v>
      </c>
      <c r="J545" s="8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 s="9">
        <f t="shared" si="49"/>
        <v>35</v>
      </c>
      <c r="Q545" s="5" t="s">
        <v>8315</v>
      </c>
      <c r="R545" s="10" t="s">
        <v>8316</v>
      </c>
      <c r="S545" s="18">
        <f t="shared" si="50"/>
        <v>41914.092152777775</v>
      </c>
      <c r="T545" s="21">
        <f t="shared" si="51"/>
        <v>41944.092152777775</v>
      </c>
      <c r="U545" s="23">
        <f t="shared" si="52"/>
        <v>30</v>
      </c>
      <c r="V545" s="25">
        <f t="shared" si="53"/>
        <v>8.2191780821917804E-2</v>
      </c>
    </row>
    <row r="546" spans="1:22" customFormat="1" ht="60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 s="8">
        <v>1467647160</v>
      </c>
      <c r="J546" s="8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 s="9">
        <f t="shared" si="49"/>
        <v>3</v>
      </c>
      <c r="Q546" s="5" t="s">
        <v>8315</v>
      </c>
      <c r="R546" s="10" t="s">
        <v>8316</v>
      </c>
      <c r="S546" s="18">
        <f t="shared" si="50"/>
        <v>42525.656944444447</v>
      </c>
      <c r="T546" s="21">
        <f t="shared" si="51"/>
        <v>42555.656944444447</v>
      </c>
      <c r="U546" s="23">
        <f t="shared" si="52"/>
        <v>30</v>
      </c>
      <c r="V546" s="25">
        <f t="shared" si="53"/>
        <v>8.2191780821917804E-2</v>
      </c>
    </row>
    <row r="547" spans="1:22" customFormat="1" ht="60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 s="8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 s="9">
        <f t="shared" si="49"/>
        <v>402.71</v>
      </c>
      <c r="Q547" s="5" t="s">
        <v>8315</v>
      </c>
      <c r="R547" s="10" t="s">
        <v>8316</v>
      </c>
      <c r="S547" s="18">
        <f t="shared" si="50"/>
        <v>42283.592465277776</v>
      </c>
      <c r="T547" s="21">
        <f t="shared" si="51"/>
        <v>42323.634131944447</v>
      </c>
      <c r="U547" s="23">
        <f t="shared" si="52"/>
        <v>40</v>
      </c>
      <c r="V547" s="25">
        <f t="shared" si="53"/>
        <v>0.1095890410958904</v>
      </c>
    </row>
    <row r="548" spans="1:22" customFormat="1" ht="60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 s="8">
        <v>1445097715</v>
      </c>
      <c r="J548" s="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 s="9">
        <f t="shared" si="49"/>
        <v>26</v>
      </c>
      <c r="Q548" s="5" t="s">
        <v>8315</v>
      </c>
      <c r="R548" s="10" t="s">
        <v>8316</v>
      </c>
      <c r="S548" s="18">
        <f t="shared" si="50"/>
        <v>42249.667997685188</v>
      </c>
      <c r="T548" s="21">
        <f t="shared" si="51"/>
        <v>42294.667997685188</v>
      </c>
      <c r="U548" s="23">
        <f t="shared" si="52"/>
        <v>45</v>
      </c>
      <c r="V548" s="25">
        <f t="shared" si="53"/>
        <v>0.12328767123287671</v>
      </c>
    </row>
    <row r="549" spans="1:22" customFormat="1" ht="60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 s="8">
        <v>1455122564</v>
      </c>
      <c r="J549" s="8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 s="9">
        <f t="shared" si="49"/>
        <v>0</v>
      </c>
      <c r="Q549" s="5" t="s">
        <v>8315</v>
      </c>
      <c r="R549" s="10" t="s">
        <v>8316</v>
      </c>
      <c r="S549" s="18">
        <f t="shared" si="50"/>
        <v>42380.696342592593</v>
      </c>
      <c r="T549" s="21">
        <f t="shared" si="51"/>
        <v>42410.696342592593</v>
      </c>
      <c r="U549" s="23">
        <f t="shared" si="52"/>
        <v>30</v>
      </c>
      <c r="V549" s="25">
        <f t="shared" si="53"/>
        <v>8.2191780821917804E-2</v>
      </c>
    </row>
    <row r="550" spans="1:22" customFormat="1" ht="45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 s="8">
        <v>1446154848</v>
      </c>
      <c r="J550" s="8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 s="9">
        <f t="shared" si="49"/>
        <v>9</v>
      </c>
      <c r="Q550" s="5" t="s">
        <v>8315</v>
      </c>
      <c r="R550" s="10" t="s">
        <v>8316</v>
      </c>
      <c r="S550" s="18">
        <f t="shared" si="50"/>
        <v>42276.903333333335</v>
      </c>
      <c r="T550" s="21">
        <f t="shared" si="51"/>
        <v>42306.903333333335</v>
      </c>
      <c r="U550" s="23">
        <f t="shared" si="52"/>
        <v>30</v>
      </c>
      <c r="V550" s="25">
        <f t="shared" si="53"/>
        <v>8.2191780821917804E-2</v>
      </c>
    </row>
    <row r="551" spans="1:22" customFormat="1" ht="60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 s="8">
        <v>1436368622</v>
      </c>
      <c r="J551" s="8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 s="9">
        <f t="shared" si="49"/>
        <v>8.5</v>
      </c>
      <c r="Q551" s="5" t="s">
        <v>8315</v>
      </c>
      <c r="R551" s="10" t="s">
        <v>8316</v>
      </c>
      <c r="S551" s="18">
        <f t="shared" si="50"/>
        <v>42163.636828703704</v>
      </c>
      <c r="T551" s="21">
        <f t="shared" si="51"/>
        <v>42193.636828703704</v>
      </c>
      <c r="U551" s="23">
        <f t="shared" si="52"/>
        <v>30</v>
      </c>
      <c r="V551" s="25">
        <f t="shared" si="53"/>
        <v>8.2191780821917804E-2</v>
      </c>
    </row>
    <row r="552" spans="1:22" customFormat="1" ht="60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 s="8">
        <v>1485838800</v>
      </c>
      <c r="J552" s="8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 s="9">
        <f t="shared" si="49"/>
        <v>8.75</v>
      </c>
      <c r="Q552" s="5" t="s">
        <v>8315</v>
      </c>
      <c r="R552" s="10" t="s">
        <v>8316</v>
      </c>
      <c r="S552" s="18">
        <f t="shared" si="50"/>
        <v>42753.678761574076</v>
      </c>
      <c r="T552" s="21">
        <f t="shared" si="51"/>
        <v>42766.208333333328</v>
      </c>
      <c r="U552" s="23">
        <f t="shared" si="52"/>
        <v>13</v>
      </c>
      <c r="V552" s="25">
        <f t="shared" si="53"/>
        <v>3.5616438356164383E-2</v>
      </c>
    </row>
    <row r="553" spans="1:22" customFormat="1" ht="60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 s="8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 s="9">
        <f t="shared" si="49"/>
        <v>135.04</v>
      </c>
      <c r="Q553" s="5" t="s">
        <v>8315</v>
      </c>
      <c r="R553" s="10" t="s">
        <v>8316</v>
      </c>
      <c r="S553" s="18">
        <f t="shared" si="50"/>
        <v>42173.275740740741</v>
      </c>
      <c r="T553" s="21">
        <f t="shared" si="51"/>
        <v>42217.745138888888</v>
      </c>
      <c r="U553" s="23">
        <f t="shared" si="52"/>
        <v>44</v>
      </c>
      <c r="V553" s="25">
        <f t="shared" si="53"/>
        <v>0.12054794520547946</v>
      </c>
    </row>
    <row r="554" spans="1:22" customFormat="1" ht="45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 s="8">
        <v>1452350896</v>
      </c>
      <c r="J554" s="8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 s="9">
        <f t="shared" si="49"/>
        <v>0</v>
      </c>
      <c r="Q554" s="5" t="s">
        <v>8315</v>
      </c>
      <c r="R554" s="10" t="s">
        <v>8316</v>
      </c>
      <c r="S554" s="18">
        <f t="shared" si="50"/>
        <v>42318.616851851853</v>
      </c>
      <c r="T554" s="21">
        <f t="shared" si="51"/>
        <v>42378.616851851853</v>
      </c>
      <c r="U554" s="23">
        <f t="shared" si="52"/>
        <v>60</v>
      </c>
      <c r="V554" s="25">
        <f t="shared" si="53"/>
        <v>0.16438356164383561</v>
      </c>
    </row>
    <row r="555" spans="1:22" customFormat="1" ht="45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 s="8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 s="9">
        <f t="shared" si="49"/>
        <v>20.5</v>
      </c>
      <c r="Q555" s="5" t="s">
        <v>8315</v>
      </c>
      <c r="R555" s="10" t="s">
        <v>8316</v>
      </c>
      <c r="S555" s="18">
        <f t="shared" si="50"/>
        <v>41927.71980324074</v>
      </c>
      <c r="T555" s="21">
        <f t="shared" si="51"/>
        <v>41957.761469907404</v>
      </c>
      <c r="U555" s="23">
        <f t="shared" si="52"/>
        <v>30</v>
      </c>
      <c r="V555" s="25">
        <f t="shared" si="53"/>
        <v>8.2191780821917804E-2</v>
      </c>
    </row>
    <row r="556" spans="1:22" customFormat="1" ht="60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 s="8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 s="9">
        <f t="shared" si="49"/>
        <v>64.36</v>
      </c>
      <c r="Q556" s="5" t="s">
        <v>8315</v>
      </c>
      <c r="R556" s="10" t="s">
        <v>8316</v>
      </c>
      <c r="S556" s="18">
        <f t="shared" si="50"/>
        <v>41901.684861111113</v>
      </c>
      <c r="T556" s="21">
        <f t="shared" si="51"/>
        <v>41931.684861111113</v>
      </c>
      <c r="U556" s="23">
        <f t="shared" si="52"/>
        <v>30</v>
      </c>
      <c r="V556" s="25">
        <f t="shared" si="53"/>
        <v>8.2191780821917804E-2</v>
      </c>
    </row>
    <row r="557" spans="1:22" customFormat="1" ht="60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 s="8">
        <v>1465720143</v>
      </c>
      <c r="J557" s="8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 s="9">
        <f t="shared" si="49"/>
        <v>0</v>
      </c>
      <c r="Q557" s="5" t="s">
        <v>8315</v>
      </c>
      <c r="R557" s="10" t="s">
        <v>8316</v>
      </c>
      <c r="S557" s="18">
        <f t="shared" si="50"/>
        <v>42503.353506944448</v>
      </c>
      <c r="T557" s="21">
        <f t="shared" si="51"/>
        <v>42533.353506944448</v>
      </c>
      <c r="U557" s="23">
        <f t="shared" si="52"/>
        <v>30</v>
      </c>
      <c r="V557" s="25">
        <f t="shared" si="53"/>
        <v>8.2191780821917804E-2</v>
      </c>
    </row>
    <row r="558" spans="1:22" customFormat="1" ht="30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 s="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 s="9">
        <f t="shared" si="49"/>
        <v>200</v>
      </c>
      <c r="Q558" s="5" t="s">
        <v>8315</v>
      </c>
      <c r="R558" s="10" t="s">
        <v>8316</v>
      </c>
      <c r="S558" s="18">
        <f t="shared" si="50"/>
        <v>42345.860150462962</v>
      </c>
      <c r="T558" s="21">
        <f t="shared" si="51"/>
        <v>42375.860150462962</v>
      </c>
      <c r="U558" s="23">
        <f t="shared" si="52"/>
        <v>30</v>
      </c>
      <c r="V558" s="25">
        <f t="shared" si="53"/>
        <v>8.2191780821917804E-2</v>
      </c>
    </row>
    <row r="559" spans="1:22" customFormat="1" ht="60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 s="8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 s="9">
        <f t="shared" si="49"/>
        <v>68.3</v>
      </c>
      <c r="Q559" s="5" t="s">
        <v>8315</v>
      </c>
      <c r="R559" s="10" t="s">
        <v>8316</v>
      </c>
      <c r="S559" s="18">
        <f t="shared" si="50"/>
        <v>42676.942164351851</v>
      </c>
      <c r="T559" s="21">
        <f t="shared" si="51"/>
        <v>42706.983831018515</v>
      </c>
      <c r="U559" s="23">
        <f t="shared" si="52"/>
        <v>30</v>
      </c>
      <c r="V559" s="25">
        <f t="shared" si="53"/>
        <v>8.2191780821917804E-2</v>
      </c>
    </row>
    <row r="560" spans="1:22" customFormat="1" ht="60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 s="8">
        <v>1427227905</v>
      </c>
      <c r="J560" s="8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 s="9">
        <f t="shared" si="49"/>
        <v>0</v>
      </c>
      <c r="Q560" s="5" t="s">
        <v>8315</v>
      </c>
      <c r="R560" s="10" t="s">
        <v>8316</v>
      </c>
      <c r="S560" s="18">
        <f t="shared" si="50"/>
        <v>42057.883159722223</v>
      </c>
      <c r="T560" s="21">
        <f t="shared" si="51"/>
        <v>42087.841493055559</v>
      </c>
      <c r="U560" s="23">
        <f t="shared" si="52"/>
        <v>30</v>
      </c>
      <c r="V560" s="25">
        <f t="shared" si="53"/>
        <v>8.2191780821917804E-2</v>
      </c>
    </row>
    <row r="561" spans="1:22" customFormat="1" ht="60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 s="8">
        <v>1449989260</v>
      </c>
      <c r="J561" s="8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 s="9">
        <f t="shared" si="49"/>
        <v>50</v>
      </c>
      <c r="Q561" s="5" t="s">
        <v>8315</v>
      </c>
      <c r="R561" s="10" t="s">
        <v>8316</v>
      </c>
      <c r="S561" s="18">
        <f t="shared" si="50"/>
        <v>42321.283101851848</v>
      </c>
      <c r="T561" s="21">
        <f t="shared" si="51"/>
        <v>42351.283101851848</v>
      </c>
      <c r="U561" s="23">
        <f t="shared" si="52"/>
        <v>30</v>
      </c>
      <c r="V561" s="25">
        <f t="shared" si="53"/>
        <v>8.2191780821917804E-2</v>
      </c>
    </row>
    <row r="562" spans="1:22" customFormat="1" ht="45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 s="8">
        <v>1418841045</v>
      </c>
      <c r="J562" s="8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 s="9">
        <f t="shared" si="49"/>
        <v>4</v>
      </c>
      <c r="Q562" s="5" t="s">
        <v>8315</v>
      </c>
      <c r="R562" s="10" t="s">
        <v>8316</v>
      </c>
      <c r="S562" s="18">
        <f t="shared" si="50"/>
        <v>41960.771354166667</v>
      </c>
      <c r="T562" s="21">
        <f t="shared" si="51"/>
        <v>41990.771354166667</v>
      </c>
      <c r="U562" s="23">
        <f t="shared" si="52"/>
        <v>30</v>
      </c>
      <c r="V562" s="25">
        <f t="shared" si="53"/>
        <v>8.2191780821917804E-2</v>
      </c>
    </row>
    <row r="563" spans="1:22" customFormat="1" ht="60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 s="8">
        <v>1445874513</v>
      </c>
      <c r="J563" s="8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 s="9">
        <f t="shared" si="49"/>
        <v>27.5</v>
      </c>
      <c r="Q563" s="5" t="s">
        <v>8315</v>
      </c>
      <c r="R563" s="10" t="s">
        <v>8316</v>
      </c>
      <c r="S563" s="18">
        <f t="shared" si="50"/>
        <v>42268.658715277779</v>
      </c>
      <c r="T563" s="21">
        <f t="shared" si="51"/>
        <v>42303.658715277779</v>
      </c>
      <c r="U563" s="23">
        <f t="shared" si="52"/>
        <v>35</v>
      </c>
      <c r="V563" s="25">
        <f t="shared" si="53"/>
        <v>9.5890410958904104E-2</v>
      </c>
    </row>
    <row r="564" spans="1:22" customFormat="1" ht="60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 s="8">
        <v>1482052815</v>
      </c>
      <c r="J564" s="8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 s="9">
        <f t="shared" si="49"/>
        <v>0</v>
      </c>
      <c r="Q564" s="5" t="s">
        <v>8315</v>
      </c>
      <c r="R564" s="10" t="s">
        <v>8316</v>
      </c>
      <c r="S564" s="18">
        <f t="shared" si="50"/>
        <v>42692.389062500006</v>
      </c>
      <c r="T564" s="21">
        <f t="shared" si="51"/>
        <v>42722.389062500006</v>
      </c>
      <c r="U564" s="23">
        <f t="shared" si="52"/>
        <v>30</v>
      </c>
      <c r="V564" s="25">
        <f t="shared" si="53"/>
        <v>8.2191780821917804E-2</v>
      </c>
    </row>
    <row r="565" spans="1:22" customFormat="1" ht="60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 s="8">
        <v>1424137247</v>
      </c>
      <c r="J565" s="8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 s="9">
        <f t="shared" si="49"/>
        <v>34</v>
      </c>
      <c r="Q565" s="5" t="s">
        <v>8315</v>
      </c>
      <c r="R565" s="10" t="s">
        <v>8316</v>
      </c>
      <c r="S565" s="18">
        <f t="shared" si="50"/>
        <v>42022.069988425923</v>
      </c>
      <c r="T565" s="21">
        <f t="shared" si="51"/>
        <v>42052.069988425923</v>
      </c>
      <c r="U565" s="23">
        <f t="shared" si="52"/>
        <v>30</v>
      </c>
      <c r="V565" s="25">
        <f t="shared" si="53"/>
        <v>8.2191780821917804E-2</v>
      </c>
    </row>
    <row r="566" spans="1:22" customFormat="1" ht="60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 s="8">
        <v>1457822275</v>
      </c>
      <c r="J566" s="8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 s="9">
        <f t="shared" si="49"/>
        <v>1</v>
      </c>
      <c r="Q566" s="5" t="s">
        <v>8315</v>
      </c>
      <c r="R566" s="10" t="s">
        <v>8316</v>
      </c>
      <c r="S566" s="18">
        <f t="shared" si="50"/>
        <v>42411.942997685182</v>
      </c>
      <c r="T566" s="21">
        <f t="shared" si="51"/>
        <v>42441.942997685182</v>
      </c>
      <c r="U566" s="23">
        <f t="shared" si="52"/>
        <v>30</v>
      </c>
      <c r="V566" s="25">
        <f t="shared" si="53"/>
        <v>8.2191780821917804E-2</v>
      </c>
    </row>
    <row r="567" spans="1:22" customFormat="1" ht="60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 s="8">
        <v>1436554249</v>
      </c>
      <c r="J567" s="8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 s="9">
        <f t="shared" si="49"/>
        <v>0</v>
      </c>
      <c r="Q567" s="5" t="s">
        <v>8315</v>
      </c>
      <c r="R567" s="10" t="s">
        <v>8316</v>
      </c>
      <c r="S567" s="18">
        <f t="shared" si="50"/>
        <v>42165.785289351858</v>
      </c>
      <c r="T567" s="21">
        <f t="shared" si="51"/>
        <v>42195.785289351858</v>
      </c>
      <c r="U567" s="23">
        <f t="shared" si="52"/>
        <v>30</v>
      </c>
      <c r="V567" s="25">
        <f t="shared" si="53"/>
        <v>8.2191780821917804E-2</v>
      </c>
    </row>
    <row r="568" spans="1:22" customFormat="1" ht="60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 s="8">
        <v>1468513533</v>
      </c>
      <c r="J568" s="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 s="9">
        <f t="shared" si="49"/>
        <v>1</v>
      </c>
      <c r="Q568" s="5" t="s">
        <v>8315</v>
      </c>
      <c r="R568" s="10" t="s">
        <v>8316</v>
      </c>
      <c r="S568" s="18">
        <f t="shared" si="50"/>
        <v>42535.68440972222</v>
      </c>
      <c r="T568" s="21">
        <f t="shared" si="51"/>
        <v>42565.68440972222</v>
      </c>
      <c r="U568" s="23">
        <f t="shared" si="52"/>
        <v>30</v>
      </c>
      <c r="V568" s="25">
        <f t="shared" si="53"/>
        <v>8.2191780821917804E-2</v>
      </c>
    </row>
    <row r="569" spans="1:22" customFormat="1" ht="60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 s="8">
        <v>1420143194</v>
      </c>
      <c r="J569" s="8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 s="9">
        <f t="shared" si="49"/>
        <v>0</v>
      </c>
      <c r="Q569" s="5" t="s">
        <v>8315</v>
      </c>
      <c r="R569" s="10" t="s">
        <v>8316</v>
      </c>
      <c r="S569" s="18">
        <f t="shared" si="50"/>
        <v>41975.842523148152</v>
      </c>
      <c r="T569" s="21">
        <f t="shared" si="51"/>
        <v>42005.842523148152</v>
      </c>
      <c r="U569" s="23">
        <f t="shared" si="52"/>
        <v>30</v>
      </c>
      <c r="V569" s="25">
        <f t="shared" si="53"/>
        <v>8.2191780821917804E-2</v>
      </c>
    </row>
    <row r="570" spans="1:22" customFormat="1" ht="75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 s="8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 s="9">
        <f t="shared" si="49"/>
        <v>49</v>
      </c>
      <c r="Q570" s="5" t="s">
        <v>8315</v>
      </c>
      <c r="R570" s="10" t="s">
        <v>8316</v>
      </c>
      <c r="S570" s="18">
        <f t="shared" si="50"/>
        <v>42348.9215625</v>
      </c>
      <c r="T570" s="21">
        <f t="shared" si="51"/>
        <v>42385.458333333328</v>
      </c>
      <c r="U570" s="23">
        <f t="shared" si="52"/>
        <v>37</v>
      </c>
      <c r="V570" s="25">
        <f t="shared" si="53"/>
        <v>0.10136986301369863</v>
      </c>
    </row>
    <row r="571" spans="1:22" customFormat="1" ht="45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 s="8">
        <v>1451679612</v>
      </c>
      <c r="J571" s="8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 s="9">
        <f t="shared" si="49"/>
        <v>20</v>
      </c>
      <c r="Q571" s="5" t="s">
        <v>8315</v>
      </c>
      <c r="R571" s="10" t="s">
        <v>8316</v>
      </c>
      <c r="S571" s="18">
        <f t="shared" si="50"/>
        <v>42340.847361111111</v>
      </c>
      <c r="T571" s="21">
        <f t="shared" si="51"/>
        <v>42370.847361111111</v>
      </c>
      <c r="U571" s="23">
        <f t="shared" si="52"/>
        <v>30</v>
      </c>
      <c r="V571" s="25">
        <f t="shared" si="53"/>
        <v>8.2191780821917804E-2</v>
      </c>
    </row>
    <row r="572" spans="1:22" customFormat="1" ht="30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 s="8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 s="9">
        <f t="shared" si="49"/>
        <v>142</v>
      </c>
      <c r="Q572" s="5" t="s">
        <v>8315</v>
      </c>
      <c r="R572" s="10" t="s">
        <v>8316</v>
      </c>
      <c r="S572" s="18">
        <f t="shared" si="50"/>
        <v>42388.798252314817</v>
      </c>
      <c r="T572" s="21">
        <f t="shared" si="51"/>
        <v>42418.798252314817</v>
      </c>
      <c r="U572" s="23">
        <f t="shared" si="52"/>
        <v>30</v>
      </c>
      <c r="V572" s="25">
        <f t="shared" si="53"/>
        <v>8.2191780821917804E-2</v>
      </c>
    </row>
    <row r="573" spans="1:22" customFormat="1" ht="60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 s="8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 s="9">
        <f t="shared" si="49"/>
        <v>53</v>
      </c>
      <c r="Q573" s="5" t="s">
        <v>8315</v>
      </c>
      <c r="R573" s="10" t="s">
        <v>8316</v>
      </c>
      <c r="S573" s="18">
        <f t="shared" si="50"/>
        <v>42192.816238425927</v>
      </c>
      <c r="T573" s="21">
        <f t="shared" si="51"/>
        <v>42212.165972222225</v>
      </c>
      <c r="U573" s="23">
        <f t="shared" si="52"/>
        <v>20</v>
      </c>
      <c r="V573" s="25">
        <f t="shared" si="53"/>
        <v>5.4794520547945202E-2</v>
      </c>
    </row>
    <row r="574" spans="1:22" customFormat="1" ht="60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 s="8">
        <v>1446660688</v>
      </c>
      <c r="J574" s="8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 s="9">
        <f t="shared" si="49"/>
        <v>0</v>
      </c>
      <c r="Q574" s="5" t="s">
        <v>8315</v>
      </c>
      <c r="R574" s="10" t="s">
        <v>8316</v>
      </c>
      <c r="S574" s="18">
        <f t="shared" si="50"/>
        <v>42282.71629629629</v>
      </c>
      <c r="T574" s="21">
        <f t="shared" si="51"/>
        <v>42312.757962962962</v>
      </c>
      <c r="U574" s="23">
        <f t="shared" si="52"/>
        <v>30</v>
      </c>
      <c r="V574" s="25">
        <f t="shared" si="53"/>
        <v>8.2191780821917804E-2</v>
      </c>
    </row>
    <row r="575" spans="1:22" customFormat="1" ht="60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 s="8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 s="9">
        <f t="shared" si="49"/>
        <v>38.44</v>
      </c>
      <c r="Q575" s="5" t="s">
        <v>8315</v>
      </c>
      <c r="R575" s="10" t="s">
        <v>8316</v>
      </c>
      <c r="S575" s="18">
        <f t="shared" si="50"/>
        <v>41963.050127314811</v>
      </c>
      <c r="T575" s="21">
        <f t="shared" si="51"/>
        <v>42022.05</v>
      </c>
      <c r="U575" s="23">
        <f t="shared" si="52"/>
        <v>59</v>
      </c>
      <c r="V575" s="25">
        <f t="shared" si="53"/>
        <v>0.16164383561643836</v>
      </c>
    </row>
    <row r="576" spans="1:22" customFormat="1" ht="60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 s="8">
        <v>1476873507</v>
      </c>
      <c r="J576" s="8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 s="9">
        <f t="shared" si="49"/>
        <v>20</v>
      </c>
      <c r="Q576" s="5" t="s">
        <v>8315</v>
      </c>
      <c r="R576" s="10" t="s">
        <v>8316</v>
      </c>
      <c r="S576" s="18">
        <f t="shared" si="50"/>
        <v>42632.443368055552</v>
      </c>
      <c r="T576" s="21">
        <f t="shared" si="51"/>
        <v>42662.443368055552</v>
      </c>
      <c r="U576" s="23">
        <f t="shared" si="52"/>
        <v>30</v>
      </c>
      <c r="V576" s="25">
        <f t="shared" si="53"/>
        <v>8.2191780821917804E-2</v>
      </c>
    </row>
    <row r="577" spans="1:22" customFormat="1" ht="60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 s="8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 s="9">
        <f t="shared" si="49"/>
        <v>64.75</v>
      </c>
      <c r="Q577" s="5" t="s">
        <v>8315</v>
      </c>
      <c r="R577" s="10" t="s">
        <v>8316</v>
      </c>
      <c r="S577" s="18">
        <f t="shared" si="50"/>
        <v>42138.692627314813</v>
      </c>
      <c r="T577" s="21">
        <f t="shared" si="51"/>
        <v>42168.692627314813</v>
      </c>
      <c r="U577" s="23">
        <f t="shared" si="52"/>
        <v>30</v>
      </c>
      <c r="V577" s="25">
        <f t="shared" si="53"/>
        <v>8.2191780821917804E-2</v>
      </c>
    </row>
    <row r="578" spans="1:22" customFormat="1" ht="45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 s="8">
        <v>1427537952</v>
      </c>
      <c r="J578" s="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8"/>
        <v>0</v>
      </c>
      <c r="P578" s="9">
        <f t="shared" si="49"/>
        <v>1</v>
      </c>
      <c r="Q578" s="5" t="s">
        <v>8315</v>
      </c>
      <c r="R578" s="10" t="s">
        <v>8316</v>
      </c>
      <c r="S578" s="18">
        <f t="shared" si="50"/>
        <v>42031.471666666665</v>
      </c>
      <c r="T578" s="21">
        <f t="shared" si="51"/>
        <v>42091.43</v>
      </c>
      <c r="U578" s="23">
        <f t="shared" si="52"/>
        <v>60</v>
      </c>
      <c r="V578" s="25">
        <f t="shared" si="53"/>
        <v>0.16438356164383561</v>
      </c>
    </row>
    <row r="579" spans="1:22" customFormat="1" ht="60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 s="8">
        <v>1463753302</v>
      </c>
      <c r="J579" s="8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4">ROUND(E579/D579*100,0)</f>
        <v>0</v>
      </c>
      <c r="P579" s="9">
        <f t="shared" ref="P579:P642" si="55">IFERROR(ROUND(E579/L579,2),0)</f>
        <v>10</v>
      </c>
      <c r="Q579" s="5" t="s">
        <v>8315</v>
      </c>
      <c r="R579" s="10" t="s">
        <v>8316</v>
      </c>
      <c r="S579" s="18">
        <f t="shared" ref="S579:S642" si="56">(((J579/60)/60)/24)+DATE(1970,1,1)</f>
        <v>42450.589143518519</v>
      </c>
      <c r="T579" s="21">
        <f t="shared" ref="T579:T642" si="57">(((I579/60)/60)/24)+DATE(1970,1,1)</f>
        <v>42510.589143518519</v>
      </c>
      <c r="U579" s="23">
        <f t="shared" ref="U579:U642" si="58">_xlfn.DAYS(T579,S579)</f>
        <v>60</v>
      </c>
      <c r="V579" s="25">
        <f t="shared" ref="V579:V642" si="59">U579/365</f>
        <v>0.16438356164383561</v>
      </c>
    </row>
    <row r="580" spans="1:22" customFormat="1" ht="30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 s="8">
        <v>1441633993</v>
      </c>
      <c r="J580" s="8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 s="9">
        <f t="shared" si="55"/>
        <v>2</v>
      </c>
      <c r="Q580" s="5" t="s">
        <v>8315</v>
      </c>
      <c r="R580" s="10" t="s">
        <v>8316</v>
      </c>
      <c r="S580" s="18">
        <f t="shared" si="56"/>
        <v>42230.578622685185</v>
      </c>
      <c r="T580" s="21">
        <f t="shared" si="57"/>
        <v>42254.578622685185</v>
      </c>
      <c r="U580" s="23">
        <f t="shared" si="58"/>
        <v>24</v>
      </c>
      <c r="V580" s="25">
        <f t="shared" si="59"/>
        <v>6.575342465753424E-2</v>
      </c>
    </row>
    <row r="581" spans="1:22" customFormat="1" ht="45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 s="8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 s="9">
        <f t="shared" si="55"/>
        <v>35</v>
      </c>
      <c r="Q581" s="5" t="s">
        <v>8315</v>
      </c>
      <c r="R581" s="10" t="s">
        <v>8316</v>
      </c>
      <c r="S581" s="18">
        <f t="shared" si="56"/>
        <v>41968.852118055554</v>
      </c>
      <c r="T581" s="21">
        <f t="shared" si="57"/>
        <v>41998.852118055554</v>
      </c>
      <c r="U581" s="23">
        <f t="shared" si="58"/>
        <v>30</v>
      </c>
      <c r="V581" s="25">
        <f t="shared" si="59"/>
        <v>8.2191780821917804E-2</v>
      </c>
    </row>
    <row r="582" spans="1:22" customFormat="1" ht="60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 s="8">
        <v>1474580867</v>
      </c>
      <c r="J582" s="8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 s="9">
        <f t="shared" si="55"/>
        <v>1</v>
      </c>
      <c r="Q582" s="5" t="s">
        <v>8315</v>
      </c>
      <c r="R582" s="10" t="s">
        <v>8316</v>
      </c>
      <c r="S582" s="18">
        <f t="shared" si="56"/>
        <v>42605.908182870371</v>
      </c>
      <c r="T582" s="21">
        <f t="shared" si="57"/>
        <v>42635.908182870371</v>
      </c>
      <c r="U582" s="23">
        <f t="shared" si="58"/>
        <v>30</v>
      </c>
      <c r="V582" s="25">
        <f t="shared" si="59"/>
        <v>8.2191780821917804E-2</v>
      </c>
    </row>
    <row r="583" spans="1:22" customFormat="1" ht="60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 s="8">
        <v>1438474704</v>
      </c>
      <c r="J583" s="8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 s="9">
        <f t="shared" si="55"/>
        <v>0</v>
      </c>
      <c r="Q583" s="5" t="s">
        <v>8315</v>
      </c>
      <c r="R583" s="10" t="s">
        <v>8316</v>
      </c>
      <c r="S583" s="18">
        <f t="shared" si="56"/>
        <v>42188.012777777782</v>
      </c>
      <c r="T583" s="21">
        <f t="shared" si="57"/>
        <v>42218.012777777782</v>
      </c>
      <c r="U583" s="23">
        <f t="shared" si="58"/>
        <v>30</v>
      </c>
      <c r="V583" s="25">
        <f t="shared" si="59"/>
        <v>8.2191780821917804E-2</v>
      </c>
    </row>
    <row r="584" spans="1:22" customFormat="1" ht="60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 s="8">
        <v>1426442400</v>
      </c>
      <c r="J584" s="8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 s="9">
        <f t="shared" si="55"/>
        <v>0</v>
      </c>
      <c r="Q584" s="5" t="s">
        <v>8315</v>
      </c>
      <c r="R584" s="10" t="s">
        <v>8316</v>
      </c>
      <c r="S584" s="18">
        <f t="shared" si="56"/>
        <v>42055.739803240736</v>
      </c>
      <c r="T584" s="21">
        <f t="shared" si="57"/>
        <v>42078.75</v>
      </c>
      <c r="U584" s="23">
        <f t="shared" si="58"/>
        <v>23</v>
      </c>
      <c r="V584" s="25">
        <f t="shared" si="59"/>
        <v>6.3013698630136991E-2</v>
      </c>
    </row>
    <row r="585" spans="1:22" customFormat="1" ht="45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 s="8">
        <v>1426800687</v>
      </c>
      <c r="J585" s="8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 s="9">
        <f t="shared" si="55"/>
        <v>1</v>
      </c>
      <c r="Q585" s="5" t="s">
        <v>8315</v>
      </c>
      <c r="R585" s="10" t="s">
        <v>8316</v>
      </c>
      <c r="S585" s="18">
        <f t="shared" si="56"/>
        <v>42052.93850694444</v>
      </c>
      <c r="T585" s="21">
        <f t="shared" si="57"/>
        <v>42082.896840277783</v>
      </c>
      <c r="U585" s="23">
        <f t="shared" si="58"/>
        <v>30</v>
      </c>
      <c r="V585" s="25">
        <f t="shared" si="59"/>
        <v>8.2191780821917804E-2</v>
      </c>
    </row>
    <row r="586" spans="1:22" customFormat="1" ht="45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 s="8">
        <v>1426522316</v>
      </c>
      <c r="J586" s="8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 s="9">
        <f t="shared" si="55"/>
        <v>5</v>
      </c>
      <c r="Q586" s="5" t="s">
        <v>8315</v>
      </c>
      <c r="R586" s="10" t="s">
        <v>8316</v>
      </c>
      <c r="S586" s="18">
        <f t="shared" si="56"/>
        <v>42049.716620370367</v>
      </c>
      <c r="T586" s="21">
        <f t="shared" si="57"/>
        <v>42079.674953703703</v>
      </c>
      <c r="U586" s="23">
        <f t="shared" si="58"/>
        <v>30</v>
      </c>
      <c r="V586" s="25">
        <f t="shared" si="59"/>
        <v>8.2191780821917804E-2</v>
      </c>
    </row>
    <row r="587" spans="1:22" customFormat="1" ht="45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 s="8">
        <v>1448928000</v>
      </c>
      <c r="J587" s="8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 s="9">
        <f t="shared" si="55"/>
        <v>0</v>
      </c>
      <c r="Q587" s="5" t="s">
        <v>8315</v>
      </c>
      <c r="R587" s="10" t="s">
        <v>8316</v>
      </c>
      <c r="S587" s="18">
        <f t="shared" si="56"/>
        <v>42283.3909375</v>
      </c>
      <c r="T587" s="21">
        <f t="shared" si="57"/>
        <v>42339</v>
      </c>
      <c r="U587" s="23">
        <f t="shared" si="58"/>
        <v>56</v>
      </c>
      <c r="V587" s="25">
        <f t="shared" si="59"/>
        <v>0.15342465753424658</v>
      </c>
    </row>
    <row r="588" spans="1:22" customFormat="1" ht="45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 s="8">
        <v>1424032207</v>
      </c>
      <c r="J588" s="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 s="9">
        <f t="shared" si="55"/>
        <v>14</v>
      </c>
      <c r="Q588" s="5" t="s">
        <v>8315</v>
      </c>
      <c r="R588" s="10" t="s">
        <v>8316</v>
      </c>
      <c r="S588" s="18">
        <f t="shared" si="56"/>
        <v>42020.854247685187</v>
      </c>
      <c r="T588" s="21">
        <f t="shared" si="57"/>
        <v>42050.854247685187</v>
      </c>
      <c r="U588" s="23">
        <f t="shared" si="58"/>
        <v>30</v>
      </c>
      <c r="V588" s="25">
        <f t="shared" si="59"/>
        <v>8.2191780821917804E-2</v>
      </c>
    </row>
    <row r="589" spans="1:22" customFormat="1" ht="75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 s="8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 s="9">
        <f t="shared" si="55"/>
        <v>389.29</v>
      </c>
      <c r="Q589" s="5" t="s">
        <v>8315</v>
      </c>
      <c r="R589" s="10" t="s">
        <v>8316</v>
      </c>
      <c r="S589" s="18">
        <f t="shared" si="56"/>
        <v>42080.757326388892</v>
      </c>
      <c r="T589" s="21">
        <f t="shared" si="57"/>
        <v>42110.757326388892</v>
      </c>
      <c r="U589" s="23">
        <f t="shared" si="58"/>
        <v>30</v>
      </c>
      <c r="V589" s="25">
        <f t="shared" si="59"/>
        <v>8.2191780821917804E-2</v>
      </c>
    </row>
    <row r="590" spans="1:22" customFormat="1" ht="60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 s="8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 s="9">
        <f t="shared" si="55"/>
        <v>150.5</v>
      </c>
      <c r="Q590" s="5" t="s">
        <v>8315</v>
      </c>
      <c r="R590" s="10" t="s">
        <v>8316</v>
      </c>
      <c r="S590" s="18">
        <f t="shared" si="56"/>
        <v>42631.769513888896</v>
      </c>
      <c r="T590" s="21">
        <f t="shared" si="57"/>
        <v>42691.811180555553</v>
      </c>
      <c r="U590" s="23">
        <f t="shared" si="58"/>
        <v>60</v>
      </c>
      <c r="V590" s="25">
        <f t="shared" si="59"/>
        <v>0.16438356164383561</v>
      </c>
    </row>
    <row r="591" spans="1:22" customFormat="1" ht="15.75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 s="8">
        <v>1436366699</v>
      </c>
      <c r="J591" s="8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 s="9">
        <f t="shared" si="55"/>
        <v>1</v>
      </c>
      <c r="Q591" s="5" t="s">
        <v>8315</v>
      </c>
      <c r="R591" s="10" t="s">
        <v>8316</v>
      </c>
      <c r="S591" s="18">
        <f t="shared" si="56"/>
        <v>42178.614571759259</v>
      </c>
      <c r="T591" s="21">
        <f t="shared" si="57"/>
        <v>42193.614571759259</v>
      </c>
      <c r="U591" s="23">
        <f t="shared" si="58"/>
        <v>15</v>
      </c>
      <c r="V591" s="25">
        <f t="shared" si="59"/>
        <v>4.1095890410958902E-2</v>
      </c>
    </row>
    <row r="592" spans="1:22" customFormat="1" ht="60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 s="8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 s="9">
        <f t="shared" si="55"/>
        <v>24.78</v>
      </c>
      <c r="Q592" s="5" t="s">
        <v>8315</v>
      </c>
      <c r="R592" s="10" t="s">
        <v>8316</v>
      </c>
      <c r="S592" s="18">
        <f t="shared" si="56"/>
        <v>42377.554756944446</v>
      </c>
      <c r="T592" s="21">
        <f t="shared" si="57"/>
        <v>42408.542361111111</v>
      </c>
      <c r="U592" s="23">
        <f t="shared" si="58"/>
        <v>31</v>
      </c>
      <c r="V592" s="25">
        <f t="shared" si="59"/>
        <v>8.4931506849315067E-2</v>
      </c>
    </row>
    <row r="593" spans="1:22" customFormat="1" ht="45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 s="8">
        <v>1437570130</v>
      </c>
      <c r="J593" s="8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 s="9">
        <f t="shared" si="55"/>
        <v>30.5</v>
      </c>
      <c r="Q593" s="5" t="s">
        <v>8315</v>
      </c>
      <c r="R593" s="10" t="s">
        <v>8316</v>
      </c>
      <c r="S593" s="18">
        <f t="shared" si="56"/>
        <v>42177.543171296296</v>
      </c>
      <c r="T593" s="21">
        <f t="shared" si="57"/>
        <v>42207.543171296296</v>
      </c>
      <c r="U593" s="23">
        <f t="shared" si="58"/>
        <v>30</v>
      </c>
      <c r="V593" s="25">
        <f t="shared" si="59"/>
        <v>8.2191780821917804E-2</v>
      </c>
    </row>
    <row r="594" spans="1:22" customFormat="1" ht="60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 s="8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 s="9">
        <f t="shared" si="55"/>
        <v>250</v>
      </c>
      <c r="Q594" s="5" t="s">
        <v>8315</v>
      </c>
      <c r="R594" s="10" t="s">
        <v>8316</v>
      </c>
      <c r="S594" s="18">
        <f t="shared" si="56"/>
        <v>41946.232175925928</v>
      </c>
      <c r="T594" s="21">
        <f t="shared" si="57"/>
        <v>41976.232175925921</v>
      </c>
      <c r="U594" s="23">
        <f t="shared" si="58"/>
        <v>30</v>
      </c>
      <c r="V594" s="25">
        <f t="shared" si="59"/>
        <v>8.2191780821917804E-2</v>
      </c>
    </row>
    <row r="595" spans="1:22" customFormat="1" ht="60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 s="8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 s="9">
        <f t="shared" si="55"/>
        <v>16.43</v>
      </c>
      <c r="Q595" s="5" t="s">
        <v>8315</v>
      </c>
      <c r="R595" s="10" t="s">
        <v>8316</v>
      </c>
      <c r="S595" s="18">
        <f t="shared" si="56"/>
        <v>42070.677604166667</v>
      </c>
      <c r="T595" s="21">
        <f t="shared" si="57"/>
        <v>42100.635937500003</v>
      </c>
      <c r="U595" s="23">
        <f t="shared" si="58"/>
        <v>30</v>
      </c>
      <c r="V595" s="25">
        <f t="shared" si="59"/>
        <v>8.2191780821917804E-2</v>
      </c>
    </row>
    <row r="596" spans="1:22" customFormat="1" ht="30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 s="8">
        <v>1460832206</v>
      </c>
      <c r="J596" s="8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 s="9">
        <f t="shared" si="55"/>
        <v>13</v>
      </c>
      <c r="Q596" s="5" t="s">
        <v>8315</v>
      </c>
      <c r="R596" s="10" t="s">
        <v>8316</v>
      </c>
      <c r="S596" s="18">
        <f t="shared" si="56"/>
        <v>42446.780162037037</v>
      </c>
      <c r="T596" s="21">
        <f t="shared" si="57"/>
        <v>42476.780162037037</v>
      </c>
      <c r="U596" s="23">
        <f t="shared" si="58"/>
        <v>30</v>
      </c>
      <c r="V596" s="25">
        <f t="shared" si="59"/>
        <v>8.2191780821917804E-2</v>
      </c>
    </row>
    <row r="597" spans="1:22" customFormat="1" ht="60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 s="8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 s="9">
        <f t="shared" si="55"/>
        <v>53.25</v>
      </c>
      <c r="Q597" s="5" t="s">
        <v>8315</v>
      </c>
      <c r="R597" s="10" t="s">
        <v>8316</v>
      </c>
      <c r="S597" s="18">
        <f t="shared" si="56"/>
        <v>42083.069884259254</v>
      </c>
      <c r="T597" s="21">
        <f t="shared" si="57"/>
        <v>42128.069884259254</v>
      </c>
      <c r="U597" s="23">
        <f t="shared" si="58"/>
        <v>45</v>
      </c>
      <c r="V597" s="25">
        <f t="shared" si="59"/>
        <v>0.12328767123287671</v>
      </c>
    </row>
    <row r="598" spans="1:22" customFormat="1" ht="45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 s="8">
        <v>1478122292</v>
      </c>
      <c r="J598" s="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 s="9">
        <f t="shared" si="55"/>
        <v>3</v>
      </c>
      <c r="Q598" s="5" t="s">
        <v>8315</v>
      </c>
      <c r="R598" s="10" t="s">
        <v>8316</v>
      </c>
      <c r="S598" s="18">
        <f t="shared" si="56"/>
        <v>42646.896898148145</v>
      </c>
      <c r="T598" s="21">
        <f t="shared" si="57"/>
        <v>42676.896898148145</v>
      </c>
      <c r="U598" s="23">
        <f t="shared" si="58"/>
        <v>30</v>
      </c>
      <c r="V598" s="25">
        <f t="shared" si="59"/>
        <v>8.2191780821917804E-2</v>
      </c>
    </row>
    <row r="599" spans="1:22" customFormat="1" ht="45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 s="8">
        <v>1469980800</v>
      </c>
      <c r="J599" s="8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 s="9">
        <f t="shared" si="55"/>
        <v>10</v>
      </c>
      <c r="Q599" s="5" t="s">
        <v>8315</v>
      </c>
      <c r="R599" s="10" t="s">
        <v>8316</v>
      </c>
      <c r="S599" s="18">
        <f t="shared" si="56"/>
        <v>42545.705266203702</v>
      </c>
      <c r="T599" s="21">
        <f t="shared" si="57"/>
        <v>42582.666666666672</v>
      </c>
      <c r="U599" s="23">
        <f t="shared" si="58"/>
        <v>37</v>
      </c>
      <c r="V599" s="25">
        <f t="shared" si="59"/>
        <v>0.10136986301369863</v>
      </c>
    </row>
    <row r="600" spans="1:22" customFormat="1" ht="30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 s="8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 s="9">
        <f t="shared" si="55"/>
        <v>121.43</v>
      </c>
      <c r="Q600" s="5" t="s">
        <v>8315</v>
      </c>
      <c r="R600" s="10" t="s">
        <v>8316</v>
      </c>
      <c r="S600" s="18">
        <f t="shared" si="56"/>
        <v>41948.00209490741</v>
      </c>
      <c r="T600" s="21">
        <f t="shared" si="57"/>
        <v>41978.00209490741</v>
      </c>
      <c r="U600" s="23">
        <f t="shared" si="58"/>
        <v>30</v>
      </c>
      <c r="V600" s="25">
        <f t="shared" si="59"/>
        <v>8.2191780821917804E-2</v>
      </c>
    </row>
    <row r="601" spans="1:22" customFormat="1" ht="60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 s="8">
        <v>1425827760</v>
      </c>
      <c r="J601" s="8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 s="9">
        <f t="shared" si="55"/>
        <v>15.5</v>
      </c>
      <c r="Q601" s="5" t="s">
        <v>8315</v>
      </c>
      <c r="R601" s="10" t="s">
        <v>8316</v>
      </c>
      <c r="S601" s="18">
        <f t="shared" si="56"/>
        <v>42047.812523148154</v>
      </c>
      <c r="T601" s="21">
        <f t="shared" si="57"/>
        <v>42071.636111111111</v>
      </c>
      <c r="U601" s="23">
        <f t="shared" si="58"/>
        <v>24</v>
      </c>
      <c r="V601" s="25">
        <f t="shared" si="59"/>
        <v>6.575342465753424E-2</v>
      </c>
    </row>
    <row r="602" spans="1:22" customFormat="1" ht="30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 s="8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 s="9">
        <f t="shared" si="55"/>
        <v>100</v>
      </c>
      <c r="Q602" s="5" t="s">
        <v>8315</v>
      </c>
      <c r="R602" s="10" t="s">
        <v>8316</v>
      </c>
      <c r="S602" s="18">
        <f t="shared" si="56"/>
        <v>42073.798171296294</v>
      </c>
      <c r="T602" s="21">
        <f t="shared" si="57"/>
        <v>42133.798171296294</v>
      </c>
      <c r="U602" s="23">
        <f t="shared" si="58"/>
        <v>60</v>
      </c>
      <c r="V602" s="25">
        <f t="shared" si="59"/>
        <v>0.16438356164383561</v>
      </c>
    </row>
    <row r="603" spans="1:22" customFormat="1" ht="60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 s="8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 s="9">
        <f t="shared" si="55"/>
        <v>23.33</v>
      </c>
      <c r="Q603" s="5" t="s">
        <v>8315</v>
      </c>
      <c r="R603" s="10" t="s">
        <v>8316</v>
      </c>
      <c r="S603" s="18">
        <f t="shared" si="56"/>
        <v>41969.858090277776</v>
      </c>
      <c r="T603" s="21">
        <f t="shared" si="57"/>
        <v>41999.858090277776</v>
      </c>
      <c r="U603" s="23">
        <f t="shared" si="58"/>
        <v>30</v>
      </c>
      <c r="V603" s="25">
        <f t="shared" si="59"/>
        <v>8.2191780821917804E-2</v>
      </c>
    </row>
    <row r="604" spans="1:22" customFormat="1" ht="45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 s="8">
        <v>1434654215</v>
      </c>
      <c r="J604" s="8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 s="9">
        <f t="shared" si="55"/>
        <v>0</v>
      </c>
      <c r="Q604" s="5" t="s">
        <v>8315</v>
      </c>
      <c r="R604" s="10" t="s">
        <v>8316</v>
      </c>
      <c r="S604" s="18">
        <f t="shared" si="56"/>
        <v>42143.79415509259</v>
      </c>
      <c r="T604" s="21">
        <f t="shared" si="57"/>
        <v>42173.79415509259</v>
      </c>
      <c r="U604" s="23">
        <f t="shared" si="58"/>
        <v>30</v>
      </c>
      <c r="V604" s="25">
        <f t="shared" si="59"/>
        <v>8.2191780821917804E-2</v>
      </c>
    </row>
    <row r="605" spans="1:22" customFormat="1" ht="45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 s="8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 s="9">
        <f t="shared" si="55"/>
        <v>45.39</v>
      </c>
      <c r="Q605" s="5" t="s">
        <v>8315</v>
      </c>
      <c r="R605" s="10" t="s">
        <v>8316</v>
      </c>
      <c r="S605" s="18">
        <f t="shared" si="56"/>
        <v>41835.639155092591</v>
      </c>
      <c r="T605" s="21">
        <f t="shared" si="57"/>
        <v>41865.639155092591</v>
      </c>
      <c r="U605" s="23">
        <f t="shared" si="58"/>
        <v>30</v>
      </c>
      <c r="V605" s="25">
        <f t="shared" si="59"/>
        <v>8.2191780821917804E-2</v>
      </c>
    </row>
    <row r="606" spans="1:22" customFormat="1" ht="60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 s="8">
        <v>1409187056</v>
      </c>
      <c r="J606" s="8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 s="9">
        <f t="shared" si="55"/>
        <v>0</v>
      </c>
      <c r="Q606" s="5" t="s">
        <v>8315</v>
      </c>
      <c r="R606" s="10" t="s">
        <v>8316</v>
      </c>
      <c r="S606" s="18">
        <f t="shared" si="56"/>
        <v>41849.035370370373</v>
      </c>
      <c r="T606" s="21">
        <f t="shared" si="57"/>
        <v>41879.035370370373</v>
      </c>
      <c r="U606" s="23">
        <f t="shared" si="58"/>
        <v>30</v>
      </c>
      <c r="V606" s="25">
        <f t="shared" si="59"/>
        <v>8.2191780821917804E-2</v>
      </c>
    </row>
    <row r="607" spans="1:22" customFormat="1" ht="30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 s="8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 s="9">
        <f t="shared" si="55"/>
        <v>16.38</v>
      </c>
      <c r="Q607" s="5" t="s">
        <v>8315</v>
      </c>
      <c r="R607" s="10" t="s">
        <v>8316</v>
      </c>
      <c r="S607" s="18">
        <f t="shared" si="56"/>
        <v>42194.357731481476</v>
      </c>
      <c r="T607" s="21">
        <f t="shared" si="57"/>
        <v>42239.357731481476</v>
      </c>
      <c r="U607" s="23">
        <f t="shared" si="58"/>
        <v>45</v>
      </c>
      <c r="V607" s="25">
        <f t="shared" si="59"/>
        <v>0.12328767123287671</v>
      </c>
    </row>
    <row r="608" spans="1:22" customFormat="1" ht="60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 s="8">
        <v>1432479600</v>
      </c>
      <c r="J608" s="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 s="9">
        <f t="shared" si="55"/>
        <v>10</v>
      </c>
      <c r="Q608" s="5" t="s">
        <v>8315</v>
      </c>
      <c r="R608" s="10" t="s">
        <v>8316</v>
      </c>
      <c r="S608" s="18">
        <f t="shared" si="56"/>
        <v>42102.650567129633</v>
      </c>
      <c r="T608" s="21">
        <f t="shared" si="57"/>
        <v>42148.625</v>
      </c>
      <c r="U608" s="23">
        <f t="shared" si="58"/>
        <v>46</v>
      </c>
      <c r="V608" s="25">
        <f t="shared" si="59"/>
        <v>0.12602739726027398</v>
      </c>
    </row>
    <row r="609" spans="1:22" customFormat="1" ht="60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 s="8">
        <v>1448225336</v>
      </c>
      <c r="J609" s="8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 s="9">
        <f t="shared" si="55"/>
        <v>0</v>
      </c>
      <c r="Q609" s="5" t="s">
        <v>8315</v>
      </c>
      <c r="R609" s="10" t="s">
        <v>8316</v>
      </c>
      <c r="S609" s="18">
        <f t="shared" si="56"/>
        <v>42300.825648148151</v>
      </c>
      <c r="T609" s="21">
        <f t="shared" si="57"/>
        <v>42330.867314814815</v>
      </c>
      <c r="U609" s="23">
        <f t="shared" si="58"/>
        <v>30</v>
      </c>
      <c r="V609" s="25">
        <f t="shared" si="59"/>
        <v>8.2191780821917804E-2</v>
      </c>
    </row>
    <row r="610" spans="1:22" customFormat="1" ht="60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 s="8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 s="9">
        <f t="shared" si="55"/>
        <v>292.2</v>
      </c>
      <c r="Q610" s="5" t="s">
        <v>8315</v>
      </c>
      <c r="R610" s="10" t="s">
        <v>8316</v>
      </c>
      <c r="S610" s="18">
        <f t="shared" si="56"/>
        <v>42140.921064814815</v>
      </c>
      <c r="T610" s="21">
        <f t="shared" si="57"/>
        <v>42170.921064814815</v>
      </c>
      <c r="U610" s="23">
        <f t="shared" si="58"/>
        <v>30</v>
      </c>
      <c r="V610" s="25">
        <f t="shared" si="59"/>
        <v>8.2191780821917804E-2</v>
      </c>
    </row>
    <row r="611" spans="1:22" customFormat="1" ht="60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 s="8">
        <v>1448761744</v>
      </c>
      <c r="J611" s="8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 s="9">
        <f t="shared" si="55"/>
        <v>5</v>
      </c>
      <c r="Q611" s="5" t="s">
        <v>8315</v>
      </c>
      <c r="R611" s="10" t="s">
        <v>8316</v>
      </c>
      <c r="S611" s="18">
        <f t="shared" si="56"/>
        <v>42307.034074074079</v>
      </c>
      <c r="T611" s="21">
        <f t="shared" si="57"/>
        <v>42337.075740740736</v>
      </c>
      <c r="U611" s="23">
        <f t="shared" si="58"/>
        <v>30</v>
      </c>
      <c r="V611" s="25">
        <f t="shared" si="59"/>
        <v>8.2191780821917804E-2</v>
      </c>
    </row>
    <row r="612" spans="1:22" customFormat="1" ht="45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 s="8">
        <v>1429732586</v>
      </c>
      <c r="J612" s="8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 s="9">
        <f t="shared" si="55"/>
        <v>0</v>
      </c>
      <c r="Q612" s="5" t="s">
        <v>8315</v>
      </c>
      <c r="R612" s="10" t="s">
        <v>8316</v>
      </c>
      <c r="S612" s="18">
        <f t="shared" si="56"/>
        <v>42086.83085648148</v>
      </c>
      <c r="T612" s="21">
        <f t="shared" si="57"/>
        <v>42116.83085648148</v>
      </c>
      <c r="U612" s="23">
        <f t="shared" si="58"/>
        <v>30</v>
      </c>
      <c r="V612" s="25">
        <f t="shared" si="59"/>
        <v>8.2191780821917804E-2</v>
      </c>
    </row>
    <row r="613" spans="1:22" customFormat="1" ht="60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 s="8">
        <v>1453210037</v>
      </c>
      <c r="J613" s="8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 s="9">
        <f t="shared" si="55"/>
        <v>0</v>
      </c>
      <c r="Q613" s="5" t="s">
        <v>8315</v>
      </c>
      <c r="R613" s="10" t="s">
        <v>8316</v>
      </c>
      <c r="S613" s="18">
        <f t="shared" si="56"/>
        <v>42328.560613425929</v>
      </c>
      <c r="T613" s="21">
        <f t="shared" si="57"/>
        <v>42388.560613425929</v>
      </c>
      <c r="U613" s="23">
        <f t="shared" si="58"/>
        <v>60</v>
      </c>
      <c r="V613" s="25">
        <f t="shared" si="59"/>
        <v>0.16438356164383561</v>
      </c>
    </row>
    <row r="614" spans="1:22" customFormat="1" ht="30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 s="8">
        <v>1472777146</v>
      </c>
      <c r="J614" s="8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 s="9">
        <f t="shared" si="55"/>
        <v>0</v>
      </c>
      <c r="Q614" s="5" t="s">
        <v>8315</v>
      </c>
      <c r="R614" s="10" t="s">
        <v>8316</v>
      </c>
      <c r="S614" s="18">
        <f t="shared" si="56"/>
        <v>42585.031782407401</v>
      </c>
      <c r="T614" s="21">
        <f t="shared" si="57"/>
        <v>42615.031782407401</v>
      </c>
      <c r="U614" s="23">
        <f t="shared" si="58"/>
        <v>30</v>
      </c>
      <c r="V614" s="25">
        <f t="shared" si="59"/>
        <v>8.2191780821917804E-2</v>
      </c>
    </row>
    <row r="615" spans="1:22" customFormat="1" ht="60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 s="8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 s="9">
        <f t="shared" si="55"/>
        <v>105.93</v>
      </c>
      <c r="Q615" s="5" t="s">
        <v>8315</v>
      </c>
      <c r="R615" s="10" t="s">
        <v>8316</v>
      </c>
      <c r="S615" s="18">
        <f t="shared" si="56"/>
        <v>42247.496759259258</v>
      </c>
      <c r="T615" s="21">
        <f t="shared" si="57"/>
        <v>42278.207638888889</v>
      </c>
      <c r="U615" s="23">
        <f t="shared" si="58"/>
        <v>31</v>
      </c>
      <c r="V615" s="25">
        <f t="shared" si="59"/>
        <v>8.4931506849315067E-2</v>
      </c>
    </row>
    <row r="616" spans="1:22" customFormat="1" ht="45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 s="8">
        <v>1466731740</v>
      </c>
      <c r="J616" s="8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 s="9">
        <f t="shared" si="55"/>
        <v>0</v>
      </c>
      <c r="Q616" s="5" t="s">
        <v>8315</v>
      </c>
      <c r="R616" s="10" t="s">
        <v>8316</v>
      </c>
      <c r="S616" s="18">
        <f t="shared" si="56"/>
        <v>42515.061805555553</v>
      </c>
      <c r="T616" s="21">
        <f t="shared" si="57"/>
        <v>42545.061805555553</v>
      </c>
      <c r="U616" s="23">
        <f t="shared" si="58"/>
        <v>30</v>
      </c>
      <c r="V616" s="25">
        <f t="shared" si="59"/>
        <v>8.2191780821917804E-2</v>
      </c>
    </row>
    <row r="617" spans="1:22" customFormat="1" ht="45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 s="8">
        <v>1443149759</v>
      </c>
      <c r="J617" s="8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 s="9">
        <f t="shared" si="55"/>
        <v>0</v>
      </c>
      <c r="Q617" s="5" t="s">
        <v>8315</v>
      </c>
      <c r="R617" s="10" t="s">
        <v>8316</v>
      </c>
      <c r="S617" s="18">
        <f t="shared" si="56"/>
        <v>42242.122210648144</v>
      </c>
      <c r="T617" s="21">
        <f t="shared" si="57"/>
        <v>42272.122210648144</v>
      </c>
      <c r="U617" s="23">
        <f t="shared" si="58"/>
        <v>30</v>
      </c>
      <c r="V617" s="25">
        <f t="shared" si="59"/>
        <v>8.2191780821917804E-2</v>
      </c>
    </row>
    <row r="618" spans="1:22" customFormat="1" ht="60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 s="8">
        <v>1488013307</v>
      </c>
      <c r="J618" s="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 s="9">
        <f t="shared" si="55"/>
        <v>0</v>
      </c>
      <c r="Q618" s="5" t="s">
        <v>8315</v>
      </c>
      <c r="R618" s="10" t="s">
        <v>8316</v>
      </c>
      <c r="S618" s="18">
        <f t="shared" si="56"/>
        <v>42761.376238425932</v>
      </c>
      <c r="T618" s="21">
        <f t="shared" si="57"/>
        <v>42791.376238425932</v>
      </c>
      <c r="U618" s="23">
        <f t="shared" si="58"/>
        <v>30</v>
      </c>
      <c r="V618" s="25">
        <f t="shared" si="59"/>
        <v>8.2191780821917804E-2</v>
      </c>
    </row>
    <row r="619" spans="1:22" customFormat="1" ht="60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 s="8">
        <v>1431072843</v>
      </c>
      <c r="J619" s="8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 s="9">
        <f t="shared" si="55"/>
        <v>20</v>
      </c>
      <c r="Q619" s="5" t="s">
        <v>8315</v>
      </c>
      <c r="R619" s="10" t="s">
        <v>8316</v>
      </c>
      <c r="S619" s="18">
        <f t="shared" si="56"/>
        <v>42087.343090277776</v>
      </c>
      <c r="T619" s="21">
        <f t="shared" si="57"/>
        <v>42132.343090277776</v>
      </c>
      <c r="U619" s="23">
        <f t="shared" si="58"/>
        <v>45</v>
      </c>
      <c r="V619" s="25">
        <f t="shared" si="59"/>
        <v>0.12328767123287671</v>
      </c>
    </row>
    <row r="620" spans="1:22" customFormat="1" ht="60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 s="8">
        <v>1449689203</v>
      </c>
      <c r="J620" s="8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 s="9">
        <f t="shared" si="55"/>
        <v>0</v>
      </c>
      <c r="Q620" s="5" t="s">
        <v>8315</v>
      </c>
      <c r="R620" s="10" t="s">
        <v>8316</v>
      </c>
      <c r="S620" s="18">
        <f t="shared" si="56"/>
        <v>42317.810219907406</v>
      </c>
      <c r="T620" s="21">
        <f t="shared" si="57"/>
        <v>42347.810219907406</v>
      </c>
      <c r="U620" s="23">
        <f t="shared" si="58"/>
        <v>30</v>
      </c>
      <c r="V620" s="25">
        <f t="shared" si="59"/>
        <v>8.2191780821917804E-2</v>
      </c>
    </row>
    <row r="621" spans="1:22" customFormat="1" ht="30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 s="8">
        <v>1416933390</v>
      </c>
      <c r="J621" s="8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 s="9">
        <f t="shared" si="55"/>
        <v>1</v>
      </c>
      <c r="Q621" s="5" t="s">
        <v>8315</v>
      </c>
      <c r="R621" s="10" t="s">
        <v>8316</v>
      </c>
      <c r="S621" s="18">
        <f t="shared" si="56"/>
        <v>41908.650347222225</v>
      </c>
      <c r="T621" s="21">
        <f t="shared" si="57"/>
        <v>41968.692013888889</v>
      </c>
      <c r="U621" s="23">
        <f t="shared" si="58"/>
        <v>60</v>
      </c>
      <c r="V621" s="25">
        <f t="shared" si="59"/>
        <v>0.16438356164383561</v>
      </c>
    </row>
    <row r="622" spans="1:22" customFormat="1" ht="45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 s="8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 s="9">
        <f t="shared" si="55"/>
        <v>300</v>
      </c>
      <c r="Q622" s="5" t="s">
        <v>8315</v>
      </c>
      <c r="R622" s="10" t="s">
        <v>8316</v>
      </c>
      <c r="S622" s="18">
        <f t="shared" si="56"/>
        <v>41831.716874999998</v>
      </c>
      <c r="T622" s="21">
        <f t="shared" si="57"/>
        <v>41876.716874999998</v>
      </c>
      <c r="U622" s="23">
        <f t="shared" si="58"/>
        <v>45</v>
      </c>
      <c r="V622" s="25">
        <f t="shared" si="59"/>
        <v>0.12328767123287671</v>
      </c>
    </row>
    <row r="623" spans="1:22" customFormat="1" ht="60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 s="8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 s="9">
        <f t="shared" si="55"/>
        <v>87</v>
      </c>
      <c r="Q623" s="5" t="s">
        <v>8315</v>
      </c>
      <c r="R623" s="10" t="s">
        <v>8316</v>
      </c>
      <c r="S623" s="18">
        <f t="shared" si="56"/>
        <v>42528.987696759257</v>
      </c>
      <c r="T623" s="21">
        <f t="shared" si="57"/>
        <v>42558.987696759257</v>
      </c>
      <c r="U623" s="23">
        <f t="shared" si="58"/>
        <v>30</v>
      </c>
      <c r="V623" s="25">
        <f t="shared" si="59"/>
        <v>8.2191780821917804E-2</v>
      </c>
    </row>
    <row r="624" spans="1:22" customFormat="1" ht="60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 s="8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 s="9">
        <f t="shared" si="55"/>
        <v>37.89</v>
      </c>
      <c r="Q624" s="5" t="s">
        <v>8315</v>
      </c>
      <c r="R624" s="10" t="s">
        <v>8316</v>
      </c>
      <c r="S624" s="18">
        <f t="shared" si="56"/>
        <v>42532.774745370371</v>
      </c>
      <c r="T624" s="21">
        <f t="shared" si="57"/>
        <v>42552.774745370371</v>
      </c>
      <c r="U624" s="23">
        <f t="shared" si="58"/>
        <v>20</v>
      </c>
      <c r="V624" s="25">
        <f t="shared" si="59"/>
        <v>5.4794520547945202E-2</v>
      </c>
    </row>
    <row r="625" spans="1:22" customFormat="1" ht="60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 s="8">
        <v>1432771997</v>
      </c>
      <c r="J625" s="8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 s="9">
        <f t="shared" si="55"/>
        <v>0</v>
      </c>
      <c r="Q625" s="5" t="s">
        <v>8315</v>
      </c>
      <c r="R625" s="10" t="s">
        <v>8316</v>
      </c>
      <c r="S625" s="18">
        <f t="shared" si="56"/>
        <v>42122.009224537032</v>
      </c>
      <c r="T625" s="21">
        <f t="shared" si="57"/>
        <v>42152.009224537032</v>
      </c>
      <c r="U625" s="23">
        <f t="shared" si="58"/>
        <v>30</v>
      </c>
      <c r="V625" s="25">
        <f t="shared" si="59"/>
        <v>8.2191780821917804E-2</v>
      </c>
    </row>
    <row r="626" spans="1:22" customFormat="1" ht="45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 s="8">
        <v>1431647041</v>
      </c>
      <c r="J626" s="8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 s="9">
        <f t="shared" si="55"/>
        <v>0</v>
      </c>
      <c r="Q626" s="5" t="s">
        <v>8315</v>
      </c>
      <c r="R626" s="10" t="s">
        <v>8316</v>
      </c>
      <c r="S626" s="18">
        <f t="shared" si="56"/>
        <v>42108.988900462966</v>
      </c>
      <c r="T626" s="21">
        <f t="shared" si="57"/>
        <v>42138.988900462966</v>
      </c>
      <c r="U626" s="23">
        <f t="shared" si="58"/>
        <v>30</v>
      </c>
      <c r="V626" s="25">
        <f t="shared" si="59"/>
        <v>8.2191780821917804E-2</v>
      </c>
    </row>
    <row r="627" spans="1:22" customFormat="1" ht="60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 s="8">
        <v>1490560177</v>
      </c>
      <c r="J627" s="8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 s="9">
        <f t="shared" si="55"/>
        <v>0</v>
      </c>
      <c r="Q627" s="5" t="s">
        <v>8315</v>
      </c>
      <c r="R627" s="10" t="s">
        <v>8316</v>
      </c>
      <c r="S627" s="18">
        <f t="shared" si="56"/>
        <v>42790.895567129628</v>
      </c>
      <c r="T627" s="21">
        <f t="shared" si="57"/>
        <v>42820.853900462964</v>
      </c>
      <c r="U627" s="23">
        <f t="shared" si="58"/>
        <v>30</v>
      </c>
      <c r="V627" s="25">
        <f t="shared" si="59"/>
        <v>8.2191780821917804E-2</v>
      </c>
    </row>
    <row r="628" spans="1:22" customFormat="1" ht="60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 s="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 s="9">
        <f t="shared" si="55"/>
        <v>111.41</v>
      </c>
      <c r="Q628" s="5" t="s">
        <v>8315</v>
      </c>
      <c r="R628" s="10" t="s">
        <v>8316</v>
      </c>
      <c r="S628" s="18">
        <f t="shared" si="56"/>
        <v>42198.559479166666</v>
      </c>
      <c r="T628" s="21">
        <f t="shared" si="57"/>
        <v>42231.556944444441</v>
      </c>
      <c r="U628" s="23">
        <f t="shared" si="58"/>
        <v>33</v>
      </c>
      <c r="V628" s="25">
        <f t="shared" si="59"/>
        <v>9.0410958904109592E-2</v>
      </c>
    </row>
    <row r="629" spans="1:22" customFormat="1" ht="60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 s="8">
        <v>1457996400</v>
      </c>
      <c r="J629" s="8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 s="9">
        <f t="shared" si="55"/>
        <v>90</v>
      </c>
      <c r="Q629" s="5" t="s">
        <v>8315</v>
      </c>
      <c r="R629" s="10" t="s">
        <v>8316</v>
      </c>
      <c r="S629" s="18">
        <f t="shared" si="56"/>
        <v>42384.306840277779</v>
      </c>
      <c r="T629" s="21">
        <f t="shared" si="57"/>
        <v>42443.958333333328</v>
      </c>
      <c r="U629" s="23">
        <f t="shared" si="58"/>
        <v>59</v>
      </c>
      <c r="V629" s="25">
        <f t="shared" si="59"/>
        <v>0.16164383561643836</v>
      </c>
    </row>
    <row r="630" spans="1:22" customFormat="1" ht="45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 s="8">
        <v>1405269457</v>
      </c>
      <c r="J630" s="8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 s="9">
        <f t="shared" si="55"/>
        <v>0</v>
      </c>
      <c r="Q630" s="5" t="s">
        <v>8315</v>
      </c>
      <c r="R630" s="10" t="s">
        <v>8316</v>
      </c>
      <c r="S630" s="18">
        <f t="shared" si="56"/>
        <v>41803.692789351851</v>
      </c>
      <c r="T630" s="21">
        <f t="shared" si="57"/>
        <v>41833.692789351851</v>
      </c>
      <c r="U630" s="23">
        <f t="shared" si="58"/>
        <v>30</v>
      </c>
      <c r="V630" s="25">
        <f t="shared" si="59"/>
        <v>8.2191780821917804E-2</v>
      </c>
    </row>
    <row r="631" spans="1:22" customFormat="1" ht="60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 s="8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 s="9">
        <f t="shared" si="55"/>
        <v>116.67</v>
      </c>
      <c r="Q631" s="5" t="s">
        <v>8315</v>
      </c>
      <c r="R631" s="10" t="s">
        <v>8316</v>
      </c>
      <c r="S631" s="18">
        <f t="shared" si="56"/>
        <v>42474.637824074074</v>
      </c>
      <c r="T631" s="21">
        <f t="shared" si="57"/>
        <v>42504.637824074074</v>
      </c>
      <c r="U631" s="23">
        <f t="shared" si="58"/>
        <v>30</v>
      </c>
      <c r="V631" s="25">
        <f t="shared" si="59"/>
        <v>8.2191780821917804E-2</v>
      </c>
    </row>
    <row r="632" spans="1:22" customFormat="1" ht="60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 s="8">
        <v>1441516200</v>
      </c>
      <c r="J632" s="8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 s="9">
        <f t="shared" si="55"/>
        <v>10</v>
      </c>
      <c r="Q632" s="5" t="s">
        <v>8315</v>
      </c>
      <c r="R632" s="10" t="s">
        <v>8316</v>
      </c>
      <c r="S632" s="18">
        <f t="shared" si="56"/>
        <v>42223.619456018518</v>
      </c>
      <c r="T632" s="21">
        <f t="shared" si="57"/>
        <v>42253.215277777781</v>
      </c>
      <c r="U632" s="23">
        <f t="shared" si="58"/>
        <v>30</v>
      </c>
      <c r="V632" s="25">
        <f t="shared" si="59"/>
        <v>8.2191780821917804E-2</v>
      </c>
    </row>
    <row r="633" spans="1:22" customFormat="1" ht="45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 s="8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 s="9">
        <f t="shared" si="55"/>
        <v>76.67</v>
      </c>
      <c r="Q633" s="5" t="s">
        <v>8315</v>
      </c>
      <c r="R633" s="10" t="s">
        <v>8316</v>
      </c>
      <c r="S633" s="18">
        <f t="shared" si="56"/>
        <v>42489.772326388891</v>
      </c>
      <c r="T633" s="21">
        <f t="shared" si="57"/>
        <v>42518.772326388891</v>
      </c>
      <c r="U633" s="23">
        <f t="shared" si="58"/>
        <v>29</v>
      </c>
      <c r="V633" s="25">
        <f t="shared" si="59"/>
        <v>7.9452054794520555E-2</v>
      </c>
    </row>
    <row r="634" spans="1:22" customFormat="1" ht="45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 s="8">
        <v>1448470165</v>
      </c>
      <c r="J634" s="8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 s="9">
        <f t="shared" si="55"/>
        <v>0</v>
      </c>
      <c r="Q634" s="5" t="s">
        <v>8315</v>
      </c>
      <c r="R634" s="10" t="s">
        <v>8316</v>
      </c>
      <c r="S634" s="18">
        <f t="shared" si="56"/>
        <v>42303.659317129626</v>
      </c>
      <c r="T634" s="21">
        <f t="shared" si="57"/>
        <v>42333.700983796298</v>
      </c>
      <c r="U634" s="23">
        <f t="shared" si="58"/>
        <v>30</v>
      </c>
      <c r="V634" s="25">
        <f t="shared" si="59"/>
        <v>8.2191780821917804E-2</v>
      </c>
    </row>
    <row r="635" spans="1:22" customFormat="1" ht="45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 s="8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 s="9">
        <f t="shared" si="55"/>
        <v>49.8</v>
      </c>
      <c r="Q635" s="5" t="s">
        <v>8315</v>
      </c>
      <c r="R635" s="10" t="s">
        <v>8316</v>
      </c>
      <c r="S635" s="18">
        <f t="shared" si="56"/>
        <v>42507.29932870371</v>
      </c>
      <c r="T635" s="21">
        <f t="shared" si="57"/>
        <v>42538.958333333328</v>
      </c>
      <c r="U635" s="23">
        <f t="shared" si="58"/>
        <v>31</v>
      </c>
      <c r="V635" s="25">
        <f t="shared" si="59"/>
        <v>8.4931506849315067E-2</v>
      </c>
    </row>
    <row r="636" spans="1:22" customFormat="1" ht="45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 s="8">
        <v>1424989029</v>
      </c>
      <c r="J636" s="8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 s="9">
        <f t="shared" si="55"/>
        <v>1</v>
      </c>
      <c r="Q636" s="5" t="s">
        <v>8315</v>
      </c>
      <c r="R636" s="10" t="s">
        <v>8316</v>
      </c>
      <c r="S636" s="18">
        <f t="shared" si="56"/>
        <v>42031.928576388891</v>
      </c>
      <c r="T636" s="21">
        <f t="shared" si="57"/>
        <v>42061.928576388891</v>
      </c>
      <c r="U636" s="23">
        <f t="shared" si="58"/>
        <v>30</v>
      </c>
      <c r="V636" s="25">
        <f t="shared" si="59"/>
        <v>8.2191780821917804E-2</v>
      </c>
    </row>
    <row r="637" spans="1:22" customFormat="1" ht="30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 s="8">
        <v>1428804762</v>
      </c>
      <c r="J637" s="8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 s="9">
        <f t="shared" si="55"/>
        <v>2</v>
      </c>
      <c r="Q637" s="5" t="s">
        <v>8315</v>
      </c>
      <c r="R637" s="10" t="s">
        <v>8316</v>
      </c>
      <c r="S637" s="18">
        <f t="shared" si="56"/>
        <v>42076.092152777783</v>
      </c>
      <c r="T637" s="21">
        <f t="shared" si="57"/>
        <v>42106.092152777783</v>
      </c>
      <c r="U637" s="23">
        <f t="shared" si="58"/>
        <v>30</v>
      </c>
      <c r="V637" s="25">
        <f t="shared" si="59"/>
        <v>8.2191780821917804E-2</v>
      </c>
    </row>
    <row r="638" spans="1:22" customFormat="1" ht="45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 s="8">
        <v>1433587620</v>
      </c>
      <c r="J638" s="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 s="9">
        <f t="shared" si="55"/>
        <v>4</v>
      </c>
      <c r="Q638" s="5" t="s">
        <v>8315</v>
      </c>
      <c r="R638" s="10" t="s">
        <v>8316</v>
      </c>
      <c r="S638" s="18">
        <f t="shared" si="56"/>
        <v>42131.455439814818</v>
      </c>
      <c r="T638" s="21">
        <f t="shared" si="57"/>
        <v>42161.44930555555</v>
      </c>
      <c r="U638" s="23">
        <f t="shared" si="58"/>
        <v>30</v>
      </c>
      <c r="V638" s="25">
        <f t="shared" si="59"/>
        <v>8.2191780821917804E-2</v>
      </c>
    </row>
    <row r="639" spans="1:22" customFormat="1" ht="60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 s="8">
        <v>1488063840</v>
      </c>
      <c r="J639" s="8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 s="9">
        <f t="shared" si="55"/>
        <v>0</v>
      </c>
      <c r="Q639" s="5" t="s">
        <v>8315</v>
      </c>
      <c r="R639" s="10" t="s">
        <v>8316</v>
      </c>
      <c r="S639" s="18">
        <f t="shared" si="56"/>
        <v>42762.962013888886</v>
      </c>
      <c r="T639" s="21">
        <f t="shared" si="57"/>
        <v>42791.961111111115</v>
      </c>
      <c r="U639" s="23">
        <f t="shared" si="58"/>
        <v>29</v>
      </c>
      <c r="V639" s="25">
        <f t="shared" si="59"/>
        <v>7.9452054794520555E-2</v>
      </c>
    </row>
    <row r="640" spans="1:22" customFormat="1" ht="15.75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 s="8">
        <v>1490447662</v>
      </c>
      <c r="J640" s="8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 s="9">
        <f t="shared" si="55"/>
        <v>3</v>
      </c>
      <c r="Q640" s="5" t="s">
        <v>8315</v>
      </c>
      <c r="R640" s="10" t="s">
        <v>8316</v>
      </c>
      <c r="S640" s="18">
        <f t="shared" si="56"/>
        <v>42759.593310185184</v>
      </c>
      <c r="T640" s="21">
        <f t="shared" si="57"/>
        <v>42819.55164351852</v>
      </c>
      <c r="U640" s="23">
        <f t="shared" si="58"/>
        <v>60</v>
      </c>
      <c r="V640" s="25">
        <f t="shared" si="59"/>
        <v>0.16438356164383561</v>
      </c>
    </row>
    <row r="641" spans="1:22" customFormat="1" ht="30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 s="8">
        <v>1413208795</v>
      </c>
      <c r="J641" s="8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 s="9">
        <f t="shared" si="55"/>
        <v>1</v>
      </c>
      <c r="Q641" s="5" t="s">
        <v>8315</v>
      </c>
      <c r="R641" s="10" t="s">
        <v>8316</v>
      </c>
      <c r="S641" s="18">
        <f t="shared" si="56"/>
        <v>41865.583275462966</v>
      </c>
      <c r="T641" s="21">
        <f t="shared" si="57"/>
        <v>41925.583275462966</v>
      </c>
      <c r="U641" s="23">
        <f t="shared" si="58"/>
        <v>60</v>
      </c>
      <c r="V641" s="25">
        <f t="shared" si="59"/>
        <v>0.16438356164383561</v>
      </c>
    </row>
    <row r="642" spans="1:22" customFormat="1" ht="60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 s="8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4"/>
        <v>144</v>
      </c>
      <c r="P642" s="9">
        <f t="shared" si="55"/>
        <v>50.5</v>
      </c>
      <c r="Q642" s="5" t="s">
        <v>8315</v>
      </c>
      <c r="R642" s="10" t="s">
        <v>8317</v>
      </c>
      <c r="S642" s="18">
        <f t="shared" si="56"/>
        <v>42683.420312500006</v>
      </c>
      <c r="T642" s="21">
        <f t="shared" si="57"/>
        <v>42698.958333333328</v>
      </c>
      <c r="U642" s="23">
        <f t="shared" si="58"/>
        <v>15</v>
      </c>
      <c r="V642" s="25">
        <f t="shared" si="59"/>
        <v>4.1095890410958902E-2</v>
      </c>
    </row>
    <row r="643" spans="1:22" customFormat="1" ht="60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 s="8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>ROUND(E643/D643*100,0)</f>
        <v>119</v>
      </c>
      <c r="P643" s="9">
        <f t="shared" ref="P643:P706" si="61">IFERROR(ROUND(E643/L643,2),0)</f>
        <v>151.32</v>
      </c>
      <c r="Q643" s="5" t="s">
        <v>8315</v>
      </c>
      <c r="R643" s="10" t="s">
        <v>8317</v>
      </c>
      <c r="S643" s="18">
        <f t="shared" ref="S643:S706" si="62">(((J643/60)/60)/24)+DATE(1970,1,1)</f>
        <v>42199.57</v>
      </c>
      <c r="T643" s="21">
        <f t="shared" ref="T643:T706" si="63">(((I643/60)/60)/24)+DATE(1970,1,1)</f>
        <v>42229.57</v>
      </c>
      <c r="U643" s="23">
        <f t="shared" ref="U643:U706" si="64">_xlfn.DAYS(T643,S643)</f>
        <v>30</v>
      </c>
      <c r="V643" s="25">
        <f t="shared" ref="V643:V706" si="65">U643/365</f>
        <v>8.2191780821917804E-2</v>
      </c>
    </row>
    <row r="644" spans="1:22" customFormat="1" ht="60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 s="8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 s="9">
        <f t="shared" si="61"/>
        <v>134.36000000000001</v>
      </c>
      <c r="Q644" s="5" t="s">
        <v>8315</v>
      </c>
      <c r="R644" s="10" t="s">
        <v>8317</v>
      </c>
      <c r="S644" s="18">
        <f t="shared" si="62"/>
        <v>42199.651319444441</v>
      </c>
      <c r="T644" s="21">
        <f t="shared" si="63"/>
        <v>42235.651319444441</v>
      </c>
      <c r="U644" s="23">
        <f t="shared" si="64"/>
        <v>36</v>
      </c>
      <c r="V644" s="25">
        <f t="shared" si="65"/>
        <v>9.8630136986301367E-2</v>
      </c>
    </row>
    <row r="645" spans="1:22" customFormat="1" ht="45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 s="8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 s="9">
        <f t="shared" si="61"/>
        <v>174.03</v>
      </c>
      <c r="Q645" s="5" t="s">
        <v>8315</v>
      </c>
      <c r="R645" s="10" t="s">
        <v>8317</v>
      </c>
      <c r="S645" s="18">
        <f t="shared" si="62"/>
        <v>42100.642071759255</v>
      </c>
      <c r="T645" s="21">
        <f t="shared" si="63"/>
        <v>42155.642071759255</v>
      </c>
      <c r="U645" s="23">
        <f t="shared" si="64"/>
        <v>55</v>
      </c>
      <c r="V645" s="25">
        <f t="shared" si="65"/>
        <v>0.15068493150684931</v>
      </c>
    </row>
    <row r="646" spans="1:22" customFormat="1" ht="60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 s="8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 s="9">
        <f t="shared" si="61"/>
        <v>73.489999999999995</v>
      </c>
      <c r="Q646" s="5" t="s">
        <v>8315</v>
      </c>
      <c r="R646" s="10" t="s">
        <v>8317</v>
      </c>
      <c r="S646" s="18">
        <f t="shared" si="62"/>
        <v>41898.665960648148</v>
      </c>
      <c r="T646" s="21">
        <f t="shared" si="63"/>
        <v>41941.041666666664</v>
      </c>
      <c r="U646" s="23">
        <f t="shared" si="64"/>
        <v>43</v>
      </c>
      <c r="V646" s="25">
        <f t="shared" si="65"/>
        <v>0.11780821917808219</v>
      </c>
    </row>
    <row r="647" spans="1:22" customFormat="1" ht="30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 s="8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 s="9">
        <f t="shared" si="61"/>
        <v>23.52</v>
      </c>
      <c r="Q647" s="5" t="s">
        <v>8315</v>
      </c>
      <c r="R647" s="10" t="s">
        <v>8317</v>
      </c>
      <c r="S647" s="18">
        <f t="shared" si="62"/>
        <v>42564.026319444441</v>
      </c>
      <c r="T647" s="21">
        <f t="shared" si="63"/>
        <v>42594.026319444441</v>
      </c>
      <c r="U647" s="23">
        <f t="shared" si="64"/>
        <v>30</v>
      </c>
      <c r="V647" s="25">
        <f t="shared" si="65"/>
        <v>8.2191780821917804E-2</v>
      </c>
    </row>
    <row r="648" spans="1:22" customFormat="1" ht="60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 s="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 s="9">
        <f t="shared" si="61"/>
        <v>39.07</v>
      </c>
      <c r="Q648" s="5" t="s">
        <v>8315</v>
      </c>
      <c r="R648" s="10" t="s">
        <v>8317</v>
      </c>
      <c r="S648" s="18">
        <f t="shared" si="62"/>
        <v>41832.852627314816</v>
      </c>
      <c r="T648" s="21">
        <f t="shared" si="63"/>
        <v>41862.852627314816</v>
      </c>
      <c r="U648" s="23">
        <f t="shared" si="64"/>
        <v>30</v>
      </c>
      <c r="V648" s="25">
        <f t="shared" si="65"/>
        <v>8.2191780821917804E-2</v>
      </c>
    </row>
    <row r="649" spans="1:22" customFormat="1" ht="60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 s="8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 s="9">
        <f t="shared" si="61"/>
        <v>125.94</v>
      </c>
      <c r="Q649" s="5" t="s">
        <v>8315</v>
      </c>
      <c r="R649" s="10" t="s">
        <v>8317</v>
      </c>
      <c r="S649" s="18">
        <f t="shared" si="62"/>
        <v>42416.767928240741</v>
      </c>
      <c r="T649" s="21">
        <f t="shared" si="63"/>
        <v>42446.726261574076</v>
      </c>
      <c r="U649" s="23">
        <f t="shared" si="64"/>
        <v>30</v>
      </c>
      <c r="V649" s="25">
        <f t="shared" si="65"/>
        <v>8.2191780821917804E-2</v>
      </c>
    </row>
    <row r="650" spans="1:22" customFormat="1" ht="30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 s="8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 s="9">
        <f t="shared" si="61"/>
        <v>1644</v>
      </c>
      <c r="Q650" s="5" t="s">
        <v>8315</v>
      </c>
      <c r="R650" s="10" t="s">
        <v>8317</v>
      </c>
      <c r="S650" s="18">
        <f t="shared" si="62"/>
        <v>41891.693379629629</v>
      </c>
      <c r="T650" s="21">
        <f t="shared" si="63"/>
        <v>41926.693379629629</v>
      </c>
      <c r="U650" s="23">
        <f t="shared" si="64"/>
        <v>35</v>
      </c>
      <c r="V650" s="25">
        <f t="shared" si="65"/>
        <v>9.5890410958904104E-2</v>
      </c>
    </row>
    <row r="651" spans="1:22" customFormat="1" ht="60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 s="8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 s="9">
        <f t="shared" si="61"/>
        <v>42.67</v>
      </c>
      <c r="Q651" s="5" t="s">
        <v>8315</v>
      </c>
      <c r="R651" s="10" t="s">
        <v>8317</v>
      </c>
      <c r="S651" s="18">
        <f t="shared" si="62"/>
        <v>41877.912187499998</v>
      </c>
      <c r="T651" s="21">
        <f t="shared" si="63"/>
        <v>41898.912187499998</v>
      </c>
      <c r="U651" s="23">
        <f t="shared" si="64"/>
        <v>21</v>
      </c>
      <c r="V651" s="25">
        <f t="shared" si="65"/>
        <v>5.7534246575342465E-2</v>
      </c>
    </row>
    <row r="652" spans="1:22" customFormat="1" ht="60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 s="8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 s="9">
        <f t="shared" si="61"/>
        <v>35.130000000000003</v>
      </c>
      <c r="Q652" s="5" t="s">
        <v>8315</v>
      </c>
      <c r="R652" s="10" t="s">
        <v>8317</v>
      </c>
      <c r="S652" s="18">
        <f t="shared" si="62"/>
        <v>41932.036851851852</v>
      </c>
      <c r="T652" s="21">
        <f t="shared" si="63"/>
        <v>41992.078518518523</v>
      </c>
      <c r="U652" s="23">
        <f t="shared" si="64"/>
        <v>60</v>
      </c>
      <c r="V652" s="25">
        <f t="shared" si="65"/>
        <v>0.16438356164383561</v>
      </c>
    </row>
    <row r="653" spans="1:22" customFormat="1" ht="60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 s="8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 s="9">
        <f t="shared" si="61"/>
        <v>239.35</v>
      </c>
      <c r="Q653" s="5" t="s">
        <v>8315</v>
      </c>
      <c r="R653" s="10" t="s">
        <v>8317</v>
      </c>
      <c r="S653" s="18">
        <f t="shared" si="62"/>
        <v>41956.017488425925</v>
      </c>
      <c r="T653" s="21">
        <f t="shared" si="63"/>
        <v>41986.017488425925</v>
      </c>
      <c r="U653" s="23">
        <f t="shared" si="64"/>
        <v>30</v>
      </c>
      <c r="V653" s="25">
        <f t="shared" si="65"/>
        <v>8.2191780821917804E-2</v>
      </c>
    </row>
    <row r="654" spans="1:22" customFormat="1" ht="60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 s="8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 s="9">
        <f t="shared" si="61"/>
        <v>107.64</v>
      </c>
      <c r="Q654" s="5" t="s">
        <v>8315</v>
      </c>
      <c r="R654" s="10" t="s">
        <v>8317</v>
      </c>
      <c r="S654" s="18">
        <f t="shared" si="62"/>
        <v>42675.690393518518</v>
      </c>
      <c r="T654" s="21">
        <f t="shared" si="63"/>
        <v>42705.732060185182</v>
      </c>
      <c r="U654" s="23">
        <f t="shared" si="64"/>
        <v>30</v>
      </c>
      <c r="V654" s="25">
        <f t="shared" si="65"/>
        <v>8.2191780821917804E-2</v>
      </c>
    </row>
    <row r="655" spans="1:22" customFormat="1" ht="60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 s="8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 s="9">
        <f t="shared" si="61"/>
        <v>95.83</v>
      </c>
      <c r="Q655" s="5" t="s">
        <v>8315</v>
      </c>
      <c r="R655" s="10" t="s">
        <v>8317</v>
      </c>
      <c r="S655" s="18">
        <f t="shared" si="62"/>
        <v>42199.618518518517</v>
      </c>
      <c r="T655" s="21">
        <f t="shared" si="63"/>
        <v>42236.618518518517</v>
      </c>
      <c r="U655" s="23">
        <f t="shared" si="64"/>
        <v>37</v>
      </c>
      <c r="V655" s="25">
        <f t="shared" si="65"/>
        <v>0.10136986301369863</v>
      </c>
    </row>
    <row r="656" spans="1:22" customFormat="1" ht="60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 s="8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 s="9">
        <f t="shared" si="61"/>
        <v>31.66</v>
      </c>
      <c r="Q656" s="5" t="s">
        <v>8315</v>
      </c>
      <c r="R656" s="10" t="s">
        <v>8317</v>
      </c>
      <c r="S656" s="18">
        <f t="shared" si="62"/>
        <v>42163.957326388889</v>
      </c>
      <c r="T656" s="21">
        <f t="shared" si="63"/>
        <v>42193.957326388889</v>
      </c>
      <c r="U656" s="23">
        <f t="shared" si="64"/>
        <v>30</v>
      </c>
      <c r="V656" s="25">
        <f t="shared" si="65"/>
        <v>8.2191780821917804E-2</v>
      </c>
    </row>
    <row r="657" spans="1:22" customFormat="1" ht="45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 s="8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 s="9">
        <f t="shared" si="61"/>
        <v>42.89</v>
      </c>
      <c r="Q657" s="5" t="s">
        <v>8315</v>
      </c>
      <c r="R657" s="10" t="s">
        <v>8317</v>
      </c>
      <c r="S657" s="18">
        <f t="shared" si="62"/>
        <v>42045.957314814819</v>
      </c>
      <c r="T657" s="21">
        <f t="shared" si="63"/>
        <v>42075.915648148148</v>
      </c>
      <c r="U657" s="23">
        <f t="shared" si="64"/>
        <v>30</v>
      </c>
      <c r="V657" s="25">
        <f t="shared" si="65"/>
        <v>8.2191780821917804E-2</v>
      </c>
    </row>
    <row r="658" spans="1:22" customFormat="1" ht="60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 s="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 s="9">
        <f t="shared" si="61"/>
        <v>122.74</v>
      </c>
      <c r="Q658" s="5" t="s">
        <v>8315</v>
      </c>
      <c r="R658" s="10" t="s">
        <v>8317</v>
      </c>
      <c r="S658" s="18">
        <f t="shared" si="62"/>
        <v>42417.804618055554</v>
      </c>
      <c r="T658" s="21">
        <f t="shared" si="63"/>
        <v>42477.762951388882</v>
      </c>
      <c r="U658" s="23">
        <f t="shared" si="64"/>
        <v>60</v>
      </c>
      <c r="V658" s="25">
        <f t="shared" si="65"/>
        <v>0.16438356164383561</v>
      </c>
    </row>
    <row r="659" spans="1:22" customFormat="1" ht="60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 s="8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 s="9">
        <f t="shared" si="61"/>
        <v>190.45</v>
      </c>
      <c r="Q659" s="5" t="s">
        <v>8315</v>
      </c>
      <c r="R659" s="10" t="s">
        <v>8317</v>
      </c>
      <c r="S659" s="18">
        <f t="shared" si="62"/>
        <v>42331.84574074074</v>
      </c>
      <c r="T659" s="21">
        <f t="shared" si="63"/>
        <v>42361.84574074074</v>
      </c>
      <c r="U659" s="23">
        <f t="shared" si="64"/>
        <v>30</v>
      </c>
      <c r="V659" s="25">
        <f t="shared" si="65"/>
        <v>8.2191780821917804E-2</v>
      </c>
    </row>
    <row r="660" spans="1:22" customFormat="1" ht="60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 s="8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 s="9">
        <f t="shared" si="61"/>
        <v>109.34</v>
      </c>
      <c r="Q660" s="5" t="s">
        <v>8315</v>
      </c>
      <c r="R660" s="10" t="s">
        <v>8317</v>
      </c>
      <c r="S660" s="18">
        <f t="shared" si="62"/>
        <v>42179.160752314812</v>
      </c>
      <c r="T660" s="21">
        <f t="shared" si="63"/>
        <v>42211.75</v>
      </c>
      <c r="U660" s="23">
        <f t="shared" si="64"/>
        <v>32</v>
      </c>
      <c r="V660" s="25">
        <f t="shared" si="65"/>
        <v>8.7671232876712329E-2</v>
      </c>
    </row>
    <row r="661" spans="1:22" customFormat="1" ht="15.75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 s="8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 s="9">
        <f t="shared" si="61"/>
        <v>143.66999999999999</v>
      </c>
      <c r="Q661" s="5" t="s">
        <v>8315</v>
      </c>
      <c r="R661" s="10" t="s">
        <v>8317</v>
      </c>
      <c r="S661" s="18">
        <f t="shared" si="62"/>
        <v>42209.593692129631</v>
      </c>
      <c r="T661" s="21">
        <f t="shared" si="63"/>
        <v>42239.593692129631</v>
      </c>
      <c r="U661" s="23">
        <f t="shared" si="64"/>
        <v>30</v>
      </c>
      <c r="V661" s="25">
        <f t="shared" si="65"/>
        <v>8.2191780821917804E-2</v>
      </c>
    </row>
    <row r="662" spans="1:22" customFormat="1" ht="60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 s="8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 s="9">
        <f t="shared" si="61"/>
        <v>84.94</v>
      </c>
      <c r="Q662" s="5" t="s">
        <v>8315</v>
      </c>
      <c r="R662" s="10" t="s">
        <v>8317</v>
      </c>
      <c r="S662" s="18">
        <f t="shared" si="62"/>
        <v>41922.741655092592</v>
      </c>
      <c r="T662" s="21">
        <f t="shared" si="63"/>
        <v>41952.783321759263</v>
      </c>
      <c r="U662" s="23">
        <f t="shared" si="64"/>
        <v>30</v>
      </c>
      <c r="V662" s="25">
        <f t="shared" si="65"/>
        <v>8.2191780821917804E-2</v>
      </c>
    </row>
    <row r="663" spans="1:22" customFormat="1" ht="45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 s="8">
        <v>1477236559</v>
      </c>
      <c r="J663" s="8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 s="9">
        <f t="shared" si="61"/>
        <v>10.56</v>
      </c>
      <c r="Q663" s="5" t="s">
        <v>8315</v>
      </c>
      <c r="R663" s="10" t="s">
        <v>8317</v>
      </c>
      <c r="S663" s="18">
        <f t="shared" si="62"/>
        <v>42636.645358796297</v>
      </c>
      <c r="T663" s="21">
        <f t="shared" si="63"/>
        <v>42666.645358796297</v>
      </c>
      <c r="U663" s="23">
        <f t="shared" si="64"/>
        <v>30</v>
      </c>
      <c r="V663" s="25">
        <f t="shared" si="65"/>
        <v>8.2191780821917804E-2</v>
      </c>
    </row>
    <row r="664" spans="1:22" customFormat="1" ht="45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 s="8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 s="9">
        <f t="shared" si="61"/>
        <v>39</v>
      </c>
      <c r="Q664" s="5" t="s">
        <v>8315</v>
      </c>
      <c r="R664" s="10" t="s">
        <v>8317</v>
      </c>
      <c r="S664" s="18">
        <f t="shared" si="62"/>
        <v>41990.438043981485</v>
      </c>
      <c r="T664" s="21">
        <f t="shared" si="63"/>
        <v>42020.438043981485</v>
      </c>
      <c r="U664" s="23">
        <f t="shared" si="64"/>
        <v>30</v>
      </c>
      <c r="V664" s="25">
        <f t="shared" si="65"/>
        <v>8.2191780821917804E-2</v>
      </c>
    </row>
    <row r="665" spans="1:22" customFormat="1" ht="60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 s="8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 s="9">
        <f t="shared" si="61"/>
        <v>100</v>
      </c>
      <c r="Q665" s="5" t="s">
        <v>8315</v>
      </c>
      <c r="R665" s="10" t="s">
        <v>8317</v>
      </c>
      <c r="S665" s="18">
        <f t="shared" si="62"/>
        <v>42173.843240740738</v>
      </c>
      <c r="T665" s="21">
        <f t="shared" si="63"/>
        <v>42203.843240740738</v>
      </c>
      <c r="U665" s="23">
        <f t="shared" si="64"/>
        <v>30</v>
      </c>
      <c r="V665" s="25">
        <f t="shared" si="65"/>
        <v>8.2191780821917804E-2</v>
      </c>
    </row>
    <row r="666" spans="1:22" customFormat="1" ht="60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 s="8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 s="9">
        <f t="shared" si="61"/>
        <v>31.17</v>
      </c>
      <c r="Q666" s="5" t="s">
        <v>8315</v>
      </c>
      <c r="R666" s="10" t="s">
        <v>8317</v>
      </c>
      <c r="S666" s="18">
        <f t="shared" si="62"/>
        <v>42077.666377314818</v>
      </c>
      <c r="T666" s="21">
        <f t="shared" si="63"/>
        <v>42107.666377314818</v>
      </c>
      <c r="U666" s="23">
        <f t="shared" si="64"/>
        <v>30</v>
      </c>
      <c r="V666" s="25">
        <f t="shared" si="65"/>
        <v>8.2191780821917804E-2</v>
      </c>
    </row>
    <row r="667" spans="1:22" customFormat="1" ht="60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 s="8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 s="9">
        <f t="shared" si="61"/>
        <v>155.33000000000001</v>
      </c>
      <c r="Q667" s="5" t="s">
        <v>8315</v>
      </c>
      <c r="R667" s="10" t="s">
        <v>8317</v>
      </c>
      <c r="S667" s="18">
        <f t="shared" si="62"/>
        <v>42688.711354166662</v>
      </c>
      <c r="T667" s="21">
        <f t="shared" si="63"/>
        <v>42748.711354166662</v>
      </c>
      <c r="U667" s="23">
        <f t="shared" si="64"/>
        <v>60</v>
      </c>
      <c r="V667" s="25">
        <f t="shared" si="65"/>
        <v>0.16438356164383561</v>
      </c>
    </row>
    <row r="668" spans="1:22" customFormat="1" ht="60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 s="8">
        <v>1408305498</v>
      </c>
      <c r="J668" s="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 s="9">
        <f t="shared" si="61"/>
        <v>2</v>
      </c>
      <c r="Q668" s="5" t="s">
        <v>8315</v>
      </c>
      <c r="R668" s="10" t="s">
        <v>8317</v>
      </c>
      <c r="S668" s="18">
        <f t="shared" si="62"/>
        <v>41838.832152777781</v>
      </c>
      <c r="T668" s="21">
        <f t="shared" si="63"/>
        <v>41868.832152777781</v>
      </c>
      <c r="U668" s="23">
        <f t="shared" si="64"/>
        <v>30</v>
      </c>
      <c r="V668" s="25">
        <f t="shared" si="65"/>
        <v>8.2191780821917804E-2</v>
      </c>
    </row>
    <row r="669" spans="1:22" customFormat="1" ht="60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 s="8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 s="9">
        <f t="shared" si="61"/>
        <v>178.93</v>
      </c>
      <c r="Q669" s="5" t="s">
        <v>8315</v>
      </c>
      <c r="R669" s="10" t="s">
        <v>8317</v>
      </c>
      <c r="S669" s="18">
        <f t="shared" si="62"/>
        <v>42632.373414351852</v>
      </c>
      <c r="T669" s="21">
        <f t="shared" si="63"/>
        <v>42672.373414351852</v>
      </c>
      <c r="U669" s="23">
        <f t="shared" si="64"/>
        <v>40</v>
      </c>
      <c r="V669" s="25">
        <f t="shared" si="65"/>
        <v>0.1095890410958904</v>
      </c>
    </row>
    <row r="670" spans="1:22" customFormat="1" ht="45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 s="8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 s="9">
        <f t="shared" si="61"/>
        <v>27.36</v>
      </c>
      <c r="Q670" s="5" t="s">
        <v>8315</v>
      </c>
      <c r="R670" s="10" t="s">
        <v>8317</v>
      </c>
      <c r="S670" s="18">
        <f t="shared" si="62"/>
        <v>42090.831273148149</v>
      </c>
      <c r="T670" s="21">
        <f t="shared" si="63"/>
        <v>42135.831273148149</v>
      </c>
      <c r="U670" s="23">
        <f t="shared" si="64"/>
        <v>45</v>
      </c>
      <c r="V670" s="25">
        <f t="shared" si="65"/>
        <v>0.12328767123287671</v>
      </c>
    </row>
    <row r="671" spans="1:22" customFormat="1" ht="60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 s="8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 s="9">
        <f t="shared" si="61"/>
        <v>1536.25</v>
      </c>
      <c r="Q671" s="5" t="s">
        <v>8315</v>
      </c>
      <c r="R671" s="10" t="s">
        <v>8317</v>
      </c>
      <c r="S671" s="18">
        <f t="shared" si="62"/>
        <v>42527.625671296293</v>
      </c>
      <c r="T671" s="21">
        <f t="shared" si="63"/>
        <v>42557.625671296293</v>
      </c>
      <c r="U671" s="23">
        <f t="shared" si="64"/>
        <v>30</v>
      </c>
      <c r="V671" s="25">
        <f t="shared" si="65"/>
        <v>8.2191780821917804E-2</v>
      </c>
    </row>
    <row r="672" spans="1:22" customFormat="1" ht="60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 s="8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 s="9">
        <f t="shared" si="61"/>
        <v>85</v>
      </c>
      <c r="Q672" s="5" t="s">
        <v>8315</v>
      </c>
      <c r="R672" s="10" t="s">
        <v>8317</v>
      </c>
      <c r="S672" s="18">
        <f t="shared" si="62"/>
        <v>42506.709722222222</v>
      </c>
      <c r="T672" s="21">
        <f t="shared" si="63"/>
        <v>42540.340277777781</v>
      </c>
      <c r="U672" s="23">
        <f t="shared" si="64"/>
        <v>34</v>
      </c>
      <c r="V672" s="25">
        <f t="shared" si="65"/>
        <v>9.3150684931506855E-2</v>
      </c>
    </row>
    <row r="673" spans="1:22" customFormat="1" ht="60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 s="8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 s="9">
        <f t="shared" si="61"/>
        <v>788.53</v>
      </c>
      <c r="Q673" s="5" t="s">
        <v>8315</v>
      </c>
      <c r="R673" s="10" t="s">
        <v>8317</v>
      </c>
      <c r="S673" s="18">
        <f t="shared" si="62"/>
        <v>41984.692731481482</v>
      </c>
      <c r="T673" s="21">
        <f t="shared" si="63"/>
        <v>42018.166666666672</v>
      </c>
      <c r="U673" s="23">
        <f t="shared" si="64"/>
        <v>34</v>
      </c>
      <c r="V673" s="25">
        <f t="shared" si="65"/>
        <v>9.3150684931506855E-2</v>
      </c>
    </row>
    <row r="674" spans="1:22" customFormat="1" ht="60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 s="8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 s="9">
        <f t="shared" si="61"/>
        <v>50.3</v>
      </c>
      <c r="Q674" s="5" t="s">
        <v>8315</v>
      </c>
      <c r="R674" s="10" t="s">
        <v>8317</v>
      </c>
      <c r="S674" s="18">
        <f t="shared" si="62"/>
        <v>41974.219490740739</v>
      </c>
      <c r="T674" s="21">
        <f t="shared" si="63"/>
        <v>42005.207638888889</v>
      </c>
      <c r="U674" s="23">
        <f t="shared" si="64"/>
        <v>31</v>
      </c>
      <c r="V674" s="25">
        <f t="shared" si="65"/>
        <v>8.4931506849315067E-2</v>
      </c>
    </row>
    <row r="675" spans="1:22" customFormat="1" ht="60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 s="8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 s="9">
        <f t="shared" si="61"/>
        <v>68.33</v>
      </c>
      <c r="Q675" s="5" t="s">
        <v>8315</v>
      </c>
      <c r="R675" s="10" t="s">
        <v>8317</v>
      </c>
      <c r="S675" s="18">
        <f t="shared" si="62"/>
        <v>41838.840474537035</v>
      </c>
      <c r="T675" s="21">
        <f t="shared" si="63"/>
        <v>41883.840474537035</v>
      </c>
      <c r="U675" s="23">
        <f t="shared" si="64"/>
        <v>45</v>
      </c>
      <c r="V675" s="25">
        <f t="shared" si="65"/>
        <v>0.12328767123287671</v>
      </c>
    </row>
    <row r="676" spans="1:22" customFormat="1" ht="30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 s="8">
        <v>1407811627</v>
      </c>
      <c r="J676" s="8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 s="9">
        <f t="shared" si="61"/>
        <v>7.5</v>
      </c>
      <c r="Q676" s="5" t="s">
        <v>8315</v>
      </c>
      <c r="R676" s="10" t="s">
        <v>8317</v>
      </c>
      <c r="S676" s="18">
        <f t="shared" si="62"/>
        <v>41803.116053240738</v>
      </c>
      <c r="T676" s="21">
        <f t="shared" si="63"/>
        <v>41863.116053240738</v>
      </c>
      <c r="U676" s="23">
        <f t="shared" si="64"/>
        <v>60</v>
      </c>
      <c r="V676" s="25">
        <f t="shared" si="65"/>
        <v>0.16438356164383561</v>
      </c>
    </row>
    <row r="677" spans="1:22" customFormat="1" ht="60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 s="8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 s="9">
        <f t="shared" si="61"/>
        <v>34.270000000000003</v>
      </c>
      <c r="Q677" s="5" t="s">
        <v>8315</v>
      </c>
      <c r="R677" s="10" t="s">
        <v>8317</v>
      </c>
      <c r="S677" s="18">
        <f t="shared" si="62"/>
        <v>41975.930601851855</v>
      </c>
      <c r="T677" s="21">
        <f t="shared" si="63"/>
        <v>42005.290972222225</v>
      </c>
      <c r="U677" s="23">
        <f t="shared" si="64"/>
        <v>30</v>
      </c>
      <c r="V677" s="25">
        <f t="shared" si="65"/>
        <v>8.2191780821917804E-2</v>
      </c>
    </row>
    <row r="678" spans="1:22" customFormat="1" ht="60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 s="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 s="9">
        <f t="shared" si="61"/>
        <v>61.29</v>
      </c>
      <c r="Q678" s="5" t="s">
        <v>8315</v>
      </c>
      <c r="R678" s="10" t="s">
        <v>8317</v>
      </c>
      <c r="S678" s="18">
        <f t="shared" si="62"/>
        <v>42012.768298611118</v>
      </c>
      <c r="T678" s="21">
        <f t="shared" si="63"/>
        <v>42042.768298611118</v>
      </c>
      <c r="U678" s="23">
        <f t="shared" si="64"/>
        <v>30</v>
      </c>
      <c r="V678" s="25">
        <f t="shared" si="65"/>
        <v>8.2191780821917804E-2</v>
      </c>
    </row>
    <row r="679" spans="1:22" customFormat="1" ht="75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 s="8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 s="9">
        <f t="shared" si="61"/>
        <v>133.25</v>
      </c>
      <c r="Q679" s="5" t="s">
        <v>8315</v>
      </c>
      <c r="R679" s="10" t="s">
        <v>8317</v>
      </c>
      <c r="S679" s="18">
        <f t="shared" si="62"/>
        <v>42504.403877314813</v>
      </c>
      <c r="T679" s="21">
        <f t="shared" si="63"/>
        <v>42549.403877314813</v>
      </c>
      <c r="U679" s="23">
        <f t="shared" si="64"/>
        <v>45</v>
      </c>
      <c r="V679" s="25">
        <f t="shared" si="65"/>
        <v>0.12328767123287671</v>
      </c>
    </row>
    <row r="680" spans="1:22" customFormat="1" ht="60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 s="8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 s="9">
        <f t="shared" si="61"/>
        <v>65.180000000000007</v>
      </c>
      <c r="Q680" s="5" t="s">
        <v>8315</v>
      </c>
      <c r="R680" s="10" t="s">
        <v>8317</v>
      </c>
      <c r="S680" s="18">
        <f t="shared" si="62"/>
        <v>42481.376597222217</v>
      </c>
      <c r="T680" s="21">
        <f t="shared" si="63"/>
        <v>42511.376597222217</v>
      </c>
      <c r="U680" s="23">
        <f t="shared" si="64"/>
        <v>30</v>
      </c>
      <c r="V680" s="25">
        <f t="shared" si="65"/>
        <v>8.2191780821917804E-2</v>
      </c>
    </row>
    <row r="681" spans="1:22" customFormat="1" ht="60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 s="8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 s="9">
        <f t="shared" si="61"/>
        <v>93.9</v>
      </c>
      <c r="Q681" s="5" t="s">
        <v>8315</v>
      </c>
      <c r="R681" s="10" t="s">
        <v>8317</v>
      </c>
      <c r="S681" s="18">
        <f t="shared" si="62"/>
        <v>42556.695706018523</v>
      </c>
      <c r="T681" s="21">
        <f t="shared" si="63"/>
        <v>42616.695706018523</v>
      </c>
      <c r="U681" s="23">
        <f t="shared" si="64"/>
        <v>60</v>
      </c>
      <c r="V681" s="25">
        <f t="shared" si="65"/>
        <v>0.16438356164383561</v>
      </c>
    </row>
    <row r="682" spans="1:22" customFormat="1" ht="60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 s="8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 s="9">
        <f t="shared" si="61"/>
        <v>150.65</v>
      </c>
      <c r="Q682" s="5" t="s">
        <v>8315</v>
      </c>
      <c r="R682" s="10" t="s">
        <v>8317</v>
      </c>
      <c r="S682" s="18">
        <f t="shared" si="62"/>
        <v>41864.501516203702</v>
      </c>
      <c r="T682" s="21">
        <f t="shared" si="63"/>
        <v>41899.501516203702</v>
      </c>
      <c r="U682" s="23">
        <f t="shared" si="64"/>
        <v>35</v>
      </c>
      <c r="V682" s="25">
        <f t="shared" si="65"/>
        <v>9.5890410958904104E-2</v>
      </c>
    </row>
    <row r="683" spans="1:22" customFormat="1" ht="60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 s="8">
        <v>1477509604</v>
      </c>
      <c r="J683" s="8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 s="9">
        <f t="shared" si="61"/>
        <v>1</v>
      </c>
      <c r="Q683" s="5" t="s">
        <v>8315</v>
      </c>
      <c r="R683" s="10" t="s">
        <v>8317</v>
      </c>
      <c r="S683" s="18">
        <f t="shared" si="62"/>
        <v>42639.805601851855</v>
      </c>
      <c r="T683" s="21">
        <f t="shared" si="63"/>
        <v>42669.805601851855</v>
      </c>
      <c r="U683" s="23">
        <f t="shared" si="64"/>
        <v>30</v>
      </c>
      <c r="V683" s="25">
        <f t="shared" si="65"/>
        <v>8.2191780821917804E-2</v>
      </c>
    </row>
    <row r="684" spans="1:22" customFormat="1" ht="45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 s="8">
        <v>1489512122</v>
      </c>
      <c r="J684" s="8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 s="9">
        <f t="shared" si="61"/>
        <v>13.25</v>
      </c>
      <c r="Q684" s="5" t="s">
        <v>8315</v>
      </c>
      <c r="R684" s="10" t="s">
        <v>8317</v>
      </c>
      <c r="S684" s="18">
        <f t="shared" si="62"/>
        <v>42778.765300925923</v>
      </c>
      <c r="T684" s="21">
        <f t="shared" si="63"/>
        <v>42808.723634259266</v>
      </c>
      <c r="U684" s="23">
        <f t="shared" si="64"/>
        <v>30</v>
      </c>
      <c r="V684" s="25">
        <f t="shared" si="65"/>
        <v>8.2191780821917804E-2</v>
      </c>
    </row>
    <row r="685" spans="1:22" customFormat="1" ht="60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 s="8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 s="9">
        <f t="shared" si="61"/>
        <v>99.33</v>
      </c>
      <c r="Q685" s="5" t="s">
        <v>8315</v>
      </c>
      <c r="R685" s="10" t="s">
        <v>8317</v>
      </c>
      <c r="S685" s="18">
        <f t="shared" si="62"/>
        <v>42634.900046296301</v>
      </c>
      <c r="T685" s="21">
        <f t="shared" si="63"/>
        <v>42674.900046296301</v>
      </c>
      <c r="U685" s="23">
        <f t="shared" si="64"/>
        <v>40</v>
      </c>
      <c r="V685" s="25">
        <f t="shared" si="65"/>
        <v>0.1095890410958904</v>
      </c>
    </row>
    <row r="686" spans="1:22" customFormat="1" ht="30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 s="8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 s="9">
        <f t="shared" si="61"/>
        <v>177.39</v>
      </c>
      <c r="Q686" s="5" t="s">
        <v>8315</v>
      </c>
      <c r="R686" s="10" t="s">
        <v>8317</v>
      </c>
      <c r="S686" s="18">
        <f t="shared" si="62"/>
        <v>41809.473275462966</v>
      </c>
      <c r="T686" s="21">
        <f t="shared" si="63"/>
        <v>41845.125</v>
      </c>
      <c r="U686" s="23">
        <f t="shared" si="64"/>
        <v>36</v>
      </c>
      <c r="V686" s="25">
        <f t="shared" si="65"/>
        <v>9.8630136986301367E-2</v>
      </c>
    </row>
    <row r="687" spans="1:22" customFormat="1" ht="60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 s="8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 s="9">
        <f t="shared" si="61"/>
        <v>55.3</v>
      </c>
      <c r="Q687" s="5" t="s">
        <v>8315</v>
      </c>
      <c r="R687" s="10" t="s">
        <v>8317</v>
      </c>
      <c r="S687" s="18">
        <f t="shared" si="62"/>
        <v>41971.866574074069</v>
      </c>
      <c r="T687" s="21">
        <f t="shared" si="63"/>
        <v>42016.866574074069</v>
      </c>
      <c r="U687" s="23">
        <f t="shared" si="64"/>
        <v>45</v>
      </c>
      <c r="V687" s="25">
        <f t="shared" si="65"/>
        <v>0.12328767123287671</v>
      </c>
    </row>
    <row r="688" spans="1:22" customFormat="1" ht="60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 s="8">
        <v>1438618170</v>
      </c>
      <c r="J688" s="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 s="9">
        <f t="shared" si="61"/>
        <v>0</v>
      </c>
      <c r="Q688" s="5" t="s">
        <v>8315</v>
      </c>
      <c r="R688" s="10" t="s">
        <v>8317</v>
      </c>
      <c r="S688" s="18">
        <f t="shared" si="62"/>
        <v>42189.673263888893</v>
      </c>
      <c r="T688" s="21">
        <f t="shared" si="63"/>
        <v>42219.673263888893</v>
      </c>
      <c r="U688" s="23">
        <f t="shared" si="64"/>
        <v>30</v>
      </c>
      <c r="V688" s="25">
        <f t="shared" si="65"/>
        <v>8.2191780821917804E-2</v>
      </c>
    </row>
    <row r="689" spans="1:22" customFormat="1" ht="60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 s="8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 s="9">
        <f t="shared" si="61"/>
        <v>591.66999999999996</v>
      </c>
      <c r="Q689" s="5" t="s">
        <v>8315</v>
      </c>
      <c r="R689" s="10" t="s">
        <v>8317</v>
      </c>
      <c r="S689" s="18">
        <f t="shared" si="62"/>
        <v>42711.750613425931</v>
      </c>
      <c r="T689" s="21">
        <f t="shared" si="63"/>
        <v>42771.750613425931</v>
      </c>
      <c r="U689" s="23">
        <f t="shared" si="64"/>
        <v>60</v>
      </c>
      <c r="V689" s="25">
        <f t="shared" si="65"/>
        <v>0.16438356164383561</v>
      </c>
    </row>
    <row r="690" spans="1:22" customFormat="1" ht="60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 s="8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 s="9">
        <f t="shared" si="61"/>
        <v>405.5</v>
      </c>
      <c r="Q690" s="5" t="s">
        <v>8315</v>
      </c>
      <c r="R690" s="10" t="s">
        <v>8317</v>
      </c>
      <c r="S690" s="18">
        <f t="shared" si="62"/>
        <v>42262.104780092588</v>
      </c>
      <c r="T690" s="21">
        <f t="shared" si="63"/>
        <v>42292.104780092588</v>
      </c>
      <c r="U690" s="23">
        <f t="shared" si="64"/>
        <v>30</v>
      </c>
      <c r="V690" s="25">
        <f t="shared" si="65"/>
        <v>8.2191780821917804E-2</v>
      </c>
    </row>
    <row r="691" spans="1:22" customFormat="1" ht="60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 s="8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 s="9">
        <f t="shared" si="61"/>
        <v>343.15</v>
      </c>
      <c r="Q691" s="5" t="s">
        <v>8315</v>
      </c>
      <c r="R691" s="10" t="s">
        <v>8317</v>
      </c>
      <c r="S691" s="18">
        <f t="shared" si="62"/>
        <v>42675.66778935185</v>
      </c>
      <c r="T691" s="21">
        <f t="shared" si="63"/>
        <v>42712.207638888889</v>
      </c>
      <c r="U691" s="23">
        <f t="shared" si="64"/>
        <v>37</v>
      </c>
      <c r="V691" s="25">
        <f t="shared" si="65"/>
        <v>0.10136986301369863</v>
      </c>
    </row>
    <row r="692" spans="1:22" customFormat="1" ht="30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 s="8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 s="9">
        <f t="shared" si="61"/>
        <v>72.59</v>
      </c>
      <c r="Q692" s="5" t="s">
        <v>8315</v>
      </c>
      <c r="R692" s="10" t="s">
        <v>8317</v>
      </c>
      <c r="S692" s="18">
        <f t="shared" si="62"/>
        <v>42579.634733796294</v>
      </c>
      <c r="T692" s="21">
        <f t="shared" si="63"/>
        <v>42622.25</v>
      </c>
      <c r="U692" s="23">
        <f t="shared" si="64"/>
        <v>43</v>
      </c>
      <c r="V692" s="25">
        <f t="shared" si="65"/>
        <v>0.11780821917808219</v>
      </c>
    </row>
    <row r="693" spans="1:22" customFormat="1" ht="45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 s="8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 s="9">
        <f t="shared" si="61"/>
        <v>26</v>
      </c>
      <c r="Q693" s="5" t="s">
        <v>8315</v>
      </c>
      <c r="R693" s="10" t="s">
        <v>8317</v>
      </c>
      <c r="S693" s="18">
        <f t="shared" si="62"/>
        <v>42158.028310185182</v>
      </c>
      <c r="T693" s="21">
        <f t="shared" si="63"/>
        <v>42186.028310185182</v>
      </c>
      <c r="U693" s="23">
        <f t="shared" si="64"/>
        <v>28</v>
      </c>
      <c r="V693" s="25">
        <f t="shared" si="65"/>
        <v>7.6712328767123292E-2</v>
      </c>
    </row>
    <row r="694" spans="1:22" customFormat="1" ht="60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 s="8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 s="9">
        <f t="shared" si="61"/>
        <v>6.5</v>
      </c>
      <c r="Q694" s="5" t="s">
        <v>8315</v>
      </c>
      <c r="R694" s="10" t="s">
        <v>8317</v>
      </c>
      <c r="S694" s="18">
        <f t="shared" si="62"/>
        <v>42696.37572916667</v>
      </c>
      <c r="T694" s="21">
        <f t="shared" si="63"/>
        <v>42726.37572916667</v>
      </c>
      <c r="U694" s="23">
        <f t="shared" si="64"/>
        <v>30</v>
      </c>
      <c r="V694" s="25">
        <f t="shared" si="65"/>
        <v>8.2191780821917804E-2</v>
      </c>
    </row>
    <row r="695" spans="1:22" customFormat="1" ht="45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 s="8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 s="9">
        <f t="shared" si="61"/>
        <v>119.39</v>
      </c>
      <c r="Q695" s="5" t="s">
        <v>8315</v>
      </c>
      <c r="R695" s="10" t="s">
        <v>8317</v>
      </c>
      <c r="S695" s="18">
        <f t="shared" si="62"/>
        <v>42094.808182870373</v>
      </c>
      <c r="T695" s="21">
        <f t="shared" si="63"/>
        <v>42124.808182870373</v>
      </c>
      <c r="U695" s="23">
        <f t="shared" si="64"/>
        <v>30</v>
      </c>
      <c r="V695" s="25">
        <f t="shared" si="65"/>
        <v>8.2191780821917804E-2</v>
      </c>
    </row>
    <row r="696" spans="1:22" customFormat="1" ht="60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 s="8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 s="9">
        <f t="shared" si="61"/>
        <v>84.29</v>
      </c>
      <c r="Q696" s="5" t="s">
        <v>8315</v>
      </c>
      <c r="R696" s="10" t="s">
        <v>8317</v>
      </c>
      <c r="S696" s="18">
        <f t="shared" si="62"/>
        <v>42737.663877314815</v>
      </c>
      <c r="T696" s="21">
        <f t="shared" si="63"/>
        <v>42767.663877314815</v>
      </c>
      <c r="U696" s="23">
        <f t="shared" si="64"/>
        <v>30</v>
      </c>
      <c r="V696" s="25">
        <f t="shared" si="65"/>
        <v>8.2191780821917804E-2</v>
      </c>
    </row>
    <row r="697" spans="1:22" customFormat="1" ht="60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 s="8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 s="9">
        <f t="shared" si="61"/>
        <v>90.86</v>
      </c>
      <c r="Q697" s="5" t="s">
        <v>8315</v>
      </c>
      <c r="R697" s="10" t="s">
        <v>8317</v>
      </c>
      <c r="S697" s="18">
        <f t="shared" si="62"/>
        <v>41913.521064814813</v>
      </c>
      <c r="T697" s="21">
        <f t="shared" si="63"/>
        <v>41943.521064814813</v>
      </c>
      <c r="U697" s="23">
        <f t="shared" si="64"/>
        <v>30</v>
      </c>
      <c r="V697" s="25">
        <f t="shared" si="65"/>
        <v>8.2191780821917804E-2</v>
      </c>
    </row>
    <row r="698" spans="1:22" customFormat="1" ht="30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 s="8">
        <v>1406326502</v>
      </c>
      <c r="J698" s="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 s="9">
        <f t="shared" si="61"/>
        <v>1</v>
      </c>
      <c r="Q698" s="5" t="s">
        <v>8315</v>
      </c>
      <c r="R698" s="10" t="s">
        <v>8317</v>
      </c>
      <c r="S698" s="18">
        <f t="shared" si="62"/>
        <v>41815.927106481482</v>
      </c>
      <c r="T698" s="21">
        <f t="shared" si="63"/>
        <v>41845.927106481482</v>
      </c>
      <c r="U698" s="23">
        <f t="shared" si="64"/>
        <v>30</v>
      </c>
      <c r="V698" s="25">
        <f t="shared" si="65"/>
        <v>8.2191780821917804E-2</v>
      </c>
    </row>
    <row r="699" spans="1:22" customFormat="1" ht="60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 s="8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 s="9">
        <f t="shared" si="61"/>
        <v>20.34</v>
      </c>
      <c r="Q699" s="5" t="s">
        <v>8315</v>
      </c>
      <c r="R699" s="10" t="s">
        <v>8317</v>
      </c>
      <c r="S699" s="18">
        <f t="shared" si="62"/>
        <v>42388.523020833338</v>
      </c>
      <c r="T699" s="21">
        <f t="shared" si="63"/>
        <v>42403.523020833338</v>
      </c>
      <c r="U699" s="23">
        <f t="shared" si="64"/>
        <v>15</v>
      </c>
      <c r="V699" s="25">
        <f t="shared" si="65"/>
        <v>4.1095890410958902E-2</v>
      </c>
    </row>
    <row r="700" spans="1:22" customFormat="1" ht="60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 s="8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 s="9">
        <f t="shared" si="61"/>
        <v>530.69000000000005</v>
      </c>
      <c r="Q700" s="5" t="s">
        <v>8315</v>
      </c>
      <c r="R700" s="10" t="s">
        <v>8317</v>
      </c>
      <c r="S700" s="18">
        <f t="shared" si="62"/>
        <v>41866.931076388886</v>
      </c>
      <c r="T700" s="21">
        <f t="shared" si="63"/>
        <v>41900.083333333336</v>
      </c>
      <c r="U700" s="23">
        <f t="shared" si="64"/>
        <v>34</v>
      </c>
      <c r="V700" s="25">
        <f t="shared" si="65"/>
        <v>9.3150684931506855E-2</v>
      </c>
    </row>
    <row r="701" spans="1:22" customFormat="1" ht="60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 s="8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 s="9">
        <f t="shared" si="61"/>
        <v>120.39</v>
      </c>
      <c r="Q701" s="5" t="s">
        <v>8315</v>
      </c>
      <c r="R701" s="10" t="s">
        <v>8317</v>
      </c>
      <c r="S701" s="18">
        <f t="shared" si="62"/>
        <v>41563.485509259262</v>
      </c>
      <c r="T701" s="21">
        <f t="shared" si="63"/>
        <v>41600.666666666664</v>
      </c>
      <c r="U701" s="23">
        <f t="shared" si="64"/>
        <v>37</v>
      </c>
      <c r="V701" s="25">
        <f t="shared" si="65"/>
        <v>0.10136986301369863</v>
      </c>
    </row>
    <row r="702" spans="1:22" customFormat="1" ht="60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 s="8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 s="9">
        <f t="shared" si="61"/>
        <v>13</v>
      </c>
      <c r="Q702" s="5" t="s">
        <v>8315</v>
      </c>
      <c r="R702" s="10" t="s">
        <v>8317</v>
      </c>
      <c r="S702" s="18">
        <f t="shared" si="62"/>
        <v>42715.688437500001</v>
      </c>
      <c r="T702" s="21">
        <f t="shared" si="63"/>
        <v>42745.688437500001</v>
      </c>
      <c r="U702" s="23">
        <f t="shared" si="64"/>
        <v>30</v>
      </c>
      <c r="V702" s="25">
        <f t="shared" si="65"/>
        <v>8.2191780821917804E-2</v>
      </c>
    </row>
    <row r="703" spans="1:22" customFormat="1" ht="60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 s="8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 s="9">
        <f t="shared" si="61"/>
        <v>291.33</v>
      </c>
      <c r="Q703" s="5" t="s">
        <v>8315</v>
      </c>
      <c r="R703" s="10" t="s">
        <v>8317</v>
      </c>
      <c r="S703" s="18">
        <f t="shared" si="62"/>
        <v>41813.662962962961</v>
      </c>
      <c r="T703" s="21">
        <f t="shared" si="63"/>
        <v>41843.662962962961</v>
      </c>
      <c r="U703" s="23">
        <f t="shared" si="64"/>
        <v>30</v>
      </c>
      <c r="V703" s="25">
        <f t="shared" si="65"/>
        <v>8.2191780821917804E-2</v>
      </c>
    </row>
    <row r="704" spans="1:22" customFormat="1" ht="60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 s="8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 s="9">
        <f t="shared" si="61"/>
        <v>124.92</v>
      </c>
      <c r="Q704" s="5" t="s">
        <v>8315</v>
      </c>
      <c r="R704" s="10" t="s">
        <v>8317</v>
      </c>
      <c r="S704" s="18">
        <f t="shared" si="62"/>
        <v>42668.726701388892</v>
      </c>
      <c r="T704" s="21">
        <f t="shared" si="63"/>
        <v>42698.768368055549</v>
      </c>
      <c r="U704" s="23">
        <f t="shared" si="64"/>
        <v>30</v>
      </c>
      <c r="V704" s="25">
        <f t="shared" si="65"/>
        <v>8.2191780821917804E-2</v>
      </c>
    </row>
    <row r="705" spans="1:22" customFormat="1" ht="45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 s="8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 s="9">
        <f t="shared" si="61"/>
        <v>119.57</v>
      </c>
      <c r="Q705" s="5" t="s">
        <v>8315</v>
      </c>
      <c r="R705" s="10" t="s">
        <v>8317</v>
      </c>
      <c r="S705" s="18">
        <f t="shared" si="62"/>
        <v>42711.950798611113</v>
      </c>
      <c r="T705" s="21">
        <f t="shared" si="63"/>
        <v>42766.98055555555</v>
      </c>
      <c r="U705" s="23">
        <f t="shared" si="64"/>
        <v>55</v>
      </c>
      <c r="V705" s="25">
        <f t="shared" si="65"/>
        <v>0.15068493150684931</v>
      </c>
    </row>
    <row r="706" spans="1:22" customFormat="1" ht="45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 s="8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1</v>
      </c>
      <c r="P706" s="9">
        <f t="shared" si="61"/>
        <v>120.25</v>
      </c>
      <c r="Q706" s="5" t="s">
        <v>8315</v>
      </c>
      <c r="R706" s="10" t="s">
        <v>8317</v>
      </c>
      <c r="S706" s="18">
        <f t="shared" si="62"/>
        <v>42726.192916666667</v>
      </c>
      <c r="T706" s="21">
        <f t="shared" si="63"/>
        <v>42786.192916666667</v>
      </c>
      <c r="U706" s="23">
        <f t="shared" si="64"/>
        <v>60</v>
      </c>
      <c r="V706" s="25">
        <f t="shared" si="65"/>
        <v>0.16438356164383561</v>
      </c>
    </row>
    <row r="707" spans="1:22" customFormat="1" ht="30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 s="8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6">ROUND(E707/D707*100,0)</f>
        <v>1</v>
      </c>
      <c r="P707" s="9">
        <f t="shared" ref="P707:P770" si="67">IFERROR(ROUND(E707/L707,2),0)</f>
        <v>195.4</v>
      </c>
      <c r="Q707" s="5" t="s">
        <v>8315</v>
      </c>
      <c r="R707" s="10" t="s">
        <v>8317</v>
      </c>
      <c r="S707" s="18">
        <f t="shared" ref="S707:S770" si="68">(((J707/60)/60)/24)+DATE(1970,1,1)</f>
        <v>42726.491643518515</v>
      </c>
      <c r="T707" s="21">
        <f t="shared" ref="T707:T770" si="69">(((I707/60)/60)/24)+DATE(1970,1,1)</f>
        <v>42756.491643518515</v>
      </c>
      <c r="U707" s="23">
        <f t="shared" ref="U707:U770" si="70">_xlfn.DAYS(T707,S707)</f>
        <v>30</v>
      </c>
      <c r="V707" s="25">
        <f t="shared" ref="V707:V770" si="71">U707/365</f>
        <v>8.2191780821917804E-2</v>
      </c>
    </row>
    <row r="708" spans="1:22" customFormat="1" ht="60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 s="8">
        <v>1481740740</v>
      </c>
      <c r="J708" s="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 s="9">
        <f t="shared" si="67"/>
        <v>0</v>
      </c>
      <c r="Q708" s="5" t="s">
        <v>8315</v>
      </c>
      <c r="R708" s="10" t="s">
        <v>8317</v>
      </c>
      <c r="S708" s="18">
        <f t="shared" si="68"/>
        <v>42676.995173611111</v>
      </c>
      <c r="T708" s="21">
        <f t="shared" si="69"/>
        <v>42718.777083333334</v>
      </c>
      <c r="U708" s="23">
        <f t="shared" si="70"/>
        <v>42</v>
      </c>
      <c r="V708" s="25">
        <f t="shared" si="71"/>
        <v>0.11506849315068493</v>
      </c>
    </row>
    <row r="709" spans="1:22" customFormat="1" ht="60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 s="8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 s="9">
        <f t="shared" si="67"/>
        <v>117.7</v>
      </c>
      <c r="Q709" s="5" t="s">
        <v>8315</v>
      </c>
      <c r="R709" s="10" t="s">
        <v>8317</v>
      </c>
      <c r="S709" s="18">
        <f t="shared" si="68"/>
        <v>42696.663506944446</v>
      </c>
      <c r="T709" s="21">
        <f t="shared" si="69"/>
        <v>42736.663506944446</v>
      </c>
      <c r="U709" s="23">
        <f t="shared" si="70"/>
        <v>40</v>
      </c>
      <c r="V709" s="25">
        <f t="shared" si="71"/>
        <v>0.1095890410958904</v>
      </c>
    </row>
    <row r="710" spans="1:22" customFormat="1" ht="60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 s="8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 s="9">
        <f t="shared" si="67"/>
        <v>23.95</v>
      </c>
      <c r="Q710" s="5" t="s">
        <v>8315</v>
      </c>
      <c r="R710" s="10" t="s">
        <v>8317</v>
      </c>
      <c r="S710" s="18">
        <f t="shared" si="68"/>
        <v>41835.581018518518</v>
      </c>
      <c r="T710" s="21">
        <f t="shared" si="69"/>
        <v>41895.581018518518</v>
      </c>
      <c r="U710" s="23">
        <f t="shared" si="70"/>
        <v>60</v>
      </c>
      <c r="V710" s="25">
        <f t="shared" si="71"/>
        <v>0.16438356164383561</v>
      </c>
    </row>
    <row r="711" spans="1:22" customFormat="1" ht="30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 s="8">
        <v>1417741159</v>
      </c>
      <c r="J711" s="8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 s="9">
        <f t="shared" si="67"/>
        <v>30.5</v>
      </c>
      <c r="Q711" s="5" t="s">
        <v>8315</v>
      </c>
      <c r="R711" s="10" t="s">
        <v>8317</v>
      </c>
      <c r="S711" s="18">
        <f t="shared" si="68"/>
        <v>41948.041192129633</v>
      </c>
      <c r="T711" s="21">
        <f t="shared" si="69"/>
        <v>41978.041192129633</v>
      </c>
      <c r="U711" s="23">
        <f t="shared" si="70"/>
        <v>30</v>
      </c>
      <c r="V711" s="25">
        <f t="shared" si="71"/>
        <v>8.2191780821917804E-2</v>
      </c>
    </row>
    <row r="712" spans="1:22" customFormat="1" ht="45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 s="8">
        <v>1408495440</v>
      </c>
      <c r="J712" s="8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 s="9">
        <f t="shared" si="67"/>
        <v>0</v>
      </c>
      <c r="Q712" s="5" t="s">
        <v>8315</v>
      </c>
      <c r="R712" s="10" t="s">
        <v>8317</v>
      </c>
      <c r="S712" s="18">
        <f t="shared" si="68"/>
        <v>41837.984976851854</v>
      </c>
      <c r="T712" s="21">
        <f t="shared" si="69"/>
        <v>41871.030555555553</v>
      </c>
      <c r="U712" s="23">
        <f t="shared" si="70"/>
        <v>34</v>
      </c>
      <c r="V712" s="25">
        <f t="shared" si="71"/>
        <v>9.3150684931506855E-2</v>
      </c>
    </row>
    <row r="713" spans="1:22" customFormat="1" ht="60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 s="8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 s="9">
        <f t="shared" si="67"/>
        <v>99.97</v>
      </c>
      <c r="Q713" s="5" t="s">
        <v>8315</v>
      </c>
      <c r="R713" s="10" t="s">
        <v>8317</v>
      </c>
      <c r="S713" s="18">
        <f t="shared" si="68"/>
        <v>42678.459120370375</v>
      </c>
      <c r="T713" s="21">
        <f t="shared" si="69"/>
        <v>42718.500787037032</v>
      </c>
      <c r="U713" s="23">
        <f t="shared" si="70"/>
        <v>40</v>
      </c>
      <c r="V713" s="25">
        <f t="shared" si="71"/>
        <v>0.1095890410958904</v>
      </c>
    </row>
    <row r="714" spans="1:22" customFormat="1" ht="60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 s="8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 s="9">
        <f t="shared" si="67"/>
        <v>26.25</v>
      </c>
      <c r="Q714" s="5" t="s">
        <v>8315</v>
      </c>
      <c r="R714" s="10" t="s">
        <v>8317</v>
      </c>
      <c r="S714" s="18">
        <f t="shared" si="68"/>
        <v>42384.680925925932</v>
      </c>
      <c r="T714" s="21">
        <f t="shared" si="69"/>
        <v>42414.680925925932</v>
      </c>
      <c r="U714" s="23">
        <f t="shared" si="70"/>
        <v>30</v>
      </c>
      <c r="V714" s="25">
        <f t="shared" si="71"/>
        <v>8.2191780821917804E-2</v>
      </c>
    </row>
    <row r="715" spans="1:22" customFormat="1" ht="60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 s="8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 s="9">
        <f t="shared" si="67"/>
        <v>199</v>
      </c>
      <c r="Q715" s="5" t="s">
        <v>8315</v>
      </c>
      <c r="R715" s="10" t="s">
        <v>8317</v>
      </c>
      <c r="S715" s="18">
        <f t="shared" si="68"/>
        <v>42496.529305555552</v>
      </c>
      <c r="T715" s="21">
        <f t="shared" si="69"/>
        <v>42526.529305555552</v>
      </c>
      <c r="U715" s="23">
        <f t="shared" si="70"/>
        <v>30</v>
      </c>
      <c r="V715" s="25">
        <f t="shared" si="71"/>
        <v>8.2191780821917804E-2</v>
      </c>
    </row>
    <row r="716" spans="1:22" customFormat="1" ht="45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 s="8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 s="9">
        <f t="shared" si="67"/>
        <v>80.319999999999993</v>
      </c>
      <c r="Q716" s="5" t="s">
        <v>8315</v>
      </c>
      <c r="R716" s="10" t="s">
        <v>8317</v>
      </c>
      <c r="S716" s="18">
        <f t="shared" si="68"/>
        <v>42734.787986111114</v>
      </c>
      <c r="T716" s="21">
        <f t="shared" si="69"/>
        <v>42794.787986111114</v>
      </c>
      <c r="U716" s="23">
        <f t="shared" si="70"/>
        <v>60</v>
      </c>
      <c r="V716" s="25">
        <f t="shared" si="71"/>
        <v>0.16438356164383561</v>
      </c>
    </row>
    <row r="717" spans="1:22" customFormat="1" ht="60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 s="8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 s="9">
        <f t="shared" si="67"/>
        <v>115.75</v>
      </c>
      <c r="Q717" s="5" t="s">
        <v>8315</v>
      </c>
      <c r="R717" s="10" t="s">
        <v>8317</v>
      </c>
      <c r="S717" s="18">
        <f t="shared" si="68"/>
        <v>42273.090740740736</v>
      </c>
      <c r="T717" s="21">
        <f t="shared" si="69"/>
        <v>42313.132407407407</v>
      </c>
      <c r="U717" s="23">
        <f t="shared" si="70"/>
        <v>40</v>
      </c>
      <c r="V717" s="25">
        <f t="shared" si="71"/>
        <v>0.1095890410958904</v>
      </c>
    </row>
    <row r="718" spans="1:22" customFormat="1" ht="45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 s="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 s="9">
        <f t="shared" si="67"/>
        <v>44.69</v>
      </c>
      <c r="Q718" s="5" t="s">
        <v>8315</v>
      </c>
      <c r="R718" s="10" t="s">
        <v>8317</v>
      </c>
      <c r="S718" s="18">
        <f t="shared" si="68"/>
        <v>41940.658645833333</v>
      </c>
      <c r="T718" s="21">
        <f t="shared" si="69"/>
        <v>41974</v>
      </c>
      <c r="U718" s="23">
        <f t="shared" si="70"/>
        <v>34</v>
      </c>
      <c r="V718" s="25">
        <f t="shared" si="71"/>
        <v>9.3150684931506855E-2</v>
      </c>
    </row>
    <row r="719" spans="1:22" customFormat="1" ht="30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 s="8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 s="9">
        <f t="shared" si="67"/>
        <v>76.25</v>
      </c>
      <c r="Q719" s="5" t="s">
        <v>8315</v>
      </c>
      <c r="R719" s="10" t="s">
        <v>8317</v>
      </c>
      <c r="S719" s="18">
        <f t="shared" si="68"/>
        <v>41857.854189814818</v>
      </c>
      <c r="T719" s="21">
        <f t="shared" si="69"/>
        <v>41887.854189814818</v>
      </c>
      <c r="U719" s="23">
        <f t="shared" si="70"/>
        <v>30</v>
      </c>
      <c r="V719" s="25">
        <f t="shared" si="71"/>
        <v>8.2191780821917804E-2</v>
      </c>
    </row>
    <row r="720" spans="1:22" customFormat="1" ht="60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 s="8">
        <v>1487397540</v>
      </c>
      <c r="J720" s="8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 s="9">
        <f t="shared" si="67"/>
        <v>22.5</v>
      </c>
      <c r="Q720" s="5" t="s">
        <v>8315</v>
      </c>
      <c r="R720" s="10" t="s">
        <v>8317</v>
      </c>
      <c r="S720" s="18">
        <f t="shared" si="68"/>
        <v>42752.845451388886</v>
      </c>
      <c r="T720" s="21">
        <f t="shared" si="69"/>
        <v>42784.249305555553</v>
      </c>
      <c r="U720" s="23">
        <f t="shared" si="70"/>
        <v>32</v>
      </c>
      <c r="V720" s="25">
        <f t="shared" si="71"/>
        <v>8.7671232876712329E-2</v>
      </c>
    </row>
    <row r="721" spans="1:22" customFormat="1" ht="60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 s="8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 s="9">
        <f t="shared" si="67"/>
        <v>19.399999999999999</v>
      </c>
      <c r="Q721" s="5" t="s">
        <v>8315</v>
      </c>
      <c r="R721" s="10" t="s">
        <v>8317</v>
      </c>
      <c r="S721" s="18">
        <f t="shared" si="68"/>
        <v>42409.040231481486</v>
      </c>
      <c r="T721" s="21">
        <f t="shared" si="69"/>
        <v>42423.040231481486</v>
      </c>
      <c r="U721" s="23">
        <f t="shared" si="70"/>
        <v>14</v>
      </c>
      <c r="V721" s="25">
        <f t="shared" si="71"/>
        <v>3.8356164383561646E-2</v>
      </c>
    </row>
    <row r="722" spans="1:22" customFormat="1" ht="45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 s="8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 s="9">
        <f t="shared" si="67"/>
        <v>66.709999999999994</v>
      </c>
      <c r="Q722" s="5" t="s">
        <v>8318</v>
      </c>
      <c r="R722" s="10" t="s">
        <v>8319</v>
      </c>
      <c r="S722" s="18">
        <f t="shared" si="68"/>
        <v>40909.649201388893</v>
      </c>
      <c r="T722" s="21">
        <f t="shared" si="69"/>
        <v>40937.649201388893</v>
      </c>
      <c r="U722" s="23">
        <f t="shared" si="70"/>
        <v>28</v>
      </c>
      <c r="V722" s="25">
        <f t="shared" si="71"/>
        <v>7.6712328767123292E-2</v>
      </c>
    </row>
    <row r="723" spans="1:22" customFormat="1" ht="60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 s="8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 s="9">
        <f t="shared" si="67"/>
        <v>84.14</v>
      </c>
      <c r="Q723" s="5" t="s">
        <v>8318</v>
      </c>
      <c r="R723" s="10" t="s">
        <v>8319</v>
      </c>
      <c r="S723" s="18">
        <f t="shared" si="68"/>
        <v>41807.571840277778</v>
      </c>
      <c r="T723" s="21">
        <f t="shared" si="69"/>
        <v>41852.571840277778</v>
      </c>
      <c r="U723" s="23">
        <f t="shared" si="70"/>
        <v>45</v>
      </c>
      <c r="V723" s="25">
        <f t="shared" si="71"/>
        <v>0.12328767123287671</v>
      </c>
    </row>
    <row r="724" spans="1:22" customFormat="1" ht="60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 s="8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 s="9">
        <f t="shared" si="67"/>
        <v>215.73</v>
      </c>
      <c r="Q724" s="5" t="s">
        <v>8318</v>
      </c>
      <c r="R724" s="10" t="s">
        <v>8319</v>
      </c>
      <c r="S724" s="18">
        <f t="shared" si="68"/>
        <v>40977.805300925924</v>
      </c>
      <c r="T724" s="21">
        <f t="shared" si="69"/>
        <v>41007.76363425926</v>
      </c>
      <c r="U724" s="23">
        <f t="shared" si="70"/>
        <v>30</v>
      </c>
      <c r="V724" s="25">
        <f t="shared" si="71"/>
        <v>8.2191780821917804E-2</v>
      </c>
    </row>
    <row r="725" spans="1:22" customFormat="1" ht="45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 s="8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 s="9">
        <f t="shared" si="67"/>
        <v>54.69</v>
      </c>
      <c r="Q725" s="5" t="s">
        <v>8318</v>
      </c>
      <c r="R725" s="10" t="s">
        <v>8319</v>
      </c>
      <c r="S725" s="18">
        <f t="shared" si="68"/>
        <v>42184.816539351858</v>
      </c>
      <c r="T725" s="21">
        <f t="shared" si="69"/>
        <v>42215.165972222225</v>
      </c>
      <c r="U725" s="23">
        <f t="shared" si="70"/>
        <v>31</v>
      </c>
      <c r="V725" s="25">
        <f t="shared" si="71"/>
        <v>8.4931506849315067E-2</v>
      </c>
    </row>
    <row r="726" spans="1:22" customFormat="1" ht="60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 s="8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 s="9">
        <f t="shared" si="67"/>
        <v>51.63</v>
      </c>
      <c r="Q726" s="5" t="s">
        <v>8318</v>
      </c>
      <c r="R726" s="10" t="s">
        <v>8319</v>
      </c>
      <c r="S726" s="18">
        <f t="shared" si="68"/>
        <v>40694.638460648144</v>
      </c>
      <c r="T726" s="21">
        <f t="shared" si="69"/>
        <v>40724.638460648144</v>
      </c>
      <c r="U726" s="23">
        <f t="shared" si="70"/>
        <v>30</v>
      </c>
      <c r="V726" s="25">
        <f t="shared" si="71"/>
        <v>8.2191780821917804E-2</v>
      </c>
    </row>
    <row r="727" spans="1:22" customFormat="1" ht="45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 s="8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 s="9">
        <f t="shared" si="67"/>
        <v>143.36000000000001</v>
      </c>
      <c r="Q727" s="5" t="s">
        <v>8318</v>
      </c>
      <c r="R727" s="10" t="s">
        <v>8319</v>
      </c>
      <c r="S727" s="18">
        <f t="shared" si="68"/>
        <v>42321.626296296294</v>
      </c>
      <c r="T727" s="21">
        <f t="shared" si="69"/>
        <v>42351.626296296294</v>
      </c>
      <c r="U727" s="23">
        <f t="shared" si="70"/>
        <v>30</v>
      </c>
      <c r="V727" s="25">
        <f t="shared" si="71"/>
        <v>8.2191780821917804E-2</v>
      </c>
    </row>
    <row r="728" spans="1:22" customFormat="1" ht="60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 s="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 s="9">
        <f t="shared" si="67"/>
        <v>72.430000000000007</v>
      </c>
      <c r="Q728" s="5" t="s">
        <v>8318</v>
      </c>
      <c r="R728" s="10" t="s">
        <v>8319</v>
      </c>
      <c r="S728" s="18">
        <f t="shared" si="68"/>
        <v>41346.042673611111</v>
      </c>
      <c r="T728" s="21">
        <f t="shared" si="69"/>
        <v>41376.042673611111</v>
      </c>
      <c r="U728" s="23">
        <f t="shared" si="70"/>
        <v>30</v>
      </c>
      <c r="V728" s="25">
        <f t="shared" si="71"/>
        <v>8.2191780821917804E-2</v>
      </c>
    </row>
    <row r="729" spans="1:22" customFormat="1" ht="60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 s="8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 s="9">
        <f t="shared" si="67"/>
        <v>36.53</v>
      </c>
      <c r="Q729" s="5" t="s">
        <v>8318</v>
      </c>
      <c r="R729" s="10" t="s">
        <v>8319</v>
      </c>
      <c r="S729" s="18">
        <f t="shared" si="68"/>
        <v>41247.020243055551</v>
      </c>
      <c r="T729" s="21">
        <f t="shared" si="69"/>
        <v>41288.888888888891</v>
      </c>
      <c r="U729" s="23">
        <f t="shared" si="70"/>
        <v>41</v>
      </c>
      <c r="V729" s="25">
        <f t="shared" si="71"/>
        <v>0.11232876712328767</v>
      </c>
    </row>
    <row r="730" spans="1:22" customFormat="1" ht="45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 s="8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 s="9">
        <f t="shared" si="67"/>
        <v>60.9</v>
      </c>
      <c r="Q730" s="5" t="s">
        <v>8318</v>
      </c>
      <c r="R730" s="10" t="s">
        <v>8319</v>
      </c>
      <c r="S730" s="18">
        <f t="shared" si="68"/>
        <v>40731.837465277778</v>
      </c>
      <c r="T730" s="21">
        <f t="shared" si="69"/>
        <v>40776.837465277778</v>
      </c>
      <c r="U730" s="23">
        <f t="shared" si="70"/>
        <v>45</v>
      </c>
      <c r="V730" s="25">
        <f t="shared" si="71"/>
        <v>0.12328767123287671</v>
      </c>
    </row>
    <row r="731" spans="1:22" customFormat="1" ht="60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 s="8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 s="9">
        <f t="shared" si="67"/>
        <v>43.55</v>
      </c>
      <c r="Q731" s="5" t="s">
        <v>8318</v>
      </c>
      <c r="R731" s="10" t="s">
        <v>8319</v>
      </c>
      <c r="S731" s="18">
        <f t="shared" si="68"/>
        <v>41111.185891203706</v>
      </c>
      <c r="T731" s="21">
        <f t="shared" si="69"/>
        <v>41171.185891203706</v>
      </c>
      <c r="U731" s="23">
        <f t="shared" si="70"/>
        <v>60</v>
      </c>
      <c r="V731" s="25">
        <f t="shared" si="71"/>
        <v>0.16438356164383561</v>
      </c>
    </row>
    <row r="732" spans="1:22" customFormat="1" ht="30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 s="8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 s="9">
        <f t="shared" si="67"/>
        <v>99.77</v>
      </c>
      <c r="Q732" s="5" t="s">
        <v>8318</v>
      </c>
      <c r="R732" s="10" t="s">
        <v>8319</v>
      </c>
      <c r="S732" s="18">
        <f t="shared" si="68"/>
        <v>40854.745266203703</v>
      </c>
      <c r="T732" s="21">
        <f t="shared" si="69"/>
        <v>40884.745266203703</v>
      </c>
      <c r="U732" s="23">
        <f t="shared" si="70"/>
        <v>30</v>
      </c>
      <c r="V732" s="25">
        <f t="shared" si="71"/>
        <v>8.2191780821917804E-2</v>
      </c>
    </row>
    <row r="733" spans="1:22" customFormat="1" ht="45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 s="8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 s="9">
        <f t="shared" si="67"/>
        <v>88.73</v>
      </c>
      <c r="Q733" s="5" t="s">
        <v>8318</v>
      </c>
      <c r="R733" s="10" t="s">
        <v>8319</v>
      </c>
      <c r="S733" s="18">
        <f t="shared" si="68"/>
        <v>40879.795682870368</v>
      </c>
      <c r="T733" s="21">
        <f t="shared" si="69"/>
        <v>40930.25</v>
      </c>
      <c r="U733" s="23">
        <f t="shared" si="70"/>
        <v>51</v>
      </c>
      <c r="V733" s="25">
        <f t="shared" si="71"/>
        <v>0.13972602739726028</v>
      </c>
    </row>
    <row r="734" spans="1:22" customFormat="1" ht="60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 s="8">
        <v>1380449461</v>
      </c>
      <c r="J734" s="8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 s="9">
        <f t="shared" si="67"/>
        <v>4.92</v>
      </c>
      <c r="Q734" s="5" t="s">
        <v>8318</v>
      </c>
      <c r="R734" s="10" t="s">
        <v>8319</v>
      </c>
      <c r="S734" s="18">
        <f t="shared" si="68"/>
        <v>41486.424317129626</v>
      </c>
      <c r="T734" s="21">
        <f t="shared" si="69"/>
        <v>41546.424317129626</v>
      </c>
      <c r="U734" s="23">
        <f t="shared" si="70"/>
        <v>60</v>
      </c>
      <c r="V734" s="25">
        <f t="shared" si="71"/>
        <v>0.16438356164383561</v>
      </c>
    </row>
    <row r="735" spans="1:22" customFormat="1" ht="60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 s="8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 s="9">
        <f t="shared" si="67"/>
        <v>17.82</v>
      </c>
      <c r="Q735" s="5" t="s">
        <v>8318</v>
      </c>
      <c r="R735" s="10" t="s">
        <v>8319</v>
      </c>
      <c r="S735" s="18">
        <f t="shared" si="68"/>
        <v>41598.420046296298</v>
      </c>
      <c r="T735" s="21">
        <f t="shared" si="69"/>
        <v>41628.420046296298</v>
      </c>
      <c r="U735" s="23">
        <f t="shared" si="70"/>
        <v>30</v>
      </c>
      <c r="V735" s="25">
        <f t="shared" si="71"/>
        <v>8.2191780821917804E-2</v>
      </c>
    </row>
    <row r="736" spans="1:22" customFormat="1" ht="45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 s="8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 s="9">
        <f t="shared" si="67"/>
        <v>187.19</v>
      </c>
      <c r="Q736" s="5" t="s">
        <v>8318</v>
      </c>
      <c r="R736" s="10" t="s">
        <v>8319</v>
      </c>
      <c r="S736" s="18">
        <f t="shared" si="68"/>
        <v>42102.164583333331</v>
      </c>
      <c r="T736" s="21">
        <f t="shared" si="69"/>
        <v>42133.208333333328</v>
      </c>
      <c r="U736" s="23">
        <f t="shared" si="70"/>
        <v>31</v>
      </c>
      <c r="V736" s="25">
        <f t="shared" si="71"/>
        <v>8.4931506849315067E-2</v>
      </c>
    </row>
    <row r="737" spans="1:22" customFormat="1" ht="45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 s="8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 s="9">
        <f t="shared" si="67"/>
        <v>234.81</v>
      </c>
      <c r="Q737" s="5" t="s">
        <v>8318</v>
      </c>
      <c r="R737" s="10" t="s">
        <v>8319</v>
      </c>
      <c r="S737" s="18">
        <f t="shared" si="68"/>
        <v>41946.029467592591</v>
      </c>
      <c r="T737" s="21">
        <f t="shared" si="69"/>
        <v>41977.027083333334</v>
      </c>
      <c r="U737" s="23">
        <f t="shared" si="70"/>
        <v>31</v>
      </c>
      <c r="V737" s="25">
        <f t="shared" si="71"/>
        <v>8.4931506849315067E-2</v>
      </c>
    </row>
    <row r="738" spans="1:22" customFormat="1" ht="60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 s="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 s="9">
        <f t="shared" si="67"/>
        <v>105.05</v>
      </c>
      <c r="Q738" s="5" t="s">
        <v>8318</v>
      </c>
      <c r="R738" s="10" t="s">
        <v>8319</v>
      </c>
      <c r="S738" s="18">
        <f t="shared" si="68"/>
        <v>41579.734259259261</v>
      </c>
      <c r="T738" s="21">
        <f t="shared" si="69"/>
        <v>41599.207638888889</v>
      </c>
      <c r="U738" s="23">
        <f t="shared" si="70"/>
        <v>20</v>
      </c>
      <c r="V738" s="25">
        <f t="shared" si="71"/>
        <v>5.4794520547945202E-2</v>
      </c>
    </row>
    <row r="739" spans="1:22" customFormat="1" ht="60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 s="8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 s="9">
        <f t="shared" si="67"/>
        <v>56.67</v>
      </c>
      <c r="Q739" s="5" t="s">
        <v>8318</v>
      </c>
      <c r="R739" s="10" t="s">
        <v>8319</v>
      </c>
      <c r="S739" s="18">
        <f t="shared" si="68"/>
        <v>41667.275312500002</v>
      </c>
      <c r="T739" s="21">
        <f t="shared" si="69"/>
        <v>41684.833333333336</v>
      </c>
      <c r="U739" s="23">
        <f t="shared" si="70"/>
        <v>17</v>
      </c>
      <c r="V739" s="25">
        <f t="shared" si="71"/>
        <v>4.6575342465753428E-2</v>
      </c>
    </row>
    <row r="740" spans="1:22" customFormat="1" ht="30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 s="8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 s="9">
        <f t="shared" si="67"/>
        <v>39.049999999999997</v>
      </c>
      <c r="Q740" s="5" t="s">
        <v>8318</v>
      </c>
      <c r="R740" s="10" t="s">
        <v>8319</v>
      </c>
      <c r="S740" s="18">
        <f t="shared" si="68"/>
        <v>41943.604097222218</v>
      </c>
      <c r="T740" s="21">
        <f t="shared" si="69"/>
        <v>41974.207638888889</v>
      </c>
      <c r="U740" s="23">
        <f t="shared" si="70"/>
        <v>31</v>
      </c>
      <c r="V740" s="25">
        <f t="shared" si="71"/>
        <v>8.4931506849315067E-2</v>
      </c>
    </row>
    <row r="741" spans="1:22" customFormat="1" ht="60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 s="8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 s="9">
        <f t="shared" si="67"/>
        <v>68.349999999999994</v>
      </c>
      <c r="Q741" s="5" t="s">
        <v>8318</v>
      </c>
      <c r="R741" s="10" t="s">
        <v>8319</v>
      </c>
      <c r="S741" s="18">
        <f t="shared" si="68"/>
        <v>41829.502650462964</v>
      </c>
      <c r="T741" s="21">
        <f t="shared" si="69"/>
        <v>41862.502650462964</v>
      </c>
      <c r="U741" s="23">
        <f t="shared" si="70"/>
        <v>33</v>
      </c>
      <c r="V741" s="25">
        <f t="shared" si="71"/>
        <v>9.0410958904109592E-2</v>
      </c>
    </row>
    <row r="742" spans="1:22" customFormat="1" ht="60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 s="8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 s="9">
        <f t="shared" si="67"/>
        <v>169.58</v>
      </c>
      <c r="Q742" s="5" t="s">
        <v>8318</v>
      </c>
      <c r="R742" s="10" t="s">
        <v>8319</v>
      </c>
      <c r="S742" s="18">
        <f t="shared" si="68"/>
        <v>42162.146782407406</v>
      </c>
      <c r="T742" s="21">
        <f t="shared" si="69"/>
        <v>42176.146782407406</v>
      </c>
      <c r="U742" s="23">
        <f t="shared" si="70"/>
        <v>14</v>
      </c>
      <c r="V742" s="25">
        <f t="shared" si="71"/>
        <v>3.8356164383561646E-2</v>
      </c>
    </row>
    <row r="743" spans="1:22" customFormat="1" ht="30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 s="8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 s="9">
        <f t="shared" si="67"/>
        <v>141.41999999999999</v>
      </c>
      <c r="Q743" s="5" t="s">
        <v>8318</v>
      </c>
      <c r="R743" s="10" t="s">
        <v>8319</v>
      </c>
      <c r="S743" s="18">
        <f t="shared" si="68"/>
        <v>41401.648217592592</v>
      </c>
      <c r="T743" s="21">
        <f t="shared" si="69"/>
        <v>41436.648217592592</v>
      </c>
      <c r="U743" s="23">
        <f t="shared" si="70"/>
        <v>35</v>
      </c>
      <c r="V743" s="25">
        <f t="shared" si="71"/>
        <v>9.5890410958904104E-2</v>
      </c>
    </row>
    <row r="744" spans="1:22" customFormat="1" ht="60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 s="8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 s="9">
        <f t="shared" si="67"/>
        <v>67.39</v>
      </c>
      <c r="Q744" s="5" t="s">
        <v>8318</v>
      </c>
      <c r="R744" s="10" t="s">
        <v>8319</v>
      </c>
      <c r="S744" s="18">
        <f t="shared" si="68"/>
        <v>41689.917962962965</v>
      </c>
      <c r="T744" s="21">
        <f t="shared" si="69"/>
        <v>41719.876296296294</v>
      </c>
      <c r="U744" s="23">
        <f t="shared" si="70"/>
        <v>30</v>
      </c>
      <c r="V744" s="25">
        <f t="shared" si="71"/>
        <v>8.2191780821917804E-2</v>
      </c>
    </row>
    <row r="745" spans="1:22" customFormat="1" ht="60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 s="8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 s="9">
        <f t="shared" si="67"/>
        <v>54.27</v>
      </c>
      <c r="Q745" s="5" t="s">
        <v>8318</v>
      </c>
      <c r="R745" s="10" t="s">
        <v>8319</v>
      </c>
      <c r="S745" s="18">
        <f t="shared" si="68"/>
        <v>40990.709317129629</v>
      </c>
      <c r="T745" s="21">
        <f t="shared" si="69"/>
        <v>41015.875</v>
      </c>
      <c r="U745" s="23">
        <f t="shared" si="70"/>
        <v>25</v>
      </c>
      <c r="V745" s="25">
        <f t="shared" si="71"/>
        <v>6.8493150684931503E-2</v>
      </c>
    </row>
    <row r="746" spans="1:22" customFormat="1" ht="45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 s="8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 s="9">
        <f t="shared" si="67"/>
        <v>82.52</v>
      </c>
      <c r="Q746" s="5" t="s">
        <v>8318</v>
      </c>
      <c r="R746" s="10" t="s">
        <v>8319</v>
      </c>
      <c r="S746" s="18">
        <f t="shared" si="68"/>
        <v>41226.95721064815</v>
      </c>
      <c r="T746" s="21">
        <f t="shared" si="69"/>
        <v>41256.95721064815</v>
      </c>
      <c r="U746" s="23">
        <f t="shared" si="70"/>
        <v>30</v>
      </c>
      <c r="V746" s="25">
        <f t="shared" si="71"/>
        <v>8.2191780821917804E-2</v>
      </c>
    </row>
    <row r="747" spans="1:22" customFormat="1" ht="60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 s="8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 s="9">
        <f t="shared" si="67"/>
        <v>53.73</v>
      </c>
      <c r="Q747" s="5" t="s">
        <v>8318</v>
      </c>
      <c r="R747" s="10" t="s">
        <v>8319</v>
      </c>
      <c r="S747" s="18">
        <f t="shared" si="68"/>
        <v>41367.572280092594</v>
      </c>
      <c r="T747" s="21">
        <f t="shared" si="69"/>
        <v>41397.572280092594</v>
      </c>
      <c r="U747" s="23">
        <f t="shared" si="70"/>
        <v>30</v>
      </c>
      <c r="V747" s="25">
        <f t="shared" si="71"/>
        <v>8.2191780821917804E-2</v>
      </c>
    </row>
    <row r="748" spans="1:22" customFormat="1" ht="30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 s="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 s="9">
        <f t="shared" si="67"/>
        <v>34.21</v>
      </c>
      <c r="Q748" s="5" t="s">
        <v>8318</v>
      </c>
      <c r="R748" s="10" t="s">
        <v>8319</v>
      </c>
      <c r="S748" s="18">
        <f t="shared" si="68"/>
        <v>41157.042928240742</v>
      </c>
      <c r="T748" s="21">
        <f t="shared" si="69"/>
        <v>41175.165972222225</v>
      </c>
      <c r="U748" s="23">
        <f t="shared" si="70"/>
        <v>18</v>
      </c>
      <c r="V748" s="25">
        <f t="shared" si="71"/>
        <v>4.9315068493150684E-2</v>
      </c>
    </row>
    <row r="749" spans="1:22" customFormat="1" ht="60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 s="8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 s="9">
        <f t="shared" si="67"/>
        <v>127.33</v>
      </c>
      <c r="Q749" s="5" t="s">
        <v>8318</v>
      </c>
      <c r="R749" s="10" t="s">
        <v>8319</v>
      </c>
      <c r="S749" s="18">
        <f t="shared" si="68"/>
        <v>41988.548831018517</v>
      </c>
      <c r="T749" s="21">
        <f t="shared" si="69"/>
        <v>42019.454166666663</v>
      </c>
      <c r="U749" s="23">
        <f t="shared" si="70"/>
        <v>31</v>
      </c>
      <c r="V749" s="25">
        <f t="shared" si="71"/>
        <v>8.4931506849315067E-2</v>
      </c>
    </row>
    <row r="750" spans="1:22" customFormat="1" ht="45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 s="8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 s="9">
        <f t="shared" si="67"/>
        <v>45.57</v>
      </c>
      <c r="Q750" s="5" t="s">
        <v>8318</v>
      </c>
      <c r="R750" s="10" t="s">
        <v>8319</v>
      </c>
      <c r="S750" s="18">
        <f t="shared" si="68"/>
        <v>41831.846828703703</v>
      </c>
      <c r="T750" s="21">
        <f t="shared" si="69"/>
        <v>41861.846828703703</v>
      </c>
      <c r="U750" s="23">
        <f t="shared" si="70"/>
        <v>30</v>
      </c>
      <c r="V750" s="25">
        <f t="shared" si="71"/>
        <v>8.2191780821917804E-2</v>
      </c>
    </row>
    <row r="751" spans="1:22" customFormat="1" ht="60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 s="8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 s="9">
        <f t="shared" si="67"/>
        <v>95.96</v>
      </c>
      <c r="Q751" s="5" t="s">
        <v>8318</v>
      </c>
      <c r="R751" s="10" t="s">
        <v>8319</v>
      </c>
      <c r="S751" s="18">
        <f t="shared" si="68"/>
        <v>42733.94131944445</v>
      </c>
      <c r="T751" s="21">
        <f t="shared" si="69"/>
        <v>42763.94131944445</v>
      </c>
      <c r="U751" s="23">
        <f t="shared" si="70"/>
        <v>30</v>
      </c>
      <c r="V751" s="25">
        <f t="shared" si="71"/>
        <v>8.2191780821917804E-2</v>
      </c>
    </row>
    <row r="752" spans="1:22" customFormat="1" ht="60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 s="8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 s="9">
        <f t="shared" si="67"/>
        <v>77.27</v>
      </c>
      <c r="Q752" s="5" t="s">
        <v>8318</v>
      </c>
      <c r="R752" s="10" t="s">
        <v>8319</v>
      </c>
      <c r="S752" s="18">
        <f t="shared" si="68"/>
        <v>41299.878148148149</v>
      </c>
      <c r="T752" s="21">
        <f t="shared" si="69"/>
        <v>41329.878148148149</v>
      </c>
      <c r="U752" s="23">
        <f t="shared" si="70"/>
        <v>30</v>
      </c>
      <c r="V752" s="25">
        <f t="shared" si="71"/>
        <v>8.2191780821917804E-2</v>
      </c>
    </row>
    <row r="753" spans="1:22" customFormat="1" ht="45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 s="8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 s="9">
        <f t="shared" si="67"/>
        <v>57.34</v>
      </c>
      <c r="Q753" s="5" t="s">
        <v>8318</v>
      </c>
      <c r="R753" s="10" t="s">
        <v>8319</v>
      </c>
      <c r="S753" s="18">
        <f t="shared" si="68"/>
        <v>40713.630497685182</v>
      </c>
      <c r="T753" s="21">
        <f t="shared" si="69"/>
        <v>40759.630497685182</v>
      </c>
      <c r="U753" s="23">
        <f t="shared" si="70"/>
        <v>46</v>
      </c>
      <c r="V753" s="25">
        <f t="shared" si="71"/>
        <v>0.12602739726027398</v>
      </c>
    </row>
    <row r="754" spans="1:22" customFormat="1" ht="60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 s="8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 s="9">
        <f t="shared" si="67"/>
        <v>53.19</v>
      </c>
      <c r="Q754" s="5" t="s">
        <v>8318</v>
      </c>
      <c r="R754" s="10" t="s">
        <v>8319</v>
      </c>
      <c r="S754" s="18">
        <f t="shared" si="68"/>
        <v>42639.421493055561</v>
      </c>
      <c r="T754" s="21">
        <f t="shared" si="69"/>
        <v>42659.458333333328</v>
      </c>
      <c r="U754" s="23">
        <f t="shared" si="70"/>
        <v>20</v>
      </c>
      <c r="V754" s="25">
        <f t="shared" si="71"/>
        <v>5.4794520547945202E-2</v>
      </c>
    </row>
    <row r="755" spans="1:22" customFormat="1" ht="60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 s="8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 s="9">
        <f t="shared" si="67"/>
        <v>492.31</v>
      </c>
      <c r="Q755" s="5" t="s">
        <v>8318</v>
      </c>
      <c r="R755" s="10" t="s">
        <v>8319</v>
      </c>
      <c r="S755" s="18">
        <f t="shared" si="68"/>
        <v>42019.590173611112</v>
      </c>
      <c r="T755" s="21">
        <f t="shared" si="69"/>
        <v>42049.590173611112</v>
      </c>
      <c r="U755" s="23">
        <f t="shared" si="70"/>
        <v>30</v>
      </c>
      <c r="V755" s="25">
        <f t="shared" si="71"/>
        <v>8.2191780821917804E-2</v>
      </c>
    </row>
    <row r="756" spans="1:22" customFormat="1" ht="60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 s="8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 s="9">
        <f t="shared" si="67"/>
        <v>42.35</v>
      </c>
      <c r="Q756" s="5" t="s">
        <v>8318</v>
      </c>
      <c r="R756" s="10" t="s">
        <v>8319</v>
      </c>
      <c r="S756" s="18">
        <f t="shared" si="68"/>
        <v>41249.749085648145</v>
      </c>
      <c r="T756" s="21">
        <f t="shared" si="69"/>
        <v>41279.749085648145</v>
      </c>
      <c r="U756" s="23">
        <f t="shared" si="70"/>
        <v>30</v>
      </c>
      <c r="V756" s="25">
        <f t="shared" si="71"/>
        <v>8.2191780821917804E-2</v>
      </c>
    </row>
    <row r="757" spans="1:22" customFormat="1" ht="45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 s="8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 s="9">
        <f t="shared" si="67"/>
        <v>37.47</v>
      </c>
      <c r="Q757" s="5" t="s">
        <v>8318</v>
      </c>
      <c r="R757" s="10" t="s">
        <v>8319</v>
      </c>
      <c r="S757" s="18">
        <f t="shared" si="68"/>
        <v>41383.605057870373</v>
      </c>
      <c r="T757" s="21">
        <f t="shared" si="69"/>
        <v>41414.02847222222</v>
      </c>
      <c r="U757" s="23">
        <f t="shared" si="70"/>
        <v>31</v>
      </c>
      <c r="V757" s="25">
        <f t="shared" si="71"/>
        <v>8.4931506849315067E-2</v>
      </c>
    </row>
    <row r="758" spans="1:22" customFormat="1" ht="45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 s="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 s="9">
        <f t="shared" si="67"/>
        <v>37.450000000000003</v>
      </c>
      <c r="Q758" s="5" t="s">
        <v>8318</v>
      </c>
      <c r="R758" s="10" t="s">
        <v>8319</v>
      </c>
      <c r="S758" s="18">
        <f t="shared" si="68"/>
        <v>40590.766886574071</v>
      </c>
      <c r="T758" s="21">
        <f t="shared" si="69"/>
        <v>40651.725219907406</v>
      </c>
      <c r="U758" s="23">
        <f t="shared" si="70"/>
        <v>61</v>
      </c>
      <c r="V758" s="25">
        <f t="shared" si="71"/>
        <v>0.16712328767123288</v>
      </c>
    </row>
    <row r="759" spans="1:22" customFormat="1" ht="60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 s="8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 s="9">
        <f t="shared" si="67"/>
        <v>33.06</v>
      </c>
      <c r="Q759" s="5" t="s">
        <v>8318</v>
      </c>
      <c r="R759" s="10" t="s">
        <v>8319</v>
      </c>
      <c r="S759" s="18">
        <f t="shared" si="68"/>
        <v>41235.054560185185</v>
      </c>
      <c r="T759" s="21">
        <f t="shared" si="69"/>
        <v>41249.054560185185</v>
      </c>
      <c r="U759" s="23">
        <f t="shared" si="70"/>
        <v>14</v>
      </c>
      <c r="V759" s="25">
        <f t="shared" si="71"/>
        <v>3.8356164383561646E-2</v>
      </c>
    </row>
    <row r="760" spans="1:22" customFormat="1" ht="45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 s="8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 s="9">
        <f t="shared" si="67"/>
        <v>134.21</v>
      </c>
      <c r="Q760" s="5" t="s">
        <v>8318</v>
      </c>
      <c r="R760" s="10" t="s">
        <v>8319</v>
      </c>
      <c r="S760" s="18">
        <f t="shared" si="68"/>
        <v>40429.836435185185</v>
      </c>
      <c r="T760" s="21">
        <f t="shared" si="69"/>
        <v>40459.836435185185</v>
      </c>
      <c r="U760" s="23">
        <f t="shared" si="70"/>
        <v>30</v>
      </c>
      <c r="V760" s="25">
        <f t="shared" si="71"/>
        <v>8.2191780821917804E-2</v>
      </c>
    </row>
    <row r="761" spans="1:22" customFormat="1" ht="45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 s="8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 s="9">
        <f t="shared" si="67"/>
        <v>51.47</v>
      </c>
      <c r="Q761" s="5" t="s">
        <v>8318</v>
      </c>
      <c r="R761" s="10" t="s">
        <v>8319</v>
      </c>
      <c r="S761" s="18">
        <f t="shared" si="68"/>
        <v>41789.330312500002</v>
      </c>
      <c r="T761" s="21">
        <f t="shared" si="69"/>
        <v>41829.330312500002</v>
      </c>
      <c r="U761" s="23">
        <f t="shared" si="70"/>
        <v>40</v>
      </c>
      <c r="V761" s="25">
        <f t="shared" si="71"/>
        <v>0.1095890410958904</v>
      </c>
    </row>
    <row r="762" spans="1:22" customFormat="1" ht="60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 s="8">
        <v>1480188013</v>
      </c>
      <c r="J762" s="8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 s="9">
        <f t="shared" si="67"/>
        <v>0</v>
      </c>
      <c r="Q762" s="5" t="s">
        <v>8318</v>
      </c>
      <c r="R762" s="10" t="s">
        <v>8320</v>
      </c>
      <c r="S762" s="18">
        <f t="shared" si="68"/>
        <v>42670.764039351852</v>
      </c>
      <c r="T762" s="21">
        <f t="shared" si="69"/>
        <v>42700.805706018517</v>
      </c>
      <c r="U762" s="23">
        <f t="shared" si="70"/>
        <v>30</v>
      </c>
      <c r="V762" s="25">
        <f t="shared" si="71"/>
        <v>8.2191780821917804E-2</v>
      </c>
    </row>
    <row r="763" spans="1:22" customFormat="1" ht="45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 s="8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 s="9">
        <f t="shared" si="67"/>
        <v>39.17</v>
      </c>
      <c r="Q763" s="5" t="s">
        <v>8318</v>
      </c>
      <c r="R763" s="10" t="s">
        <v>8320</v>
      </c>
      <c r="S763" s="18">
        <f t="shared" si="68"/>
        <v>41642.751458333332</v>
      </c>
      <c r="T763" s="21">
        <f t="shared" si="69"/>
        <v>41672.751458333332</v>
      </c>
      <c r="U763" s="23">
        <f t="shared" si="70"/>
        <v>30</v>
      </c>
      <c r="V763" s="25">
        <f t="shared" si="71"/>
        <v>8.2191780821917804E-2</v>
      </c>
    </row>
    <row r="764" spans="1:22" customFormat="1" ht="45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 s="8">
        <v>1480831200</v>
      </c>
      <c r="J764" s="8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 s="9">
        <f t="shared" si="67"/>
        <v>0</v>
      </c>
      <c r="Q764" s="5" t="s">
        <v>8318</v>
      </c>
      <c r="R764" s="10" t="s">
        <v>8320</v>
      </c>
      <c r="S764" s="18">
        <f t="shared" si="68"/>
        <v>42690.858449074076</v>
      </c>
      <c r="T764" s="21">
        <f t="shared" si="69"/>
        <v>42708.25</v>
      </c>
      <c r="U764" s="23">
        <f t="shared" si="70"/>
        <v>18</v>
      </c>
      <c r="V764" s="25">
        <f t="shared" si="71"/>
        <v>4.9315068493150684E-2</v>
      </c>
    </row>
    <row r="765" spans="1:22" customFormat="1" ht="45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 s="8">
        <v>1376563408</v>
      </c>
      <c r="J765" s="8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 s="9">
        <f t="shared" si="67"/>
        <v>5</v>
      </c>
      <c r="Q765" s="5" t="s">
        <v>8318</v>
      </c>
      <c r="R765" s="10" t="s">
        <v>8320</v>
      </c>
      <c r="S765" s="18">
        <f t="shared" si="68"/>
        <v>41471.446851851848</v>
      </c>
      <c r="T765" s="21">
        <f t="shared" si="69"/>
        <v>41501.446851851848</v>
      </c>
      <c r="U765" s="23">
        <f t="shared" si="70"/>
        <v>30</v>
      </c>
      <c r="V765" s="25">
        <f t="shared" si="71"/>
        <v>8.2191780821917804E-2</v>
      </c>
    </row>
    <row r="766" spans="1:22" customFormat="1" ht="45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 s="8">
        <v>1441858161</v>
      </c>
      <c r="J766" s="8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 s="9">
        <f t="shared" si="67"/>
        <v>0</v>
      </c>
      <c r="Q766" s="5" t="s">
        <v>8318</v>
      </c>
      <c r="R766" s="10" t="s">
        <v>8320</v>
      </c>
      <c r="S766" s="18">
        <f t="shared" si="68"/>
        <v>42227.173159722224</v>
      </c>
      <c r="T766" s="21">
        <f t="shared" si="69"/>
        <v>42257.173159722224</v>
      </c>
      <c r="U766" s="23">
        <f t="shared" si="70"/>
        <v>30</v>
      </c>
      <c r="V766" s="25">
        <f t="shared" si="71"/>
        <v>8.2191780821917804E-2</v>
      </c>
    </row>
    <row r="767" spans="1:22" customFormat="1" ht="60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 s="8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 s="9">
        <f t="shared" si="67"/>
        <v>57.3</v>
      </c>
      <c r="Q767" s="5" t="s">
        <v>8318</v>
      </c>
      <c r="R767" s="10" t="s">
        <v>8320</v>
      </c>
      <c r="S767" s="18">
        <f t="shared" si="68"/>
        <v>41901.542638888888</v>
      </c>
      <c r="T767" s="21">
        <f t="shared" si="69"/>
        <v>41931.542638888888</v>
      </c>
      <c r="U767" s="23">
        <f t="shared" si="70"/>
        <v>30</v>
      </c>
      <c r="V767" s="25">
        <f t="shared" si="71"/>
        <v>8.2191780821917804E-2</v>
      </c>
    </row>
    <row r="768" spans="1:22" customFormat="1" ht="60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 s="8">
        <v>1424112483</v>
      </c>
      <c r="J768" s="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 s="9">
        <f t="shared" si="67"/>
        <v>0</v>
      </c>
      <c r="Q768" s="5" t="s">
        <v>8318</v>
      </c>
      <c r="R768" s="10" t="s">
        <v>8320</v>
      </c>
      <c r="S768" s="18">
        <f t="shared" si="68"/>
        <v>42021.783368055556</v>
      </c>
      <c r="T768" s="21">
        <f t="shared" si="69"/>
        <v>42051.783368055556</v>
      </c>
      <c r="U768" s="23">
        <f t="shared" si="70"/>
        <v>30</v>
      </c>
      <c r="V768" s="25">
        <f t="shared" si="71"/>
        <v>8.2191780821917804E-2</v>
      </c>
    </row>
    <row r="769" spans="1:22" customFormat="1" ht="75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 s="8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 s="9">
        <f t="shared" si="67"/>
        <v>59</v>
      </c>
      <c r="Q769" s="5" t="s">
        <v>8318</v>
      </c>
      <c r="R769" s="10" t="s">
        <v>8320</v>
      </c>
      <c r="S769" s="18">
        <f t="shared" si="68"/>
        <v>42115.143634259264</v>
      </c>
      <c r="T769" s="21">
        <f t="shared" si="69"/>
        <v>42145.143634259264</v>
      </c>
      <c r="U769" s="23">
        <f t="shared" si="70"/>
        <v>30</v>
      </c>
      <c r="V769" s="25">
        <f t="shared" si="71"/>
        <v>8.2191780821917804E-2</v>
      </c>
    </row>
    <row r="770" spans="1:22" customFormat="1" ht="60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 s="8">
        <v>1387169890</v>
      </c>
      <c r="J770" s="8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6"/>
        <v>0</v>
      </c>
      <c r="P770" s="9">
        <f t="shared" si="67"/>
        <v>0</v>
      </c>
      <c r="Q770" s="5" t="s">
        <v>8318</v>
      </c>
      <c r="R770" s="10" t="s">
        <v>8320</v>
      </c>
      <c r="S770" s="18">
        <f t="shared" si="68"/>
        <v>41594.207060185188</v>
      </c>
      <c r="T770" s="21">
        <f t="shared" si="69"/>
        <v>41624.207060185188</v>
      </c>
      <c r="U770" s="23">
        <f t="shared" si="70"/>
        <v>30</v>
      </c>
      <c r="V770" s="25">
        <f t="shared" si="71"/>
        <v>8.2191780821917804E-2</v>
      </c>
    </row>
    <row r="771" spans="1:22" customFormat="1" ht="60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 s="8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2">ROUND(E771/D771*100,0)</f>
        <v>41</v>
      </c>
      <c r="P771" s="9">
        <f t="shared" ref="P771:P834" si="73">IFERROR(ROUND(E771/L771,2),0)</f>
        <v>31.85</v>
      </c>
      <c r="Q771" s="5" t="s">
        <v>8318</v>
      </c>
      <c r="R771" s="10" t="s">
        <v>8320</v>
      </c>
      <c r="S771" s="18">
        <f t="shared" ref="S771:S834" si="74">(((J771/60)/60)/24)+DATE(1970,1,1)</f>
        <v>41604.996458333335</v>
      </c>
      <c r="T771" s="21">
        <f t="shared" ref="T771:T834" si="75">(((I771/60)/60)/24)+DATE(1970,1,1)</f>
        <v>41634.996458333335</v>
      </c>
      <c r="U771" s="23">
        <f t="shared" ref="U771:U834" si="76">_xlfn.DAYS(T771,S771)</f>
        <v>30</v>
      </c>
      <c r="V771" s="25">
        <f t="shared" ref="V771:V834" si="77">U771/365</f>
        <v>8.2191780821917804E-2</v>
      </c>
    </row>
    <row r="772" spans="1:22" customFormat="1" ht="60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 s="8">
        <v>1361750369</v>
      </c>
      <c r="J772" s="8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 s="9">
        <f t="shared" si="73"/>
        <v>0</v>
      </c>
      <c r="Q772" s="5" t="s">
        <v>8318</v>
      </c>
      <c r="R772" s="10" t="s">
        <v>8320</v>
      </c>
      <c r="S772" s="18">
        <f t="shared" si="74"/>
        <v>41289.999641203707</v>
      </c>
      <c r="T772" s="21">
        <f t="shared" si="75"/>
        <v>41329.999641203707</v>
      </c>
      <c r="U772" s="23">
        <f t="shared" si="76"/>
        <v>40</v>
      </c>
      <c r="V772" s="25">
        <f t="shared" si="77"/>
        <v>0.1095890410958904</v>
      </c>
    </row>
    <row r="773" spans="1:22" customFormat="1" ht="45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 s="8">
        <v>1454183202</v>
      </c>
      <c r="J773" s="8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 s="9">
        <f t="shared" si="73"/>
        <v>10</v>
      </c>
      <c r="Q773" s="5" t="s">
        <v>8318</v>
      </c>
      <c r="R773" s="10" t="s">
        <v>8320</v>
      </c>
      <c r="S773" s="18">
        <f t="shared" si="74"/>
        <v>42349.824097222227</v>
      </c>
      <c r="T773" s="21">
        <f t="shared" si="75"/>
        <v>42399.824097222227</v>
      </c>
      <c r="U773" s="23">
        <f t="shared" si="76"/>
        <v>50</v>
      </c>
      <c r="V773" s="25">
        <f t="shared" si="77"/>
        <v>0.13698630136986301</v>
      </c>
    </row>
    <row r="774" spans="1:22" customFormat="1" ht="60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 s="8">
        <v>1257047940</v>
      </c>
      <c r="J774" s="8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 s="9">
        <f t="shared" si="73"/>
        <v>50</v>
      </c>
      <c r="Q774" s="5" t="s">
        <v>8318</v>
      </c>
      <c r="R774" s="10" t="s">
        <v>8320</v>
      </c>
      <c r="S774" s="18">
        <f t="shared" si="74"/>
        <v>40068.056932870371</v>
      </c>
      <c r="T774" s="21">
        <f t="shared" si="75"/>
        <v>40118.165972222225</v>
      </c>
      <c r="U774" s="23">
        <f t="shared" si="76"/>
        <v>50</v>
      </c>
      <c r="V774" s="25">
        <f t="shared" si="77"/>
        <v>0.13698630136986301</v>
      </c>
    </row>
    <row r="775" spans="1:22" customFormat="1" ht="60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 s="8">
        <v>1431298860</v>
      </c>
      <c r="J775" s="8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 s="9">
        <f t="shared" si="73"/>
        <v>16</v>
      </c>
      <c r="Q775" s="5" t="s">
        <v>8318</v>
      </c>
      <c r="R775" s="10" t="s">
        <v>8320</v>
      </c>
      <c r="S775" s="18">
        <f t="shared" si="74"/>
        <v>42100.735937499994</v>
      </c>
      <c r="T775" s="21">
        <f t="shared" si="75"/>
        <v>42134.959027777775</v>
      </c>
      <c r="U775" s="23">
        <f t="shared" si="76"/>
        <v>34</v>
      </c>
      <c r="V775" s="25">
        <f t="shared" si="77"/>
        <v>9.3150684931506855E-2</v>
      </c>
    </row>
    <row r="776" spans="1:22" customFormat="1" ht="60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 s="8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 s="9">
        <f t="shared" si="73"/>
        <v>39</v>
      </c>
      <c r="Q776" s="5" t="s">
        <v>8318</v>
      </c>
      <c r="R776" s="10" t="s">
        <v>8320</v>
      </c>
      <c r="S776" s="18">
        <f t="shared" si="74"/>
        <v>41663.780300925922</v>
      </c>
      <c r="T776" s="21">
        <f t="shared" si="75"/>
        <v>41693.780300925922</v>
      </c>
      <c r="U776" s="23">
        <f t="shared" si="76"/>
        <v>30</v>
      </c>
      <c r="V776" s="25">
        <f t="shared" si="77"/>
        <v>8.2191780821917804E-2</v>
      </c>
    </row>
    <row r="777" spans="1:22" customFormat="1" ht="45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 s="8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 s="9">
        <f t="shared" si="73"/>
        <v>34</v>
      </c>
      <c r="Q777" s="5" t="s">
        <v>8318</v>
      </c>
      <c r="R777" s="10" t="s">
        <v>8320</v>
      </c>
      <c r="S777" s="18">
        <f t="shared" si="74"/>
        <v>40863.060127314813</v>
      </c>
      <c r="T777" s="21">
        <f t="shared" si="75"/>
        <v>40893.060127314813</v>
      </c>
      <c r="U777" s="23">
        <f t="shared" si="76"/>
        <v>30</v>
      </c>
      <c r="V777" s="25">
        <f t="shared" si="77"/>
        <v>8.2191780821917804E-2</v>
      </c>
    </row>
    <row r="778" spans="1:22" customFormat="1" ht="60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 s="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 s="9">
        <f t="shared" si="73"/>
        <v>63.12</v>
      </c>
      <c r="Q778" s="5" t="s">
        <v>8318</v>
      </c>
      <c r="R778" s="10" t="s">
        <v>8320</v>
      </c>
      <c r="S778" s="18">
        <f t="shared" si="74"/>
        <v>42250.685706018514</v>
      </c>
      <c r="T778" s="21">
        <f t="shared" si="75"/>
        <v>42288.208333333328</v>
      </c>
      <c r="U778" s="23">
        <f t="shared" si="76"/>
        <v>38</v>
      </c>
      <c r="V778" s="25">
        <f t="shared" si="77"/>
        <v>0.10410958904109589</v>
      </c>
    </row>
    <row r="779" spans="1:22" customFormat="1" ht="60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 s="8">
        <v>1375313577</v>
      </c>
      <c r="J779" s="8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 s="9">
        <f t="shared" si="73"/>
        <v>7</v>
      </c>
      <c r="Q779" s="5" t="s">
        <v>8318</v>
      </c>
      <c r="R779" s="10" t="s">
        <v>8320</v>
      </c>
      <c r="S779" s="18">
        <f t="shared" si="74"/>
        <v>41456.981215277774</v>
      </c>
      <c r="T779" s="21">
        <f t="shared" si="75"/>
        <v>41486.981215277774</v>
      </c>
      <c r="U779" s="23">
        <f t="shared" si="76"/>
        <v>30</v>
      </c>
      <c r="V779" s="25">
        <f t="shared" si="77"/>
        <v>8.2191780821917804E-2</v>
      </c>
    </row>
    <row r="780" spans="1:22" customFormat="1" ht="45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 s="8">
        <v>1398876680</v>
      </c>
      <c r="J780" s="8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 s="9">
        <f t="shared" si="73"/>
        <v>2</v>
      </c>
      <c r="Q780" s="5" t="s">
        <v>8318</v>
      </c>
      <c r="R780" s="10" t="s">
        <v>8320</v>
      </c>
      <c r="S780" s="18">
        <f t="shared" si="74"/>
        <v>41729.702314814815</v>
      </c>
      <c r="T780" s="21">
        <f t="shared" si="75"/>
        <v>41759.702314814815</v>
      </c>
      <c r="U780" s="23">
        <f t="shared" si="76"/>
        <v>30</v>
      </c>
      <c r="V780" s="25">
        <f t="shared" si="77"/>
        <v>8.2191780821917804E-2</v>
      </c>
    </row>
    <row r="781" spans="1:22" customFormat="1" ht="60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 s="8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 s="9">
        <f t="shared" si="73"/>
        <v>66.67</v>
      </c>
      <c r="Q781" s="5" t="s">
        <v>8318</v>
      </c>
      <c r="R781" s="10" t="s">
        <v>8320</v>
      </c>
      <c r="S781" s="18">
        <f t="shared" si="74"/>
        <v>40436.68408564815</v>
      </c>
      <c r="T781" s="21">
        <f t="shared" si="75"/>
        <v>40466.166666666664</v>
      </c>
      <c r="U781" s="23">
        <f t="shared" si="76"/>
        <v>30</v>
      </c>
      <c r="V781" s="25">
        <f t="shared" si="77"/>
        <v>8.2191780821917804E-2</v>
      </c>
    </row>
    <row r="782" spans="1:22" customFormat="1" ht="45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 s="8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 s="9">
        <f t="shared" si="73"/>
        <v>38.520000000000003</v>
      </c>
      <c r="Q782" s="5" t="s">
        <v>8321</v>
      </c>
      <c r="R782" s="10" t="s">
        <v>8322</v>
      </c>
      <c r="S782" s="18">
        <f t="shared" si="74"/>
        <v>40636.673900462964</v>
      </c>
      <c r="T782" s="21">
        <f t="shared" si="75"/>
        <v>40666.673900462964</v>
      </c>
      <c r="U782" s="23">
        <f t="shared" si="76"/>
        <v>30</v>
      </c>
      <c r="V782" s="25">
        <f t="shared" si="77"/>
        <v>8.2191780821917804E-2</v>
      </c>
    </row>
    <row r="783" spans="1:22" customFormat="1" ht="45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 s="8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 s="9">
        <f t="shared" si="73"/>
        <v>42.61</v>
      </c>
      <c r="Q783" s="5" t="s">
        <v>8321</v>
      </c>
      <c r="R783" s="10" t="s">
        <v>8322</v>
      </c>
      <c r="S783" s="18">
        <f t="shared" si="74"/>
        <v>41403.000856481485</v>
      </c>
      <c r="T783" s="21">
        <f t="shared" si="75"/>
        <v>41433.000856481485</v>
      </c>
      <c r="U783" s="23">
        <f t="shared" si="76"/>
        <v>30</v>
      </c>
      <c r="V783" s="25">
        <f t="shared" si="77"/>
        <v>8.2191780821917804E-2</v>
      </c>
    </row>
    <row r="784" spans="1:22" customFormat="1" ht="45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 s="8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 s="9">
        <f t="shared" si="73"/>
        <v>50</v>
      </c>
      <c r="Q784" s="5" t="s">
        <v>8321</v>
      </c>
      <c r="R784" s="10" t="s">
        <v>8322</v>
      </c>
      <c r="S784" s="18">
        <f t="shared" si="74"/>
        <v>41116.758125</v>
      </c>
      <c r="T784" s="21">
        <f t="shared" si="75"/>
        <v>41146.758125</v>
      </c>
      <c r="U784" s="23">
        <f t="shared" si="76"/>
        <v>30</v>
      </c>
      <c r="V784" s="25">
        <f t="shared" si="77"/>
        <v>8.2191780821917804E-2</v>
      </c>
    </row>
    <row r="785" spans="1:22" customFormat="1" ht="60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 s="8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 s="9">
        <f t="shared" si="73"/>
        <v>63.49</v>
      </c>
      <c r="Q785" s="5" t="s">
        <v>8321</v>
      </c>
      <c r="R785" s="10" t="s">
        <v>8322</v>
      </c>
      <c r="S785" s="18">
        <f t="shared" si="74"/>
        <v>40987.773715277777</v>
      </c>
      <c r="T785" s="21">
        <f t="shared" si="75"/>
        <v>41026.916666666664</v>
      </c>
      <c r="U785" s="23">
        <f t="shared" si="76"/>
        <v>39</v>
      </c>
      <c r="V785" s="25">
        <f t="shared" si="77"/>
        <v>0.10684931506849316</v>
      </c>
    </row>
    <row r="786" spans="1:22" customFormat="1" ht="60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 s="8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 s="9">
        <f t="shared" si="73"/>
        <v>102.5</v>
      </c>
      <c r="Q786" s="5" t="s">
        <v>8321</v>
      </c>
      <c r="R786" s="10" t="s">
        <v>8322</v>
      </c>
      <c r="S786" s="18">
        <f t="shared" si="74"/>
        <v>41675.149525462963</v>
      </c>
      <c r="T786" s="21">
        <f t="shared" si="75"/>
        <v>41715.107858796298</v>
      </c>
      <c r="U786" s="23">
        <f t="shared" si="76"/>
        <v>40</v>
      </c>
      <c r="V786" s="25">
        <f t="shared" si="77"/>
        <v>0.1095890410958904</v>
      </c>
    </row>
    <row r="787" spans="1:22" customFormat="1" ht="60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 s="8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 s="9">
        <f t="shared" si="73"/>
        <v>31.14</v>
      </c>
      <c r="Q787" s="5" t="s">
        <v>8321</v>
      </c>
      <c r="R787" s="10" t="s">
        <v>8322</v>
      </c>
      <c r="S787" s="18">
        <f t="shared" si="74"/>
        <v>41303.593923611108</v>
      </c>
      <c r="T787" s="21">
        <f t="shared" si="75"/>
        <v>41333.593923611108</v>
      </c>
      <c r="U787" s="23">
        <f t="shared" si="76"/>
        <v>30</v>
      </c>
      <c r="V787" s="25">
        <f t="shared" si="77"/>
        <v>8.2191780821917804E-2</v>
      </c>
    </row>
    <row r="788" spans="1:22" customFormat="1" ht="45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 s="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 s="9">
        <f t="shared" si="73"/>
        <v>162.27000000000001</v>
      </c>
      <c r="Q788" s="5" t="s">
        <v>8321</v>
      </c>
      <c r="R788" s="10" t="s">
        <v>8322</v>
      </c>
      <c r="S788" s="18">
        <f t="shared" si="74"/>
        <v>40983.055949074071</v>
      </c>
      <c r="T788" s="21">
        <f t="shared" si="75"/>
        <v>41040.657638888886</v>
      </c>
      <c r="U788" s="23">
        <f t="shared" si="76"/>
        <v>57</v>
      </c>
      <c r="V788" s="25">
        <f t="shared" si="77"/>
        <v>0.15616438356164383</v>
      </c>
    </row>
    <row r="789" spans="1:22" customFormat="1" ht="60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 s="8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 s="9">
        <f t="shared" si="73"/>
        <v>80.59</v>
      </c>
      <c r="Q789" s="5" t="s">
        <v>8321</v>
      </c>
      <c r="R789" s="10" t="s">
        <v>8322</v>
      </c>
      <c r="S789" s="18">
        <f t="shared" si="74"/>
        <v>41549.627615740741</v>
      </c>
      <c r="T789" s="21">
        <f t="shared" si="75"/>
        <v>41579.627615740741</v>
      </c>
      <c r="U789" s="23">
        <f t="shared" si="76"/>
        <v>30</v>
      </c>
      <c r="V789" s="25">
        <f t="shared" si="77"/>
        <v>8.2191780821917804E-2</v>
      </c>
    </row>
    <row r="790" spans="1:22" customFormat="1" ht="60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 s="8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 s="9">
        <f t="shared" si="73"/>
        <v>59.85</v>
      </c>
      <c r="Q790" s="5" t="s">
        <v>8321</v>
      </c>
      <c r="R790" s="10" t="s">
        <v>8322</v>
      </c>
      <c r="S790" s="18">
        <f t="shared" si="74"/>
        <v>41059.006805555553</v>
      </c>
      <c r="T790" s="21">
        <f t="shared" si="75"/>
        <v>41097.165972222225</v>
      </c>
      <c r="U790" s="23">
        <f t="shared" si="76"/>
        <v>38</v>
      </c>
      <c r="V790" s="25">
        <f t="shared" si="77"/>
        <v>0.10410958904109589</v>
      </c>
    </row>
    <row r="791" spans="1:22" customFormat="1" ht="45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 s="8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 s="9">
        <f t="shared" si="73"/>
        <v>132.86000000000001</v>
      </c>
      <c r="Q791" s="5" t="s">
        <v>8321</v>
      </c>
      <c r="R791" s="10" t="s">
        <v>8322</v>
      </c>
      <c r="S791" s="18">
        <f t="shared" si="74"/>
        <v>41277.186111111114</v>
      </c>
      <c r="T791" s="21">
        <f t="shared" si="75"/>
        <v>41295.332638888889</v>
      </c>
      <c r="U791" s="23">
        <f t="shared" si="76"/>
        <v>18</v>
      </c>
      <c r="V791" s="25">
        <f t="shared" si="77"/>
        <v>4.9315068493150684E-2</v>
      </c>
    </row>
    <row r="792" spans="1:22" customFormat="1" ht="60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 s="8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 s="9">
        <f t="shared" si="73"/>
        <v>92.55</v>
      </c>
      <c r="Q792" s="5" t="s">
        <v>8321</v>
      </c>
      <c r="R792" s="10" t="s">
        <v>8322</v>
      </c>
      <c r="S792" s="18">
        <f t="shared" si="74"/>
        <v>41276.047905092593</v>
      </c>
      <c r="T792" s="21">
        <f t="shared" si="75"/>
        <v>41306.047905092593</v>
      </c>
      <c r="U792" s="23">
        <f t="shared" si="76"/>
        <v>30</v>
      </c>
      <c r="V792" s="25">
        <f t="shared" si="77"/>
        <v>8.2191780821917804E-2</v>
      </c>
    </row>
    <row r="793" spans="1:22" customFormat="1" ht="60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 s="8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 s="9">
        <f t="shared" si="73"/>
        <v>60.86</v>
      </c>
      <c r="Q793" s="5" t="s">
        <v>8321</v>
      </c>
      <c r="R793" s="10" t="s">
        <v>8322</v>
      </c>
      <c r="S793" s="18">
        <f t="shared" si="74"/>
        <v>41557.780624999999</v>
      </c>
      <c r="T793" s="21">
        <f t="shared" si="75"/>
        <v>41591.249305555553</v>
      </c>
      <c r="U793" s="23">
        <f t="shared" si="76"/>
        <v>34</v>
      </c>
      <c r="V793" s="25">
        <f t="shared" si="77"/>
        <v>9.3150684931506855E-2</v>
      </c>
    </row>
    <row r="794" spans="1:22" customFormat="1" ht="30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 s="8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 s="9">
        <f t="shared" si="73"/>
        <v>41.85</v>
      </c>
      <c r="Q794" s="5" t="s">
        <v>8321</v>
      </c>
      <c r="R794" s="10" t="s">
        <v>8322</v>
      </c>
      <c r="S794" s="18">
        <f t="shared" si="74"/>
        <v>41555.873645833337</v>
      </c>
      <c r="T794" s="21">
        <f t="shared" si="75"/>
        <v>41585.915312500001</v>
      </c>
      <c r="U794" s="23">
        <f t="shared" si="76"/>
        <v>30</v>
      </c>
      <c r="V794" s="25">
        <f t="shared" si="77"/>
        <v>8.2191780821917804E-2</v>
      </c>
    </row>
    <row r="795" spans="1:22" customFormat="1" ht="60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 s="8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 s="9">
        <f t="shared" si="73"/>
        <v>88.33</v>
      </c>
      <c r="Q795" s="5" t="s">
        <v>8321</v>
      </c>
      <c r="R795" s="10" t="s">
        <v>8322</v>
      </c>
      <c r="S795" s="18">
        <f t="shared" si="74"/>
        <v>41442.741249999999</v>
      </c>
      <c r="T795" s="21">
        <f t="shared" si="75"/>
        <v>41458.207638888889</v>
      </c>
      <c r="U795" s="23">
        <f t="shared" si="76"/>
        <v>16</v>
      </c>
      <c r="V795" s="25">
        <f t="shared" si="77"/>
        <v>4.3835616438356165E-2</v>
      </c>
    </row>
    <row r="796" spans="1:22" customFormat="1" ht="60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 s="8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 s="9">
        <f t="shared" si="73"/>
        <v>158.96</v>
      </c>
      <c r="Q796" s="5" t="s">
        <v>8321</v>
      </c>
      <c r="R796" s="10" t="s">
        <v>8322</v>
      </c>
      <c r="S796" s="18">
        <f t="shared" si="74"/>
        <v>40736.115011574075</v>
      </c>
      <c r="T796" s="21">
        <f t="shared" si="75"/>
        <v>40791.712500000001</v>
      </c>
      <c r="U796" s="23">
        <f t="shared" si="76"/>
        <v>55</v>
      </c>
      <c r="V796" s="25">
        <f t="shared" si="77"/>
        <v>0.15068493150684931</v>
      </c>
    </row>
    <row r="797" spans="1:22" customFormat="1" ht="60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 s="8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 s="9">
        <f t="shared" si="73"/>
        <v>85.05</v>
      </c>
      <c r="Q797" s="5" t="s">
        <v>8321</v>
      </c>
      <c r="R797" s="10" t="s">
        <v>8322</v>
      </c>
      <c r="S797" s="18">
        <f t="shared" si="74"/>
        <v>40963.613032407404</v>
      </c>
      <c r="T797" s="21">
        <f t="shared" si="75"/>
        <v>41006.207638888889</v>
      </c>
      <c r="U797" s="23">
        <f t="shared" si="76"/>
        <v>43</v>
      </c>
      <c r="V797" s="25">
        <f t="shared" si="77"/>
        <v>0.11780821917808219</v>
      </c>
    </row>
    <row r="798" spans="1:22" customFormat="1" ht="60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 s="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 s="9">
        <f t="shared" si="73"/>
        <v>112.61</v>
      </c>
      <c r="Q798" s="5" t="s">
        <v>8321</v>
      </c>
      <c r="R798" s="10" t="s">
        <v>8322</v>
      </c>
      <c r="S798" s="18">
        <f t="shared" si="74"/>
        <v>41502.882928240739</v>
      </c>
      <c r="T798" s="21">
        <f t="shared" si="75"/>
        <v>41532.881944444445</v>
      </c>
      <c r="U798" s="23">
        <f t="shared" si="76"/>
        <v>30</v>
      </c>
      <c r="V798" s="25">
        <f t="shared" si="77"/>
        <v>8.2191780821917804E-2</v>
      </c>
    </row>
    <row r="799" spans="1:22" customFormat="1" ht="60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 s="8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 s="9">
        <f t="shared" si="73"/>
        <v>45.44</v>
      </c>
      <c r="Q799" s="5" t="s">
        <v>8321</v>
      </c>
      <c r="R799" s="10" t="s">
        <v>8322</v>
      </c>
      <c r="S799" s="18">
        <f t="shared" si="74"/>
        <v>40996.994074074071</v>
      </c>
      <c r="T799" s="21">
        <f t="shared" si="75"/>
        <v>41028.166666666664</v>
      </c>
      <c r="U799" s="23">
        <f t="shared" si="76"/>
        <v>32</v>
      </c>
      <c r="V799" s="25">
        <f t="shared" si="77"/>
        <v>8.7671232876712329E-2</v>
      </c>
    </row>
    <row r="800" spans="1:22" customFormat="1" ht="45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 s="8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 s="9">
        <f t="shared" si="73"/>
        <v>46.22</v>
      </c>
      <c r="Q800" s="5" t="s">
        <v>8321</v>
      </c>
      <c r="R800" s="10" t="s">
        <v>8322</v>
      </c>
      <c r="S800" s="18">
        <f t="shared" si="74"/>
        <v>41882.590127314819</v>
      </c>
      <c r="T800" s="21">
        <f t="shared" si="75"/>
        <v>41912.590127314819</v>
      </c>
      <c r="U800" s="23">
        <f t="shared" si="76"/>
        <v>30</v>
      </c>
      <c r="V800" s="25">
        <f t="shared" si="77"/>
        <v>8.2191780821917804E-2</v>
      </c>
    </row>
    <row r="801" spans="1:22" customFormat="1" ht="60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 s="8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 s="9">
        <f t="shared" si="73"/>
        <v>178.61</v>
      </c>
      <c r="Q801" s="5" t="s">
        <v>8321</v>
      </c>
      <c r="R801" s="10" t="s">
        <v>8322</v>
      </c>
      <c r="S801" s="18">
        <f t="shared" si="74"/>
        <v>40996.667199074072</v>
      </c>
      <c r="T801" s="21">
        <f t="shared" si="75"/>
        <v>41026.667199074072</v>
      </c>
      <c r="U801" s="23">
        <f t="shared" si="76"/>
        <v>30</v>
      </c>
      <c r="V801" s="25">
        <f t="shared" si="77"/>
        <v>8.2191780821917804E-2</v>
      </c>
    </row>
    <row r="802" spans="1:22" customFormat="1" ht="45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 s="8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 s="9">
        <f t="shared" si="73"/>
        <v>40.75</v>
      </c>
      <c r="Q802" s="5" t="s">
        <v>8321</v>
      </c>
      <c r="R802" s="10" t="s">
        <v>8322</v>
      </c>
      <c r="S802" s="18">
        <f t="shared" si="74"/>
        <v>41863.433495370373</v>
      </c>
      <c r="T802" s="21">
        <f t="shared" si="75"/>
        <v>41893.433495370373</v>
      </c>
      <c r="U802" s="23">
        <f t="shared" si="76"/>
        <v>30</v>
      </c>
      <c r="V802" s="25">
        <f t="shared" si="77"/>
        <v>8.2191780821917804E-2</v>
      </c>
    </row>
    <row r="803" spans="1:22" customFormat="1" ht="45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 s="8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 s="9">
        <f t="shared" si="73"/>
        <v>43.73</v>
      </c>
      <c r="Q803" s="5" t="s">
        <v>8321</v>
      </c>
      <c r="R803" s="10" t="s">
        <v>8322</v>
      </c>
      <c r="S803" s="18">
        <f t="shared" si="74"/>
        <v>40695.795370370368</v>
      </c>
      <c r="T803" s="21">
        <f t="shared" si="75"/>
        <v>40725.795370370368</v>
      </c>
      <c r="U803" s="23">
        <f t="shared" si="76"/>
        <v>30</v>
      </c>
      <c r="V803" s="25">
        <f t="shared" si="77"/>
        <v>8.2191780821917804E-2</v>
      </c>
    </row>
    <row r="804" spans="1:22" customFormat="1" ht="60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 s="8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 s="9">
        <f t="shared" si="73"/>
        <v>81.069999999999993</v>
      </c>
      <c r="Q804" s="5" t="s">
        <v>8321</v>
      </c>
      <c r="R804" s="10" t="s">
        <v>8322</v>
      </c>
      <c r="S804" s="18">
        <f t="shared" si="74"/>
        <v>41123.022268518522</v>
      </c>
      <c r="T804" s="21">
        <f t="shared" si="75"/>
        <v>41169.170138888891</v>
      </c>
      <c r="U804" s="23">
        <f t="shared" si="76"/>
        <v>46</v>
      </c>
      <c r="V804" s="25">
        <f t="shared" si="77"/>
        <v>0.12602739726027398</v>
      </c>
    </row>
    <row r="805" spans="1:22" customFormat="1" ht="60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 s="8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 s="9">
        <f t="shared" si="73"/>
        <v>74.61</v>
      </c>
      <c r="Q805" s="5" t="s">
        <v>8321</v>
      </c>
      <c r="R805" s="10" t="s">
        <v>8322</v>
      </c>
      <c r="S805" s="18">
        <f t="shared" si="74"/>
        <v>40665.949976851851</v>
      </c>
      <c r="T805" s="21">
        <f t="shared" si="75"/>
        <v>40692.041666666664</v>
      </c>
      <c r="U805" s="23">
        <f t="shared" si="76"/>
        <v>27</v>
      </c>
      <c r="V805" s="25">
        <f t="shared" si="77"/>
        <v>7.3972602739726029E-2</v>
      </c>
    </row>
    <row r="806" spans="1:22" customFormat="1" ht="60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 s="8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 s="9">
        <f t="shared" si="73"/>
        <v>305.56</v>
      </c>
      <c r="Q806" s="5" t="s">
        <v>8321</v>
      </c>
      <c r="R806" s="10" t="s">
        <v>8322</v>
      </c>
      <c r="S806" s="18">
        <f t="shared" si="74"/>
        <v>40730.105625000004</v>
      </c>
      <c r="T806" s="21">
        <f t="shared" si="75"/>
        <v>40747.165972222225</v>
      </c>
      <c r="U806" s="23">
        <f t="shared" si="76"/>
        <v>17</v>
      </c>
      <c r="V806" s="25">
        <f t="shared" si="77"/>
        <v>4.6575342465753428E-2</v>
      </c>
    </row>
    <row r="807" spans="1:22" customFormat="1" ht="45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 s="8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 s="9">
        <f t="shared" si="73"/>
        <v>58.33</v>
      </c>
      <c r="Q807" s="5" t="s">
        <v>8321</v>
      </c>
      <c r="R807" s="10" t="s">
        <v>8322</v>
      </c>
      <c r="S807" s="18">
        <f t="shared" si="74"/>
        <v>40690.823055555556</v>
      </c>
      <c r="T807" s="21">
        <f t="shared" si="75"/>
        <v>40740.958333333336</v>
      </c>
      <c r="U807" s="23">
        <f t="shared" si="76"/>
        <v>50</v>
      </c>
      <c r="V807" s="25">
        <f t="shared" si="77"/>
        <v>0.13698630136986301</v>
      </c>
    </row>
    <row r="808" spans="1:22" customFormat="1" ht="30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 s="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 s="9">
        <f t="shared" si="73"/>
        <v>117.68</v>
      </c>
      <c r="Q808" s="5" t="s">
        <v>8321</v>
      </c>
      <c r="R808" s="10" t="s">
        <v>8322</v>
      </c>
      <c r="S808" s="18">
        <f t="shared" si="74"/>
        <v>40763.691423611112</v>
      </c>
      <c r="T808" s="21">
        <f t="shared" si="75"/>
        <v>40793.691423611112</v>
      </c>
      <c r="U808" s="23">
        <f t="shared" si="76"/>
        <v>30</v>
      </c>
      <c r="V808" s="25">
        <f t="shared" si="77"/>
        <v>8.2191780821917804E-2</v>
      </c>
    </row>
    <row r="809" spans="1:22" customFormat="1" ht="30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 s="8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 s="9">
        <f t="shared" si="73"/>
        <v>73.77</v>
      </c>
      <c r="Q809" s="5" t="s">
        <v>8321</v>
      </c>
      <c r="R809" s="10" t="s">
        <v>8322</v>
      </c>
      <c r="S809" s="18">
        <f t="shared" si="74"/>
        <v>42759.628599537042</v>
      </c>
      <c r="T809" s="21">
        <f t="shared" si="75"/>
        <v>42795.083333333328</v>
      </c>
      <c r="U809" s="23">
        <f t="shared" si="76"/>
        <v>36</v>
      </c>
      <c r="V809" s="25">
        <f t="shared" si="77"/>
        <v>9.8630136986301367E-2</v>
      </c>
    </row>
    <row r="810" spans="1:22" customFormat="1" ht="60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 s="8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 s="9">
        <f t="shared" si="73"/>
        <v>104.65</v>
      </c>
      <c r="Q810" s="5" t="s">
        <v>8321</v>
      </c>
      <c r="R810" s="10" t="s">
        <v>8322</v>
      </c>
      <c r="S810" s="18">
        <f t="shared" si="74"/>
        <v>41962.100532407407</v>
      </c>
      <c r="T810" s="21">
        <f t="shared" si="75"/>
        <v>41995.207638888889</v>
      </c>
      <c r="U810" s="23">
        <f t="shared" si="76"/>
        <v>33</v>
      </c>
      <c r="V810" s="25">
        <f t="shared" si="77"/>
        <v>9.0410958904109592E-2</v>
      </c>
    </row>
    <row r="811" spans="1:22" customFormat="1" ht="45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 s="8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 s="9">
        <f t="shared" si="73"/>
        <v>79.83</v>
      </c>
      <c r="Q811" s="5" t="s">
        <v>8321</v>
      </c>
      <c r="R811" s="10" t="s">
        <v>8322</v>
      </c>
      <c r="S811" s="18">
        <f t="shared" si="74"/>
        <v>41628.833680555559</v>
      </c>
      <c r="T811" s="21">
        <f t="shared" si="75"/>
        <v>41658.833680555559</v>
      </c>
      <c r="U811" s="23">
        <f t="shared" si="76"/>
        <v>30</v>
      </c>
      <c r="V811" s="25">
        <f t="shared" si="77"/>
        <v>8.2191780821917804E-2</v>
      </c>
    </row>
    <row r="812" spans="1:22" customFormat="1" ht="60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 s="8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 s="9">
        <f t="shared" si="73"/>
        <v>58.33</v>
      </c>
      <c r="Q812" s="5" t="s">
        <v>8321</v>
      </c>
      <c r="R812" s="10" t="s">
        <v>8322</v>
      </c>
      <c r="S812" s="18">
        <f t="shared" si="74"/>
        <v>41123.056273148148</v>
      </c>
      <c r="T812" s="21">
        <f t="shared" si="75"/>
        <v>41153.056273148148</v>
      </c>
      <c r="U812" s="23">
        <f t="shared" si="76"/>
        <v>30</v>
      </c>
      <c r="V812" s="25">
        <f t="shared" si="77"/>
        <v>8.2191780821917804E-2</v>
      </c>
    </row>
    <row r="813" spans="1:22" customFormat="1" ht="45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 s="8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 s="9">
        <f t="shared" si="73"/>
        <v>86.67</v>
      </c>
      <c r="Q813" s="5" t="s">
        <v>8321</v>
      </c>
      <c r="R813" s="10" t="s">
        <v>8322</v>
      </c>
      <c r="S813" s="18">
        <f t="shared" si="74"/>
        <v>41443.643541666665</v>
      </c>
      <c r="T813" s="21">
        <f t="shared" si="75"/>
        <v>41465.702777777777</v>
      </c>
      <c r="U813" s="23">
        <f t="shared" si="76"/>
        <v>22</v>
      </c>
      <c r="V813" s="25">
        <f t="shared" si="77"/>
        <v>6.0273972602739728E-2</v>
      </c>
    </row>
    <row r="814" spans="1:22" customFormat="1" ht="60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 s="8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 s="9">
        <f t="shared" si="73"/>
        <v>27.61</v>
      </c>
      <c r="Q814" s="5" t="s">
        <v>8321</v>
      </c>
      <c r="R814" s="10" t="s">
        <v>8322</v>
      </c>
      <c r="S814" s="18">
        <f t="shared" si="74"/>
        <v>41282.017962962964</v>
      </c>
      <c r="T814" s="21">
        <f t="shared" si="75"/>
        <v>41334.581944444442</v>
      </c>
      <c r="U814" s="23">
        <f t="shared" si="76"/>
        <v>52</v>
      </c>
      <c r="V814" s="25">
        <f t="shared" si="77"/>
        <v>0.14246575342465753</v>
      </c>
    </row>
    <row r="815" spans="1:22" customFormat="1" ht="30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 s="8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 s="9">
        <f t="shared" si="73"/>
        <v>25</v>
      </c>
      <c r="Q815" s="5" t="s">
        <v>8321</v>
      </c>
      <c r="R815" s="10" t="s">
        <v>8322</v>
      </c>
      <c r="S815" s="18">
        <f t="shared" si="74"/>
        <v>41080.960243055553</v>
      </c>
      <c r="T815" s="21">
        <f t="shared" si="75"/>
        <v>41110.960243055553</v>
      </c>
      <c r="U815" s="23">
        <f t="shared" si="76"/>
        <v>30</v>
      </c>
      <c r="V815" s="25">
        <f t="shared" si="77"/>
        <v>8.2191780821917804E-2</v>
      </c>
    </row>
    <row r="816" spans="1:22" customFormat="1" ht="60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 s="8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 s="9">
        <f t="shared" si="73"/>
        <v>45.46</v>
      </c>
      <c r="Q816" s="5" t="s">
        <v>8321</v>
      </c>
      <c r="R816" s="10" t="s">
        <v>8322</v>
      </c>
      <c r="S816" s="18">
        <f t="shared" si="74"/>
        <v>40679.743067129632</v>
      </c>
      <c r="T816" s="21">
        <f t="shared" si="75"/>
        <v>40694.75277777778</v>
      </c>
      <c r="U816" s="23">
        <f t="shared" si="76"/>
        <v>15</v>
      </c>
      <c r="V816" s="25">
        <f t="shared" si="77"/>
        <v>4.1095890410958902E-2</v>
      </c>
    </row>
    <row r="817" spans="1:22" customFormat="1" ht="30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 s="8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 s="9">
        <f t="shared" si="73"/>
        <v>99.53</v>
      </c>
      <c r="Q817" s="5" t="s">
        <v>8321</v>
      </c>
      <c r="R817" s="10" t="s">
        <v>8322</v>
      </c>
      <c r="S817" s="18">
        <f t="shared" si="74"/>
        <v>41914.917858796296</v>
      </c>
      <c r="T817" s="21">
        <f t="shared" si="75"/>
        <v>41944.917858796296</v>
      </c>
      <c r="U817" s="23">
        <f t="shared" si="76"/>
        <v>30</v>
      </c>
      <c r="V817" s="25">
        <f t="shared" si="77"/>
        <v>8.2191780821917804E-2</v>
      </c>
    </row>
    <row r="818" spans="1:22" customFormat="1" ht="45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 s="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 s="9">
        <f t="shared" si="73"/>
        <v>39.31</v>
      </c>
      <c r="Q818" s="5" t="s">
        <v>8321</v>
      </c>
      <c r="R818" s="10" t="s">
        <v>8322</v>
      </c>
      <c r="S818" s="18">
        <f t="shared" si="74"/>
        <v>41341.870868055557</v>
      </c>
      <c r="T818" s="21">
        <f t="shared" si="75"/>
        <v>41373.270833333336</v>
      </c>
      <c r="U818" s="23">
        <f t="shared" si="76"/>
        <v>32</v>
      </c>
      <c r="V818" s="25">
        <f t="shared" si="77"/>
        <v>8.7671232876712329E-2</v>
      </c>
    </row>
    <row r="819" spans="1:22" customFormat="1" ht="45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 s="8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 s="9">
        <f t="shared" si="73"/>
        <v>89.42</v>
      </c>
      <c r="Q819" s="5" t="s">
        <v>8321</v>
      </c>
      <c r="R819" s="10" t="s">
        <v>8322</v>
      </c>
      <c r="S819" s="18">
        <f t="shared" si="74"/>
        <v>40925.599664351852</v>
      </c>
      <c r="T819" s="21">
        <f t="shared" si="75"/>
        <v>40979.207638888889</v>
      </c>
      <c r="U819" s="23">
        <f t="shared" si="76"/>
        <v>54</v>
      </c>
      <c r="V819" s="25">
        <f t="shared" si="77"/>
        <v>0.14794520547945206</v>
      </c>
    </row>
    <row r="820" spans="1:22" customFormat="1" ht="60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 s="8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 s="9">
        <f t="shared" si="73"/>
        <v>28.68</v>
      </c>
      <c r="Q820" s="5" t="s">
        <v>8321</v>
      </c>
      <c r="R820" s="10" t="s">
        <v>8322</v>
      </c>
      <c r="S820" s="18">
        <f t="shared" si="74"/>
        <v>41120.882881944446</v>
      </c>
      <c r="T820" s="21">
        <f t="shared" si="75"/>
        <v>41128.709027777775</v>
      </c>
      <c r="U820" s="23">
        <f t="shared" si="76"/>
        <v>8</v>
      </c>
      <c r="V820" s="25">
        <f t="shared" si="77"/>
        <v>2.1917808219178082E-2</v>
      </c>
    </row>
    <row r="821" spans="1:22" customFormat="1" ht="30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 s="8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 s="9">
        <f t="shared" si="73"/>
        <v>31.07</v>
      </c>
      <c r="Q821" s="5" t="s">
        <v>8321</v>
      </c>
      <c r="R821" s="10" t="s">
        <v>8322</v>
      </c>
      <c r="S821" s="18">
        <f t="shared" si="74"/>
        <v>41619.998310185183</v>
      </c>
      <c r="T821" s="21">
        <f t="shared" si="75"/>
        <v>41629.197222222225</v>
      </c>
      <c r="U821" s="23">
        <f t="shared" si="76"/>
        <v>10</v>
      </c>
      <c r="V821" s="25">
        <f t="shared" si="77"/>
        <v>2.7397260273972601E-2</v>
      </c>
    </row>
    <row r="822" spans="1:22" customFormat="1" ht="45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 s="8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 s="9">
        <f t="shared" si="73"/>
        <v>70.55</v>
      </c>
      <c r="Q822" s="5" t="s">
        <v>8321</v>
      </c>
      <c r="R822" s="10" t="s">
        <v>8322</v>
      </c>
      <c r="S822" s="18">
        <f t="shared" si="74"/>
        <v>41768.841921296298</v>
      </c>
      <c r="T822" s="21">
        <f t="shared" si="75"/>
        <v>41799.208333333336</v>
      </c>
      <c r="U822" s="23">
        <f t="shared" si="76"/>
        <v>31</v>
      </c>
      <c r="V822" s="25">
        <f t="shared" si="77"/>
        <v>8.4931506849315067E-2</v>
      </c>
    </row>
    <row r="823" spans="1:22" customFormat="1" ht="45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 s="8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 s="9">
        <f t="shared" si="73"/>
        <v>224.13</v>
      </c>
      <c r="Q823" s="5" t="s">
        <v>8321</v>
      </c>
      <c r="R823" s="10" t="s">
        <v>8322</v>
      </c>
      <c r="S823" s="18">
        <f t="shared" si="74"/>
        <v>42093.922048611115</v>
      </c>
      <c r="T823" s="21">
        <f t="shared" si="75"/>
        <v>42128.167361111111</v>
      </c>
      <c r="U823" s="23">
        <f t="shared" si="76"/>
        <v>35</v>
      </c>
      <c r="V823" s="25">
        <f t="shared" si="77"/>
        <v>9.5890410958904104E-2</v>
      </c>
    </row>
    <row r="824" spans="1:22" customFormat="1" ht="45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 s="8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 s="9">
        <f t="shared" si="73"/>
        <v>51.81</v>
      </c>
      <c r="Q824" s="5" t="s">
        <v>8321</v>
      </c>
      <c r="R824" s="10" t="s">
        <v>8322</v>
      </c>
      <c r="S824" s="18">
        <f t="shared" si="74"/>
        <v>41157.947337962964</v>
      </c>
      <c r="T824" s="21">
        <f t="shared" si="75"/>
        <v>41187.947337962964</v>
      </c>
      <c r="U824" s="23">
        <f t="shared" si="76"/>
        <v>30</v>
      </c>
      <c r="V824" s="25">
        <f t="shared" si="77"/>
        <v>8.2191780821917804E-2</v>
      </c>
    </row>
    <row r="825" spans="1:22" customFormat="1" ht="45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 s="8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 s="9">
        <f t="shared" si="73"/>
        <v>43.52</v>
      </c>
      <c r="Q825" s="5" t="s">
        <v>8321</v>
      </c>
      <c r="R825" s="10" t="s">
        <v>8322</v>
      </c>
      <c r="S825" s="18">
        <f t="shared" si="74"/>
        <v>42055.972824074073</v>
      </c>
      <c r="T825" s="21">
        <f t="shared" si="75"/>
        <v>42085.931157407409</v>
      </c>
      <c r="U825" s="23">
        <f t="shared" si="76"/>
        <v>30</v>
      </c>
      <c r="V825" s="25">
        <f t="shared" si="77"/>
        <v>8.2191780821917804E-2</v>
      </c>
    </row>
    <row r="826" spans="1:22" customFormat="1" ht="60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 s="8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 s="9">
        <f t="shared" si="73"/>
        <v>39.82</v>
      </c>
      <c r="Q826" s="5" t="s">
        <v>8321</v>
      </c>
      <c r="R826" s="10" t="s">
        <v>8322</v>
      </c>
      <c r="S826" s="18">
        <f t="shared" si="74"/>
        <v>40250.242106481484</v>
      </c>
      <c r="T826" s="21">
        <f t="shared" si="75"/>
        <v>40286.290972222225</v>
      </c>
      <c r="U826" s="23">
        <f t="shared" si="76"/>
        <v>36</v>
      </c>
      <c r="V826" s="25">
        <f t="shared" si="77"/>
        <v>9.8630136986301367E-2</v>
      </c>
    </row>
    <row r="827" spans="1:22" customFormat="1" ht="45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 s="8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 s="9">
        <f t="shared" si="73"/>
        <v>126.81</v>
      </c>
      <c r="Q827" s="5" t="s">
        <v>8321</v>
      </c>
      <c r="R827" s="10" t="s">
        <v>8322</v>
      </c>
      <c r="S827" s="18">
        <f t="shared" si="74"/>
        <v>41186.306527777779</v>
      </c>
      <c r="T827" s="21">
        <f t="shared" si="75"/>
        <v>41211.306527777779</v>
      </c>
      <c r="U827" s="23">
        <f t="shared" si="76"/>
        <v>25</v>
      </c>
      <c r="V827" s="25">
        <f t="shared" si="77"/>
        <v>6.8493150684931503E-2</v>
      </c>
    </row>
    <row r="828" spans="1:22" customFormat="1" ht="45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 s="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 s="9">
        <f t="shared" si="73"/>
        <v>113.88</v>
      </c>
      <c r="Q828" s="5" t="s">
        <v>8321</v>
      </c>
      <c r="R828" s="10" t="s">
        <v>8322</v>
      </c>
      <c r="S828" s="18">
        <f t="shared" si="74"/>
        <v>40973.038541666669</v>
      </c>
      <c r="T828" s="21">
        <f t="shared" si="75"/>
        <v>40993.996874999997</v>
      </c>
      <c r="U828" s="23">
        <f t="shared" si="76"/>
        <v>20</v>
      </c>
      <c r="V828" s="25">
        <f t="shared" si="77"/>
        <v>5.4794520547945202E-2</v>
      </c>
    </row>
    <row r="829" spans="1:22" customFormat="1" ht="60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 s="8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 s="9">
        <f t="shared" si="73"/>
        <v>28.18</v>
      </c>
      <c r="Q829" s="5" t="s">
        <v>8321</v>
      </c>
      <c r="R829" s="10" t="s">
        <v>8322</v>
      </c>
      <c r="S829" s="18">
        <f t="shared" si="74"/>
        <v>40927.473460648151</v>
      </c>
      <c r="T829" s="21">
        <f t="shared" si="75"/>
        <v>40953.825694444444</v>
      </c>
      <c r="U829" s="23">
        <f t="shared" si="76"/>
        <v>26</v>
      </c>
      <c r="V829" s="25">
        <f t="shared" si="77"/>
        <v>7.1232876712328766E-2</v>
      </c>
    </row>
    <row r="830" spans="1:22" customFormat="1" ht="60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 s="8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 s="9">
        <f t="shared" si="73"/>
        <v>36.61</v>
      </c>
      <c r="Q830" s="5" t="s">
        <v>8321</v>
      </c>
      <c r="R830" s="10" t="s">
        <v>8322</v>
      </c>
      <c r="S830" s="18">
        <f t="shared" si="74"/>
        <v>41073.050717592596</v>
      </c>
      <c r="T830" s="21">
        <f t="shared" si="75"/>
        <v>41085.683333333334</v>
      </c>
      <c r="U830" s="23">
        <f t="shared" si="76"/>
        <v>12</v>
      </c>
      <c r="V830" s="25">
        <f t="shared" si="77"/>
        <v>3.287671232876712E-2</v>
      </c>
    </row>
    <row r="831" spans="1:22" customFormat="1" ht="60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 s="8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 s="9">
        <f t="shared" si="73"/>
        <v>32.5</v>
      </c>
      <c r="Q831" s="5" t="s">
        <v>8321</v>
      </c>
      <c r="R831" s="10" t="s">
        <v>8322</v>
      </c>
      <c r="S831" s="18">
        <f t="shared" si="74"/>
        <v>42504.801388888889</v>
      </c>
      <c r="T831" s="21">
        <f t="shared" si="75"/>
        <v>42564.801388888889</v>
      </c>
      <c r="U831" s="23">
        <f t="shared" si="76"/>
        <v>60</v>
      </c>
      <c r="V831" s="25">
        <f t="shared" si="77"/>
        <v>0.16438356164383561</v>
      </c>
    </row>
    <row r="832" spans="1:22" customFormat="1" ht="45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 s="8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 s="9">
        <f t="shared" si="73"/>
        <v>60.66</v>
      </c>
      <c r="Q832" s="5" t="s">
        <v>8321</v>
      </c>
      <c r="R832" s="10" t="s">
        <v>8322</v>
      </c>
      <c r="S832" s="18">
        <f t="shared" si="74"/>
        <v>41325.525752314818</v>
      </c>
      <c r="T832" s="21">
        <f t="shared" si="75"/>
        <v>41355.484085648146</v>
      </c>
      <c r="U832" s="23">
        <f t="shared" si="76"/>
        <v>30</v>
      </c>
      <c r="V832" s="25">
        <f t="shared" si="77"/>
        <v>8.2191780821917804E-2</v>
      </c>
    </row>
    <row r="833" spans="1:22" customFormat="1" ht="45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 s="8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 s="9">
        <f t="shared" si="73"/>
        <v>175</v>
      </c>
      <c r="Q833" s="5" t="s">
        <v>8321</v>
      </c>
      <c r="R833" s="10" t="s">
        <v>8322</v>
      </c>
      <c r="S833" s="18">
        <f t="shared" si="74"/>
        <v>40996.646921296298</v>
      </c>
      <c r="T833" s="21">
        <f t="shared" si="75"/>
        <v>41026.646921296298</v>
      </c>
      <c r="U833" s="23">
        <f t="shared" si="76"/>
        <v>30</v>
      </c>
      <c r="V833" s="25">
        <f t="shared" si="77"/>
        <v>8.2191780821917804E-2</v>
      </c>
    </row>
    <row r="834" spans="1:22" customFormat="1" ht="60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 s="8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2"/>
        <v>101</v>
      </c>
      <c r="P834" s="9">
        <f t="shared" si="73"/>
        <v>97.99</v>
      </c>
      <c r="Q834" s="5" t="s">
        <v>8321</v>
      </c>
      <c r="R834" s="10" t="s">
        <v>8322</v>
      </c>
      <c r="S834" s="18">
        <f t="shared" si="74"/>
        <v>40869.675173611111</v>
      </c>
      <c r="T834" s="21">
        <f t="shared" si="75"/>
        <v>40929.342361111114</v>
      </c>
      <c r="U834" s="23">
        <f t="shared" si="76"/>
        <v>60</v>
      </c>
      <c r="V834" s="25">
        <f t="shared" si="77"/>
        <v>0.16438356164383561</v>
      </c>
    </row>
    <row r="835" spans="1:22" customFormat="1" ht="15.75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 s="8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8">ROUND(E835/D835*100,0)</f>
        <v>102</v>
      </c>
      <c r="P835" s="9">
        <f t="shared" ref="P835:P898" si="79">IFERROR(ROUND(E835/L835,2),0)</f>
        <v>148.78</v>
      </c>
      <c r="Q835" s="5" t="s">
        <v>8321</v>
      </c>
      <c r="R835" s="10" t="s">
        <v>8322</v>
      </c>
      <c r="S835" s="18">
        <f t="shared" ref="S835:S898" si="80">(((J835/60)/60)/24)+DATE(1970,1,1)</f>
        <v>41718.878182870372</v>
      </c>
      <c r="T835" s="21">
        <f t="shared" ref="T835:T898" si="81">(((I835/60)/60)/24)+DATE(1970,1,1)</f>
        <v>41748.878182870372</v>
      </c>
      <c r="U835" s="23">
        <f t="shared" ref="U835:U898" si="82">_xlfn.DAYS(T835,S835)</f>
        <v>30</v>
      </c>
      <c r="V835" s="25">
        <f t="shared" ref="V835:V898" si="83">U835/365</f>
        <v>8.2191780821917804E-2</v>
      </c>
    </row>
    <row r="836" spans="1:22" customFormat="1" ht="60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 s="8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 s="9">
        <f t="shared" si="79"/>
        <v>96.08</v>
      </c>
      <c r="Q836" s="5" t="s">
        <v>8321</v>
      </c>
      <c r="R836" s="10" t="s">
        <v>8322</v>
      </c>
      <c r="S836" s="18">
        <f t="shared" si="80"/>
        <v>41422.822824074072</v>
      </c>
      <c r="T836" s="21">
        <f t="shared" si="81"/>
        <v>41456.165972222225</v>
      </c>
      <c r="U836" s="23">
        <f t="shared" si="82"/>
        <v>34</v>
      </c>
      <c r="V836" s="25">
        <f t="shared" si="83"/>
        <v>9.3150684931506855E-2</v>
      </c>
    </row>
    <row r="837" spans="1:22" customFormat="1" ht="60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 s="8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 s="9">
        <f t="shared" si="79"/>
        <v>58.63</v>
      </c>
      <c r="Q837" s="5" t="s">
        <v>8321</v>
      </c>
      <c r="R837" s="10" t="s">
        <v>8322</v>
      </c>
      <c r="S837" s="18">
        <f t="shared" si="80"/>
        <v>41005.45784722222</v>
      </c>
      <c r="T837" s="21">
        <f t="shared" si="81"/>
        <v>41048.125</v>
      </c>
      <c r="U837" s="23">
        <f t="shared" si="82"/>
        <v>43</v>
      </c>
      <c r="V837" s="25">
        <f t="shared" si="83"/>
        <v>0.11780821917808219</v>
      </c>
    </row>
    <row r="838" spans="1:22" customFormat="1" ht="15.75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 s="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 s="9">
        <f t="shared" si="79"/>
        <v>109.71</v>
      </c>
      <c r="Q838" s="5" t="s">
        <v>8321</v>
      </c>
      <c r="R838" s="10" t="s">
        <v>8322</v>
      </c>
      <c r="S838" s="18">
        <f t="shared" si="80"/>
        <v>41524.056921296295</v>
      </c>
      <c r="T838" s="21">
        <f t="shared" si="81"/>
        <v>41554.056921296295</v>
      </c>
      <c r="U838" s="23">
        <f t="shared" si="82"/>
        <v>30</v>
      </c>
      <c r="V838" s="25">
        <f t="shared" si="83"/>
        <v>8.2191780821917804E-2</v>
      </c>
    </row>
    <row r="839" spans="1:22" customFormat="1" ht="45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 s="8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 s="9">
        <f t="shared" si="79"/>
        <v>49.11</v>
      </c>
      <c r="Q839" s="5" t="s">
        <v>8321</v>
      </c>
      <c r="R839" s="10" t="s">
        <v>8322</v>
      </c>
      <c r="S839" s="18">
        <f t="shared" si="80"/>
        <v>41730.998402777775</v>
      </c>
      <c r="T839" s="21">
        <f t="shared" si="81"/>
        <v>41760.998402777775</v>
      </c>
      <c r="U839" s="23">
        <f t="shared" si="82"/>
        <v>30</v>
      </c>
      <c r="V839" s="25">
        <f t="shared" si="83"/>
        <v>8.2191780821917804E-2</v>
      </c>
    </row>
    <row r="840" spans="1:22" customFormat="1" ht="60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 s="8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 s="9">
        <f t="shared" si="79"/>
        <v>47.67</v>
      </c>
      <c r="Q840" s="5" t="s">
        <v>8321</v>
      </c>
      <c r="R840" s="10" t="s">
        <v>8322</v>
      </c>
      <c r="S840" s="18">
        <f t="shared" si="80"/>
        <v>40895.897974537038</v>
      </c>
      <c r="T840" s="21">
        <f t="shared" si="81"/>
        <v>40925.897974537038</v>
      </c>
      <c r="U840" s="23">
        <f t="shared" si="82"/>
        <v>30</v>
      </c>
      <c r="V840" s="25">
        <f t="shared" si="83"/>
        <v>8.2191780821917804E-2</v>
      </c>
    </row>
    <row r="841" spans="1:22" customFormat="1" ht="45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 s="8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 s="9">
        <f t="shared" si="79"/>
        <v>60.74</v>
      </c>
      <c r="Q841" s="5" t="s">
        <v>8321</v>
      </c>
      <c r="R841" s="10" t="s">
        <v>8322</v>
      </c>
      <c r="S841" s="18">
        <f t="shared" si="80"/>
        <v>41144.763379629629</v>
      </c>
      <c r="T841" s="21">
        <f t="shared" si="81"/>
        <v>41174.763379629629</v>
      </c>
      <c r="U841" s="23">
        <f t="shared" si="82"/>
        <v>30</v>
      </c>
      <c r="V841" s="25">
        <f t="shared" si="83"/>
        <v>8.2191780821917804E-2</v>
      </c>
    </row>
    <row r="842" spans="1:22" customFormat="1" ht="45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 s="8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 s="9">
        <f t="shared" si="79"/>
        <v>63.38</v>
      </c>
      <c r="Q842" s="5" t="s">
        <v>8321</v>
      </c>
      <c r="R842" s="10" t="s">
        <v>8323</v>
      </c>
      <c r="S842" s="18">
        <f t="shared" si="80"/>
        <v>42607.226701388892</v>
      </c>
      <c r="T842" s="21">
        <f t="shared" si="81"/>
        <v>42637.226701388892</v>
      </c>
      <c r="U842" s="23">
        <f t="shared" si="82"/>
        <v>30</v>
      </c>
      <c r="V842" s="25">
        <f t="shared" si="83"/>
        <v>8.2191780821917804E-2</v>
      </c>
    </row>
    <row r="843" spans="1:22" customFormat="1" ht="60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 s="8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 s="9">
        <f t="shared" si="79"/>
        <v>53.89</v>
      </c>
      <c r="Q843" s="5" t="s">
        <v>8321</v>
      </c>
      <c r="R843" s="10" t="s">
        <v>8323</v>
      </c>
      <c r="S843" s="18">
        <f t="shared" si="80"/>
        <v>41923.838692129626</v>
      </c>
      <c r="T843" s="21">
        <f t="shared" si="81"/>
        <v>41953.88035879629</v>
      </c>
      <c r="U843" s="23">
        <f t="shared" si="82"/>
        <v>30</v>
      </c>
      <c r="V843" s="25">
        <f t="shared" si="83"/>
        <v>8.2191780821917804E-2</v>
      </c>
    </row>
    <row r="844" spans="1:22" customFormat="1" ht="45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 s="8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 s="9">
        <f t="shared" si="79"/>
        <v>66.87</v>
      </c>
      <c r="Q844" s="5" t="s">
        <v>8321</v>
      </c>
      <c r="R844" s="10" t="s">
        <v>8323</v>
      </c>
      <c r="S844" s="18">
        <f t="shared" si="80"/>
        <v>41526.592395833337</v>
      </c>
      <c r="T844" s="21">
        <f t="shared" si="81"/>
        <v>41561.165972222225</v>
      </c>
      <c r="U844" s="23">
        <f t="shared" si="82"/>
        <v>35</v>
      </c>
      <c r="V844" s="25">
        <f t="shared" si="83"/>
        <v>9.5890410958904104E-2</v>
      </c>
    </row>
    <row r="845" spans="1:22" customFormat="1" ht="60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 s="8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 s="9">
        <f t="shared" si="79"/>
        <v>63.1</v>
      </c>
      <c r="Q845" s="5" t="s">
        <v>8321</v>
      </c>
      <c r="R845" s="10" t="s">
        <v>8323</v>
      </c>
      <c r="S845" s="18">
        <f t="shared" si="80"/>
        <v>42695.257870370369</v>
      </c>
      <c r="T845" s="21">
        <f t="shared" si="81"/>
        <v>42712.333333333328</v>
      </c>
      <c r="U845" s="23">
        <f t="shared" si="82"/>
        <v>17</v>
      </c>
      <c r="V845" s="25">
        <f t="shared" si="83"/>
        <v>4.6575342465753428E-2</v>
      </c>
    </row>
    <row r="846" spans="1:22" customFormat="1" ht="60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 s="8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 s="9">
        <f t="shared" si="79"/>
        <v>36.630000000000003</v>
      </c>
      <c r="Q846" s="5" t="s">
        <v>8321</v>
      </c>
      <c r="R846" s="10" t="s">
        <v>8323</v>
      </c>
      <c r="S846" s="18">
        <f t="shared" si="80"/>
        <v>41905.684629629628</v>
      </c>
      <c r="T846" s="21">
        <f t="shared" si="81"/>
        <v>41944.207638888889</v>
      </c>
      <c r="U846" s="23">
        <f t="shared" si="82"/>
        <v>39</v>
      </c>
      <c r="V846" s="25">
        <f t="shared" si="83"/>
        <v>0.10684931506849316</v>
      </c>
    </row>
    <row r="847" spans="1:22" customFormat="1" ht="45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 s="8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 s="9">
        <f t="shared" si="79"/>
        <v>34.01</v>
      </c>
      <c r="Q847" s="5" t="s">
        <v>8321</v>
      </c>
      <c r="R847" s="10" t="s">
        <v>8323</v>
      </c>
      <c r="S847" s="18">
        <f t="shared" si="80"/>
        <v>42578.205972222218</v>
      </c>
      <c r="T847" s="21">
        <f t="shared" si="81"/>
        <v>42618.165972222225</v>
      </c>
      <c r="U847" s="23">
        <f t="shared" si="82"/>
        <v>40</v>
      </c>
      <c r="V847" s="25">
        <f t="shared" si="83"/>
        <v>0.1095890410958904</v>
      </c>
    </row>
    <row r="848" spans="1:22" customFormat="1" ht="45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 s="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 s="9">
        <f t="shared" si="79"/>
        <v>28.55</v>
      </c>
      <c r="Q848" s="5" t="s">
        <v>8321</v>
      </c>
      <c r="R848" s="10" t="s">
        <v>8323</v>
      </c>
      <c r="S848" s="18">
        <f t="shared" si="80"/>
        <v>41694.391840277778</v>
      </c>
      <c r="T848" s="21">
        <f t="shared" si="81"/>
        <v>41708.583333333336</v>
      </c>
      <c r="U848" s="23">
        <f t="shared" si="82"/>
        <v>14</v>
      </c>
      <c r="V848" s="25">
        <f t="shared" si="83"/>
        <v>3.8356164383561646E-2</v>
      </c>
    </row>
    <row r="849" spans="1:22" customFormat="1" ht="30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 s="8">
        <v>1436555376</v>
      </c>
      <c r="J849" s="8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 s="9">
        <f t="shared" si="79"/>
        <v>10</v>
      </c>
      <c r="Q849" s="5" t="s">
        <v>8321</v>
      </c>
      <c r="R849" s="10" t="s">
        <v>8323</v>
      </c>
      <c r="S849" s="18">
        <f t="shared" si="80"/>
        <v>42165.79833333334</v>
      </c>
      <c r="T849" s="21">
        <f t="shared" si="81"/>
        <v>42195.79833333334</v>
      </c>
      <c r="U849" s="23">
        <f t="shared" si="82"/>
        <v>30</v>
      </c>
      <c r="V849" s="25">
        <f t="shared" si="83"/>
        <v>8.2191780821917804E-2</v>
      </c>
    </row>
    <row r="850" spans="1:22" customFormat="1" ht="45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 s="8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 s="9">
        <f t="shared" si="79"/>
        <v>18.75</v>
      </c>
      <c r="Q850" s="5" t="s">
        <v>8321</v>
      </c>
      <c r="R850" s="10" t="s">
        <v>8323</v>
      </c>
      <c r="S850" s="18">
        <f t="shared" si="80"/>
        <v>42078.792048611111</v>
      </c>
      <c r="T850" s="21">
        <f t="shared" si="81"/>
        <v>42108.792048611111</v>
      </c>
      <c r="U850" s="23">
        <f t="shared" si="82"/>
        <v>30</v>
      </c>
      <c r="V850" s="25">
        <f t="shared" si="83"/>
        <v>8.2191780821917804E-2</v>
      </c>
    </row>
    <row r="851" spans="1:22" customFormat="1" ht="60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 s="8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 s="9">
        <f t="shared" si="79"/>
        <v>41.7</v>
      </c>
      <c r="Q851" s="5" t="s">
        <v>8321</v>
      </c>
      <c r="R851" s="10" t="s">
        <v>8323</v>
      </c>
      <c r="S851" s="18">
        <f t="shared" si="80"/>
        <v>42051.148888888885</v>
      </c>
      <c r="T851" s="21">
        <f t="shared" si="81"/>
        <v>42079.107222222221</v>
      </c>
      <c r="U851" s="23">
        <f t="shared" si="82"/>
        <v>28</v>
      </c>
      <c r="V851" s="25">
        <f t="shared" si="83"/>
        <v>7.6712328767123292E-2</v>
      </c>
    </row>
    <row r="852" spans="1:22" customFormat="1" ht="45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 s="8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 s="9">
        <f t="shared" si="79"/>
        <v>46.67</v>
      </c>
      <c r="Q852" s="5" t="s">
        <v>8321</v>
      </c>
      <c r="R852" s="10" t="s">
        <v>8323</v>
      </c>
      <c r="S852" s="18">
        <f t="shared" si="80"/>
        <v>42452.827743055561</v>
      </c>
      <c r="T852" s="21">
        <f t="shared" si="81"/>
        <v>42485.207638888889</v>
      </c>
      <c r="U852" s="23">
        <f t="shared" si="82"/>
        <v>33</v>
      </c>
      <c r="V852" s="25">
        <f t="shared" si="83"/>
        <v>9.0410958904109592E-2</v>
      </c>
    </row>
    <row r="853" spans="1:22" customFormat="1" ht="45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 s="8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 s="9">
        <f t="shared" si="79"/>
        <v>37.270000000000003</v>
      </c>
      <c r="Q853" s="5" t="s">
        <v>8321</v>
      </c>
      <c r="R853" s="10" t="s">
        <v>8323</v>
      </c>
      <c r="S853" s="18">
        <f t="shared" si="80"/>
        <v>42522.880243055552</v>
      </c>
      <c r="T853" s="21">
        <f t="shared" si="81"/>
        <v>42582.822916666672</v>
      </c>
      <c r="U853" s="23">
        <f t="shared" si="82"/>
        <v>60</v>
      </c>
      <c r="V853" s="25">
        <f t="shared" si="83"/>
        <v>0.16438356164383561</v>
      </c>
    </row>
    <row r="854" spans="1:22" customFormat="1" ht="30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 s="8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 s="9">
        <f t="shared" si="79"/>
        <v>59.26</v>
      </c>
      <c r="Q854" s="5" t="s">
        <v>8321</v>
      </c>
      <c r="R854" s="10" t="s">
        <v>8323</v>
      </c>
      <c r="S854" s="18">
        <f t="shared" si="80"/>
        <v>42656.805497685185</v>
      </c>
      <c r="T854" s="21">
        <f t="shared" si="81"/>
        <v>42667.875</v>
      </c>
      <c r="U854" s="23">
        <f t="shared" si="82"/>
        <v>11</v>
      </c>
      <c r="V854" s="25">
        <f t="shared" si="83"/>
        <v>3.0136986301369864E-2</v>
      </c>
    </row>
    <row r="855" spans="1:22" customFormat="1" ht="45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 s="8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 s="9">
        <f t="shared" si="79"/>
        <v>30</v>
      </c>
      <c r="Q855" s="5" t="s">
        <v>8321</v>
      </c>
      <c r="R855" s="10" t="s">
        <v>8323</v>
      </c>
      <c r="S855" s="18">
        <f t="shared" si="80"/>
        <v>42021.832280092596</v>
      </c>
      <c r="T855" s="21">
        <f t="shared" si="81"/>
        <v>42051.832280092596</v>
      </c>
      <c r="U855" s="23">
        <f t="shared" si="82"/>
        <v>30</v>
      </c>
      <c r="V855" s="25">
        <f t="shared" si="83"/>
        <v>8.2191780821917804E-2</v>
      </c>
    </row>
    <row r="856" spans="1:22" customFormat="1" ht="45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 s="8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 s="9">
        <f t="shared" si="79"/>
        <v>65.86</v>
      </c>
      <c r="Q856" s="5" t="s">
        <v>8321</v>
      </c>
      <c r="R856" s="10" t="s">
        <v>8323</v>
      </c>
      <c r="S856" s="18">
        <f t="shared" si="80"/>
        <v>42702.212337962963</v>
      </c>
      <c r="T856" s="21">
        <f t="shared" si="81"/>
        <v>42732.212337962963</v>
      </c>
      <c r="U856" s="23">
        <f t="shared" si="82"/>
        <v>30</v>
      </c>
      <c r="V856" s="25">
        <f t="shared" si="83"/>
        <v>8.2191780821917804E-2</v>
      </c>
    </row>
    <row r="857" spans="1:22" customFormat="1" ht="45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 s="8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 s="9">
        <f t="shared" si="79"/>
        <v>31.91</v>
      </c>
      <c r="Q857" s="5" t="s">
        <v>8321</v>
      </c>
      <c r="R857" s="10" t="s">
        <v>8323</v>
      </c>
      <c r="S857" s="18">
        <f t="shared" si="80"/>
        <v>42545.125196759262</v>
      </c>
      <c r="T857" s="21">
        <f t="shared" si="81"/>
        <v>42575.125196759262</v>
      </c>
      <c r="U857" s="23">
        <f t="shared" si="82"/>
        <v>30</v>
      </c>
      <c r="V857" s="25">
        <f t="shared" si="83"/>
        <v>8.2191780821917804E-2</v>
      </c>
    </row>
    <row r="858" spans="1:22" customFormat="1" ht="60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 s="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 s="9">
        <f t="shared" si="79"/>
        <v>19.46</v>
      </c>
      <c r="Q858" s="5" t="s">
        <v>8321</v>
      </c>
      <c r="R858" s="10" t="s">
        <v>8323</v>
      </c>
      <c r="S858" s="18">
        <f t="shared" si="80"/>
        <v>42609.311990740738</v>
      </c>
      <c r="T858" s="21">
        <f t="shared" si="81"/>
        <v>42668.791666666672</v>
      </c>
      <c r="U858" s="23">
        <f t="shared" si="82"/>
        <v>59</v>
      </c>
      <c r="V858" s="25">
        <f t="shared" si="83"/>
        <v>0.16164383561643836</v>
      </c>
    </row>
    <row r="859" spans="1:22" customFormat="1" ht="45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 s="8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 s="9">
        <f t="shared" si="79"/>
        <v>50</v>
      </c>
      <c r="Q859" s="5" t="s">
        <v>8321</v>
      </c>
      <c r="R859" s="10" t="s">
        <v>8323</v>
      </c>
      <c r="S859" s="18">
        <f t="shared" si="80"/>
        <v>42291.581377314811</v>
      </c>
      <c r="T859" s="21">
        <f t="shared" si="81"/>
        <v>42333.623043981483</v>
      </c>
      <c r="U859" s="23">
        <f t="shared" si="82"/>
        <v>42</v>
      </c>
      <c r="V859" s="25">
        <f t="shared" si="83"/>
        <v>0.11506849315068493</v>
      </c>
    </row>
    <row r="860" spans="1:22" customFormat="1" ht="60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 s="8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 s="9">
        <f t="shared" si="79"/>
        <v>22.74</v>
      </c>
      <c r="Q860" s="5" t="s">
        <v>8321</v>
      </c>
      <c r="R860" s="10" t="s">
        <v>8323</v>
      </c>
      <c r="S860" s="18">
        <f t="shared" si="80"/>
        <v>42079.745578703703</v>
      </c>
      <c r="T860" s="21">
        <f t="shared" si="81"/>
        <v>42109.957638888889</v>
      </c>
      <c r="U860" s="23">
        <f t="shared" si="82"/>
        <v>30</v>
      </c>
      <c r="V860" s="25">
        <f t="shared" si="83"/>
        <v>8.2191780821917804E-2</v>
      </c>
    </row>
    <row r="861" spans="1:22" customFormat="1" ht="45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 s="8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 s="9">
        <f t="shared" si="79"/>
        <v>42.72</v>
      </c>
      <c r="Q861" s="5" t="s">
        <v>8321</v>
      </c>
      <c r="R861" s="10" t="s">
        <v>8323</v>
      </c>
      <c r="S861" s="18">
        <f t="shared" si="80"/>
        <v>42128.820231481484</v>
      </c>
      <c r="T861" s="21">
        <f t="shared" si="81"/>
        <v>42159</v>
      </c>
      <c r="U861" s="23">
        <f t="shared" si="82"/>
        <v>31</v>
      </c>
      <c r="V861" s="25">
        <f t="shared" si="83"/>
        <v>8.4931506849315067E-2</v>
      </c>
    </row>
    <row r="862" spans="1:22" customFormat="1" ht="60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 s="8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 s="9">
        <f t="shared" si="79"/>
        <v>52.92</v>
      </c>
      <c r="Q862" s="5" t="s">
        <v>8321</v>
      </c>
      <c r="R862" s="10" t="s">
        <v>8324</v>
      </c>
      <c r="S862" s="18">
        <f t="shared" si="80"/>
        <v>41570.482789351852</v>
      </c>
      <c r="T862" s="21">
        <f t="shared" si="81"/>
        <v>41600.524456018517</v>
      </c>
      <c r="U862" s="23">
        <f t="shared" si="82"/>
        <v>30</v>
      </c>
      <c r="V862" s="25">
        <f t="shared" si="83"/>
        <v>8.2191780821917804E-2</v>
      </c>
    </row>
    <row r="863" spans="1:22" customFormat="1" ht="45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 s="8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 s="9">
        <f t="shared" si="79"/>
        <v>50.5</v>
      </c>
      <c r="Q863" s="5" t="s">
        <v>8321</v>
      </c>
      <c r="R863" s="10" t="s">
        <v>8324</v>
      </c>
      <c r="S863" s="18">
        <f t="shared" si="80"/>
        <v>42599.965324074074</v>
      </c>
      <c r="T863" s="21">
        <f t="shared" si="81"/>
        <v>42629.965324074074</v>
      </c>
      <c r="U863" s="23">
        <f t="shared" si="82"/>
        <v>30</v>
      </c>
      <c r="V863" s="25">
        <f t="shared" si="83"/>
        <v>8.2191780821917804E-2</v>
      </c>
    </row>
    <row r="864" spans="1:22" customFormat="1" ht="45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 s="8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 s="9">
        <f t="shared" si="79"/>
        <v>42.5</v>
      </c>
      <c r="Q864" s="5" t="s">
        <v>8321</v>
      </c>
      <c r="R864" s="10" t="s">
        <v>8324</v>
      </c>
      <c r="S864" s="18">
        <f t="shared" si="80"/>
        <v>41559.5549537037</v>
      </c>
      <c r="T864" s="21">
        <f t="shared" si="81"/>
        <v>41589.596620370372</v>
      </c>
      <c r="U864" s="23">
        <f t="shared" si="82"/>
        <v>30</v>
      </c>
      <c r="V864" s="25">
        <f t="shared" si="83"/>
        <v>8.2191780821917804E-2</v>
      </c>
    </row>
    <row r="865" spans="1:22" customFormat="1" ht="45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 s="8">
        <v>1329014966</v>
      </c>
      <c r="J865" s="8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 s="9">
        <f t="shared" si="79"/>
        <v>18</v>
      </c>
      <c r="Q865" s="5" t="s">
        <v>8321</v>
      </c>
      <c r="R865" s="10" t="s">
        <v>8324</v>
      </c>
      <c r="S865" s="18">
        <f t="shared" si="80"/>
        <v>40921.117662037039</v>
      </c>
      <c r="T865" s="21">
        <f t="shared" si="81"/>
        <v>40951.117662037039</v>
      </c>
      <c r="U865" s="23">
        <f t="shared" si="82"/>
        <v>30</v>
      </c>
      <c r="V865" s="25">
        <f t="shared" si="83"/>
        <v>8.2191780821917804E-2</v>
      </c>
    </row>
    <row r="866" spans="1:22" customFormat="1" ht="45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 s="8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 s="9">
        <f t="shared" si="79"/>
        <v>34.18</v>
      </c>
      <c r="Q866" s="5" t="s">
        <v>8321</v>
      </c>
      <c r="R866" s="10" t="s">
        <v>8324</v>
      </c>
      <c r="S866" s="18">
        <f t="shared" si="80"/>
        <v>41541.106921296298</v>
      </c>
      <c r="T866" s="21">
        <f t="shared" si="81"/>
        <v>41563.415972222225</v>
      </c>
      <c r="U866" s="23">
        <f t="shared" si="82"/>
        <v>22</v>
      </c>
      <c r="V866" s="25">
        <f t="shared" si="83"/>
        <v>6.0273972602739728E-2</v>
      </c>
    </row>
    <row r="867" spans="1:22" customFormat="1" ht="60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 s="8">
        <v>1358361197</v>
      </c>
      <c r="J867" s="8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 s="9">
        <f t="shared" si="79"/>
        <v>22.5</v>
      </c>
      <c r="Q867" s="5" t="s">
        <v>8321</v>
      </c>
      <c r="R867" s="10" t="s">
        <v>8324</v>
      </c>
      <c r="S867" s="18">
        <f t="shared" si="80"/>
        <v>41230.77311342593</v>
      </c>
      <c r="T867" s="21">
        <f t="shared" si="81"/>
        <v>41290.77311342593</v>
      </c>
      <c r="U867" s="23">
        <f t="shared" si="82"/>
        <v>60</v>
      </c>
      <c r="V867" s="25">
        <f t="shared" si="83"/>
        <v>0.16438356164383561</v>
      </c>
    </row>
    <row r="868" spans="1:22" customFormat="1" ht="45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 s="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 s="9">
        <f t="shared" si="79"/>
        <v>58.18</v>
      </c>
      <c r="Q868" s="5" t="s">
        <v>8321</v>
      </c>
      <c r="R868" s="10" t="s">
        <v>8324</v>
      </c>
      <c r="S868" s="18">
        <f t="shared" si="80"/>
        <v>42025.637939814813</v>
      </c>
      <c r="T868" s="21">
        <f t="shared" si="81"/>
        <v>42063.631944444445</v>
      </c>
      <c r="U868" s="23">
        <f t="shared" si="82"/>
        <v>38</v>
      </c>
      <c r="V868" s="25">
        <f t="shared" si="83"/>
        <v>0.10410958904109589</v>
      </c>
    </row>
    <row r="869" spans="1:22" customFormat="1" ht="60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 s="8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 s="9">
        <f t="shared" si="79"/>
        <v>109.18</v>
      </c>
      <c r="Q869" s="5" t="s">
        <v>8321</v>
      </c>
      <c r="R869" s="10" t="s">
        <v>8324</v>
      </c>
      <c r="S869" s="18">
        <f t="shared" si="80"/>
        <v>40088.105393518519</v>
      </c>
      <c r="T869" s="21">
        <f t="shared" si="81"/>
        <v>40148.207638888889</v>
      </c>
      <c r="U869" s="23">
        <f t="shared" si="82"/>
        <v>60</v>
      </c>
      <c r="V869" s="25">
        <f t="shared" si="83"/>
        <v>0.16438356164383561</v>
      </c>
    </row>
    <row r="870" spans="1:22" customFormat="1" ht="60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 s="8">
        <v>1389055198</v>
      </c>
      <c r="J870" s="8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 s="9">
        <f t="shared" si="79"/>
        <v>50</v>
      </c>
      <c r="Q870" s="5" t="s">
        <v>8321</v>
      </c>
      <c r="R870" s="10" t="s">
        <v>8324</v>
      </c>
      <c r="S870" s="18">
        <f t="shared" si="80"/>
        <v>41616.027754629627</v>
      </c>
      <c r="T870" s="21">
        <f t="shared" si="81"/>
        <v>41646.027754629627</v>
      </c>
      <c r="U870" s="23">
        <f t="shared" si="82"/>
        <v>30</v>
      </c>
      <c r="V870" s="25">
        <f t="shared" si="83"/>
        <v>8.2191780821917804E-2</v>
      </c>
    </row>
    <row r="871" spans="1:22" customFormat="1" ht="60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 s="8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 s="9">
        <f t="shared" si="79"/>
        <v>346.67</v>
      </c>
      <c r="Q871" s="5" t="s">
        <v>8321</v>
      </c>
      <c r="R871" s="10" t="s">
        <v>8324</v>
      </c>
      <c r="S871" s="18">
        <f t="shared" si="80"/>
        <v>41342.845567129632</v>
      </c>
      <c r="T871" s="21">
        <f t="shared" si="81"/>
        <v>41372.803900462961</v>
      </c>
      <c r="U871" s="23">
        <f t="shared" si="82"/>
        <v>30</v>
      </c>
      <c r="V871" s="25">
        <f t="shared" si="83"/>
        <v>8.2191780821917804E-2</v>
      </c>
    </row>
    <row r="872" spans="1:22" customFormat="1" ht="60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 s="8">
        <v>1377995523</v>
      </c>
      <c r="J872" s="8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 s="9">
        <f t="shared" si="79"/>
        <v>12.4</v>
      </c>
      <c r="Q872" s="5" t="s">
        <v>8321</v>
      </c>
      <c r="R872" s="10" t="s">
        <v>8324</v>
      </c>
      <c r="S872" s="18">
        <f t="shared" si="80"/>
        <v>41488.022256944445</v>
      </c>
      <c r="T872" s="21">
        <f t="shared" si="81"/>
        <v>41518.022256944445</v>
      </c>
      <c r="U872" s="23">
        <f t="shared" si="82"/>
        <v>30</v>
      </c>
      <c r="V872" s="25">
        <f t="shared" si="83"/>
        <v>8.2191780821917804E-2</v>
      </c>
    </row>
    <row r="873" spans="1:22" customFormat="1" ht="60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 s="8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 s="9">
        <f t="shared" si="79"/>
        <v>27.08</v>
      </c>
      <c r="Q873" s="5" t="s">
        <v>8321</v>
      </c>
      <c r="R873" s="10" t="s">
        <v>8324</v>
      </c>
      <c r="S873" s="18">
        <f t="shared" si="80"/>
        <v>41577.561284722222</v>
      </c>
      <c r="T873" s="21">
        <f t="shared" si="81"/>
        <v>41607.602951388886</v>
      </c>
      <c r="U873" s="23">
        <f t="shared" si="82"/>
        <v>30</v>
      </c>
      <c r="V873" s="25">
        <f t="shared" si="83"/>
        <v>8.2191780821917804E-2</v>
      </c>
    </row>
    <row r="874" spans="1:22" customFormat="1" ht="45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 s="8">
        <v>1299786527</v>
      </c>
      <c r="J874" s="8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 s="9">
        <f t="shared" si="79"/>
        <v>32.5</v>
      </c>
      <c r="Q874" s="5" t="s">
        <v>8321</v>
      </c>
      <c r="R874" s="10" t="s">
        <v>8324</v>
      </c>
      <c r="S874" s="18">
        <f t="shared" si="80"/>
        <v>40567.825543981482</v>
      </c>
      <c r="T874" s="21">
        <f t="shared" si="81"/>
        <v>40612.825543981482</v>
      </c>
      <c r="U874" s="23">
        <f t="shared" si="82"/>
        <v>45</v>
      </c>
      <c r="V874" s="25">
        <f t="shared" si="83"/>
        <v>0.12328767123287671</v>
      </c>
    </row>
    <row r="875" spans="1:22" customFormat="1" ht="45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 s="8">
        <v>1352610040</v>
      </c>
      <c r="J875" s="8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 s="9">
        <f t="shared" si="79"/>
        <v>9</v>
      </c>
      <c r="Q875" s="5" t="s">
        <v>8321</v>
      </c>
      <c r="R875" s="10" t="s">
        <v>8324</v>
      </c>
      <c r="S875" s="18">
        <f t="shared" si="80"/>
        <v>41184.167129629634</v>
      </c>
      <c r="T875" s="21">
        <f t="shared" si="81"/>
        <v>41224.208796296298</v>
      </c>
      <c r="U875" s="23">
        <f t="shared" si="82"/>
        <v>40</v>
      </c>
      <c r="V875" s="25">
        <f t="shared" si="83"/>
        <v>0.1095890410958904</v>
      </c>
    </row>
    <row r="876" spans="1:22" customFormat="1" ht="60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 s="8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 s="9">
        <f t="shared" si="79"/>
        <v>34.76</v>
      </c>
      <c r="Q876" s="5" t="s">
        <v>8321</v>
      </c>
      <c r="R876" s="10" t="s">
        <v>8324</v>
      </c>
      <c r="S876" s="18">
        <f t="shared" si="80"/>
        <v>41368.583726851852</v>
      </c>
      <c r="T876" s="21">
        <f t="shared" si="81"/>
        <v>41398.583726851852</v>
      </c>
      <c r="U876" s="23">
        <f t="shared" si="82"/>
        <v>30</v>
      </c>
      <c r="V876" s="25">
        <f t="shared" si="83"/>
        <v>8.2191780821917804E-2</v>
      </c>
    </row>
    <row r="877" spans="1:22" customFormat="1" ht="60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 s="8">
        <v>1442856131</v>
      </c>
      <c r="J877" s="8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 s="9">
        <f t="shared" si="79"/>
        <v>0</v>
      </c>
      <c r="Q877" s="5" t="s">
        <v>8321</v>
      </c>
      <c r="R877" s="10" t="s">
        <v>8324</v>
      </c>
      <c r="S877" s="18">
        <f t="shared" si="80"/>
        <v>42248.723738425921</v>
      </c>
      <c r="T877" s="21">
        <f t="shared" si="81"/>
        <v>42268.723738425921</v>
      </c>
      <c r="U877" s="23">
        <f t="shared" si="82"/>
        <v>20</v>
      </c>
      <c r="V877" s="25">
        <f t="shared" si="83"/>
        <v>5.4794520547945202E-2</v>
      </c>
    </row>
    <row r="878" spans="1:22" customFormat="1" ht="30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 s="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 s="9">
        <f t="shared" si="79"/>
        <v>28.58</v>
      </c>
      <c r="Q878" s="5" t="s">
        <v>8321</v>
      </c>
      <c r="R878" s="10" t="s">
        <v>8324</v>
      </c>
      <c r="S878" s="18">
        <f t="shared" si="80"/>
        <v>41276.496840277774</v>
      </c>
      <c r="T878" s="21">
        <f t="shared" si="81"/>
        <v>41309.496840277774</v>
      </c>
      <c r="U878" s="23">
        <f t="shared" si="82"/>
        <v>33</v>
      </c>
      <c r="V878" s="25">
        <f t="shared" si="83"/>
        <v>9.0410958904109592E-2</v>
      </c>
    </row>
    <row r="879" spans="1:22" customFormat="1" ht="60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 s="8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 s="9">
        <f t="shared" si="79"/>
        <v>46.59</v>
      </c>
      <c r="Q879" s="5" t="s">
        <v>8321</v>
      </c>
      <c r="R879" s="10" t="s">
        <v>8324</v>
      </c>
      <c r="S879" s="18">
        <f t="shared" si="80"/>
        <v>41597.788888888892</v>
      </c>
      <c r="T879" s="21">
        <f t="shared" si="81"/>
        <v>41627.788888888892</v>
      </c>
      <c r="U879" s="23">
        <f t="shared" si="82"/>
        <v>30</v>
      </c>
      <c r="V879" s="25">
        <f t="shared" si="83"/>
        <v>8.2191780821917804E-2</v>
      </c>
    </row>
    <row r="880" spans="1:22" customFormat="1" ht="60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 s="8">
        <v>1293082524</v>
      </c>
      <c r="J880" s="8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 s="9">
        <f t="shared" si="79"/>
        <v>32.5</v>
      </c>
      <c r="Q880" s="5" t="s">
        <v>8321</v>
      </c>
      <c r="R880" s="10" t="s">
        <v>8324</v>
      </c>
      <c r="S880" s="18">
        <f t="shared" si="80"/>
        <v>40505.232916666668</v>
      </c>
      <c r="T880" s="21">
        <f t="shared" si="81"/>
        <v>40535.232916666668</v>
      </c>
      <c r="U880" s="23">
        <f t="shared" si="82"/>
        <v>30</v>
      </c>
      <c r="V880" s="25">
        <f t="shared" si="83"/>
        <v>8.2191780821917804E-2</v>
      </c>
    </row>
    <row r="881" spans="1:22" customFormat="1" ht="60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 s="8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 s="9">
        <f t="shared" si="79"/>
        <v>21.47</v>
      </c>
      <c r="Q881" s="5" t="s">
        <v>8321</v>
      </c>
      <c r="R881" s="10" t="s">
        <v>8324</v>
      </c>
      <c r="S881" s="18">
        <f t="shared" si="80"/>
        <v>41037.829918981479</v>
      </c>
      <c r="T881" s="21">
        <f t="shared" si="81"/>
        <v>41058.829918981479</v>
      </c>
      <c r="U881" s="23">
        <f t="shared" si="82"/>
        <v>21</v>
      </c>
      <c r="V881" s="25">
        <f t="shared" si="83"/>
        <v>5.7534246575342465E-2</v>
      </c>
    </row>
    <row r="882" spans="1:22" customFormat="1" ht="60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 s="8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 s="9">
        <f t="shared" si="79"/>
        <v>14.13</v>
      </c>
      <c r="Q882" s="5" t="s">
        <v>8321</v>
      </c>
      <c r="R882" s="10" t="s">
        <v>8325</v>
      </c>
      <c r="S882" s="18">
        <f t="shared" si="80"/>
        <v>41179.32104166667</v>
      </c>
      <c r="T882" s="21">
        <f t="shared" si="81"/>
        <v>41212.32104166667</v>
      </c>
      <c r="U882" s="23">
        <f t="shared" si="82"/>
        <v>33</v>
      </c>
      <c r="V882" s="25">
        <f t="shared" si="83"/>
        <v>9.0410958904109592E-2</v>
      </c>
    </row>
    <row r="883" spans="1:22" customFormat="1" ht="45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 s="8">
        <v>1326520886</v>
      </c>
      <c r="J883" s="8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 s="9">
        <f t="shared" si="79"/>
        <v>30</v>
      </c>
      <c r="Q883" s="5" t="s">
        <v>8321</v>
      </c>
      <c r="R883" s="10" t="s">
        <v>8325</v>
      </c>
      <c r="S883" s="18">
        <f t="shared" si="80"/>
        <v>40877.25099537037</v>
      </c>
      <c r="T883" s="21">
        <f t="shared" si="81"/>
        <v>40922.25099537037</v>
      </c>
      <c r="U883" s="23">
        <f t="shared" si="82"/>
        <v>45</v>
      </c>
      <c r="V883" s="25">
        <f t="shared" si="83"/>
        <v>0.12328767123287671</v>
      </c>
    </row>
    <row r="884" spans="1:22" customFormat="1" ht="60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 s="8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 s="9">
        <f t="shared" si="79"/>
        <v>21.57</v>
      </c>
      <c r="Q884" s="5" t="s">
        <v>8321</v>
      </c>
      <c r="R884" s="10" t="s">
        <v>8325</v>
      </c>
      <c r="S884" s="18">
        <f t="shared" si="80"/>
        <v>40759.860532407409</v>
      </c>
      <c r="T884" s="21">
        <f t="shared" si="81"/>
        <v>40792.860532407409</v>
      </c>
      <c r="U884" s="23">
        <f t="shared" si="82"/>
        <v>33</v>
      </c>
      <c r="V884" s="25">
        <f t="shared" si="83"/>
        <v>9.0410958904109592E-2</v>
      </c>
    </row>
    <row r="885" spans="1:22" customFormat="1" ht="60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 s="8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 s="9">
        <f t="shared" si="79"/>
        <v>83.38</v>
      </c>
      <c r="Q885" s="5" t="s">
        <v>8321</v>
      </c>
      <c r="R885" s="10" t="s">
        <v>8325</v>
      </c>
      <c r="S885" s="18">
        <f t="shared" si="80"/>
        <v>42371.935590277775</v>
      </c>
      <c r="T885" s="21">
        <f t="shared" si="81"/>
        <v>42431.935590277775</v>
      </c>
      <c r="U885" s="23">
        <f t="shared" si="82"/>
        <v>60</v>
      </c>
      <c r="V885" s="25">
        <f t="shared" si="83"/>
        <v>0.16438356164383561</v>
      </c>
    </row>
    <row r="886" spans="1:22" customFormat="1" ht="45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 s="8">
        <v>1336789860</v>
      </c>
      <c r="J886" s="8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 s="9">
        <f t="shared" si="79"/>
        <v>10</v>
      </c>
      <c r="Q886" s="5" t="s">
        <v>8321</v>
      </c>
      <c r="R886" s="10" t="s">
        <v>8325</v>
      </c>
      <c r="S886" s="18">
        <f t="shared" si="80"/>
        <v>40981.802615740737</v>
      </c>
      <c r="T886" s="21">
        <f t="shared" si="81"/>
        <v>41041.104861111111</v>
      </c>
      <c r="U886" s="23">
        <f t="shared" si="82"/>
        <v>60</v>
      </c>
      <c r="V886" s="25">
        <f t="shared" si="83"/>
        <v>0.16438356164383561</v>
      </c>
    </row>
    <row r="887" spans="1:22" customFormat="1" ht="45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 s="8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 s="9">
        <f t="shared" si="79"/>
        <v>35.71</v>
      </c>
      <c r="Q887" s="5" t="s">
        <v>8321</v>
      </c>
      <c r="R887" s="10" t="s">
        <v>8325</v>
      </c>
      <c r="S887" s="18">
        <f t="shared" si="80"/>
        <v>42713.941099537042</v>
      </c>
      <c r="T887" s="21">
        <f t="shared" si="81"/>
        <v>42734.941099537042</v>
      </c>
      <c r="U887" s="23">
        <f t="shared" si="82"/>
        <v>21</v>
      </c>
      <c r="V887" s="25">
        <f t="shared" si="83"/>
        <v>5.7534246575342465E-2</v>
      </c>
    </row>
    <row r="888" spans="1:22" customFormat="1" ht="60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 s="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 s="9">
        <f t="shared" si="79"/>
        <v>29.29</v>
      </c>
      <c r="Q888" s="5" t="s">
        <v>8321</v>
      </c>
      <c r="R888" s="10" t="s">
        <v>8325</v>
      </c>
      <c r="S888" s="18">
        <f t="shared" si="80"/>
        <v>42603.870520833334</v>
      </c>
      <c r="T888" s="21">
        <f t="shared" si="81"/>
        <v>42628.870520833334</v>
      </c>
      <c r="U888" s="23">
        <f t="shared" si="82"/>
        <v>25</v>
      </c>
      <c r="V888" s="25">
        <f t="shared" si="83"/>
        <v>6.8493150684931503E-2</v>
      </c>
    </row>
    <row r="889" spans="1:22" customFormat="1" ht="60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 s="8">
        <v>1338159655</v>
      </c>
      <c r="J889" s="8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 s="9">
        <f t="shared" si="79"/>
        <v>0</v>
      </c>
      <c r="Q889" s="5" t="s">
        <v>8321</v>
      </c>
      <c r="R889" s="10" t="s">
        <v>8325</v>
      </c>
      <c r="S889" s="18">
        <f t="shared" si="80"/>
        <v>41026.958969907406</v>
      </c>
      <c r="T889" s="21">
        <f t="shared" si="81"/>
        <v>41056.958969907406</v>
      </c>
      <c r="U889" s="23">
        <f t="shared" si="82"/>
        <v>30</v>
      </c>
      <c r="V889" s="25">
        <f t="shared" si="83"/>
        <v>8.2191780821917804E-2</v>
      </c>
    </row>
    <row r="890" spans="1:22" customFormat="1" ht="60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 s="8">
        <v>1314856800</v>
      </c>
      <c r="J890" s="8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 s="9">
        <f t="shared" si="79"/>
        <v>18</v>
      </c>
      <c r="Q890" s="5" t="s">
        <v>8321</v>
      </c>
      <c r="R890" s="10" t="s">
        <v>8325</v>
      </c>
      <c r="S890" s="18">
        <f t="shared" si="80"/>
        <v>40751.753298611111</v>
      </c>
      <c r="T890" s="21">
        <f t="shared" si="81"/>
        <v>40787.25</v>
      </c>
      <c r="U890" s="23">
        <f t="shared" si="82"/>
        <v>36</v>
      </c>
      <c r="V890" s="25">
        <f t="shared" si="83"/>
        <v>9.8630136986301367E-2</v>
      </c>
    </row>
    <row r="891" spans="1:22" customFormat="1" ht="45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 s="8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 s="9">
        <f t="shared" si="79"/>
        <v>73.760000000000005</v>
      </c>
      <c r="Q891" s="5" t="s">
        <v>8321</v>
      </c>
      <c r="R891" s="10" t="s">
        <v>8325</v>
      </c>
      <c r="S891" s="18">
        <f t="shared" si="80"/>
        <v>41887.784062500003</v>
      </c>
      <c r="T891" s="21">
        <f t="shared" si="81"/>
        <v>41917.784062500003</v>
      </c>
      <c r="U891" s="23">
        <f t="shared" si="82"/>
        <v>30</v>
      </c>
      <c r="V891" s="25">
        <f t="shared" si="83"/>
        <v>8.2191780821917804E-2</v>
      </c>
    </row>
    <row r="892" spans="1:22" customFormat="1" ht="60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 s="8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 s="9">
        <f t="shared" si="79"/>
        <v>31.25</v>
      </c>
      <c r="Q892" s="5" t="s">
        <v>8321</v>
      </c>
      <c r="R892" s="10" t="s">
        <v>8325</v>
      </c>
      <c r="S892" s="18">
        <f t="shared" si="80"/>
        <v>41569.698831018519</v>
      </c>
      <c r="T892" s="21">
        <f t="shared" si="81"/>
        <v>41599.740497685183</v>
      </c>
      <c r="U892" s="23">
        <f t="shared" si="82"/>
        <v>30</v>
      </c>
      <c r="V892" s="25">
        <f t="shared" si="83"/>
        <v>8.2191780821917804E-2</v>
      </c>
    </row>
    <row r="893" spans="1:22" customFormat="1" ht="60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 s="8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 s="9">
        <f t="shared" si="79"/>
        <v>28.89</v>
      </c>
      <c r="Q893" s="5" t="s">
        <v>8321</v>
      </c>
      <c r="R893" s="10" t="s">
        <v>8325</v>
      </c>
      <c r="S893" s="18">
        <f t="shared" si="80"/>
        <v>41842.031597222223</v>
      </c>
      <c r="T893" s="21">
        <f t="shared" si="81"/>
        <v>41872.031597222223</v>
      </c>
      <c r="U893" s="23">
        <f t="shared" si="82"/>
        <v>30</v>
      </c>
      <c r="V893" s="25">
        <f t="shared" si="83"/>
        <v>8.2191780821917804E-2</v>
      </c>
    </row>
    <row r="894" spans="1:22" customFormat="1" ht="60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 s="8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 s="9">
        <f t="shared" si="79"/>
        <v>143.82</v>
      </c>
      <c r="Q894" s="5" t="s">
        <v>8321</v>
      </c>
      <c r="R894" s="10" t="s">
        <v>8325</v>
      </c>
      <c r="S894" s="18">
        <f t="shared" si="80"/>
        <v>40304.20003472222</v>
      </c>
      <c r="T894" s="21">
        <f t="shared" si="81"/>
        <v>40391.166666666664</v>
      </c>
      <c r="U894" s="23">
        <f t="shared" si="82"/>
        <v>87</v>
      </c>
      <c r="V894" s="25">
        <f t="shared" si="83"/>
        <v>0.23835616438356164</v>
      </c>
    </row>
    <row r="895" spans="1:22" customFormat="1" ht="45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 s="8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 s="9">
        <f t="shared" si="79"/>
        <v>40</v>
      </c>
      <c r="Q895" s="5" t="s">
        <v>8321</v>
      </c>
      <c r="R895" s="10" t="s">
        <v>8325</v>
      </c>
      <c r="S895" s="18">
        <f t="shared" si="80"/>
        <v>42065.897719907407</v>
      </c>
      <c r="T895" s="21">
        <f t="shared" si="81"/>
        <v>42095.856053240743</v>
      </c>
      <c r="U895" s="23">
        <f t="shared" si="82"/>
        <v>30</v>
      </c>
      <c r="V895" s="25">
        <f t="shared" si="83"/>
        <v>8.2191780821917804E-2</v>
      </c>
    </row>
    <row r="896" spans="1:22" customFormat="1" ht="60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 s="8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 s="9">
        <f t="shared" si="79"/>
        <v>147.81</v>
      </c>
      <c r="Q896" s="5" t="s">
        <v>8321</v>
      </c>
      <c r="R896" s="10" t="s">
        <v>8325</v>
      </c>
      <c r="S896" s="18">
        <f t="shared" si="80"/>
        <v>42496.981597222228</v>
      </c>
      <c r="T896" s="21">
        <f t="shared" si="81"/>
        <v>42526.981597222228</v>
      </c>
      <c r="U896" s="23">
        <f t="shared" si="82"/>
        <v>30</v>
      </c>
      <c r="V896" s="25">
        <f t="shared" si="83"/>
        <v>8.2191780821917804E-2</v>
      </c>
    </row>
    <row r="897" spans="1:22" customFormat="1" ht="60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 s="8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 s="9">
        <f t="shared" si="79"/>
        <v>27.86</v>
      </c>
      <c r="Q897" s="5" t="s">
        <v>8321</v>
      </c>
      <c r="R897" s="10" t="s">
        <v>8325</v>
      </c>
      <c r="S897" s="18">
        <f t="shared" si="80"/>
        <v>40431.127650462964</v>
      </c>
      <c r="T897" s="21">
        <f t="shared" si="81"/>
        <v>40476.127650462964</v>
      </c>
      <c r="U897" s="23">
        <f t="shared" si="82"/>
        <v>45</v>
      </c>
      <c r="V897" s="25">
        <f t="shared" si="83"/>
        <v>0.12328767123287671</v>
      </c>
    </row>
    <row r="898" spans="1:22" customFormat="1" ht="60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 s="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8"/>
        <v>40</v>
      </c>
      <c r="P898" s="9">
        <f t="shared" si="79"/>
        <v>44.44</v>
      </c>
      <c r="Q898" s="5" t="s">
        <v>8321</v>
      </c>
      <c r="R898" s="10" t="s">
        <v>8325</v>
      </c>
      <c r="S898" s="18">
        <f t="shared" si="80"/>
        <v>42218.872986111113</v>
      </c>
      <c r="T898" s="21">
        <f t="shared" si="81"/>
        <v>42244.166666666672</v>
      </c>
      <c r="U898" s="23">
        <f t="shared" si="82"/>
        <v>26</v>
      </c>
      <c r="V898" s="25">
        <f t="shared" si="83"/>
        <v>7.1232876712328766E-2</v>
      </c>
    </row>
    <row r="899" spans="1:22" customFormat="1" ht="60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 s="8">
        <v>1354123908</v>
      </c>
      <c r="J899" s="8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4">ROUND(E899/D899*100,0)</f>
        <v>0</v>
      </c>
      <c r="P899" s="9">
        <f t="shared" ref="P899:P962" si="85">IFERROR(ROUND(E899/L899,2),0)</f>
        <v>0</v>
      </c>
      <c r="Q899" s="5" t="s">
        <v>8321</v>
      </c>
      <c r="R899" s="10" t="s">
        <v>8325</v>
      </c>
      <c r="S899" s="18">
        <f t="shared" ref="S899:S962" si="86">(((J899/60)/60)/24)+DATE(1970,1,1)</f>
        <v>41211.688750000001</v>
      </c>
      <c r="T899" s="21">
        <f t="shared" ref="T899:T962" si="87">(((I899/60)/60)/24)+DATE(1970,1,1)</f>
        <v>41241.730416666665</v>
      </c>
      <c r="U899" s="23">
        <f t="shared" ref="U899:U962" si="88">_xlfn.DAYS(T899,S899)</f>
        <v>30</v>
      </c>
      <c r="V899" s="25">
        <f t="shared" ref="V899:V962" si="89">U899/365</f>
        <v>8.2191780821917804E-2</v>
      </c>
    </row>
    <row r="900" spans="1:22" customFormat="1" ht="60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 s="8">
        <v>1326651110</v>
      </c>
      <c r="J900" s="8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 s="9">
        <f t="shared" si="85"/>
        <v>35</v>
      </c>
      <c r="Q900" s="5" t="s">
        <v>8321</v>
      </c>
      <c r="R900" s="10" t="s">
        <v>8325</v>
      </c>
      <c r="S900" s="18">
        <f t="shared" si="86"/>
        <v>40878.758217592593</v>
      </c>
      <c r="T900" s="21">
        <f t="shared" si="87"/>
        <v>40923.758217592593</v>
      </c>
      <c r="U900" s="23">
        <f t="shared" si="88"/>
        <v>45</v>
      </c>
      <c r="V900" s="25">
        <f t="shared" si="89"/>
        <v>0.12328767123287671</v>
      </c>
    </row>
    <row r="901" spans="1:22" customFormat="1" ht="45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 s="8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 s="9">
        <f t="shared" si="85"/>
        <v>35</v>
      </c>
      <c r="Q901" s="5" t="s">
        <v>8321</v>
      </c>
      <c r="R901" s="10" t="s">
        <v>8325</v>
      </c>
      <c r="S901" s="18">
        <f t="shared" si="86"/>
        <v>40646.099097222221</v>
      </c>
      <c r="T901" s="21">
        <f t="shared" si="87"/>
        <v>40691.099097222221</v>
      </c>
      <c r="U901" s="23">
        <f t="shared" si="88"/>
        <v>45</v>
      </c>
      <c r="V901" s="25">
        <f t="shared" si="89"/>
        <v>0.12328767123287671</v>
      </c>
    </row>
    <row r="902" spans="1:22" customFormat="1" ht="45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 s="8">
        <v>1459365802</v>
      </c>
      <c r="J902" s="8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 s="9">
        <f t="shared" si="85"/>
        <v>10.5</v>
      </c>
      <c r="Q902" s="5" t="s">
        <v>8321</v>
      </c>
      <c r="R902" s="10" t="s">
        <v>8324</v>
      </c>
      <c r="S902" s="18">
        <f t="shared" si="86"/>
        <v>42429.84956018519</v>
      </c>
      <c r="T902" s="21">
        <f t="shared" si="87"/>
        <v>42459.807893518519</v>
      </c>
      <c r="U902" s="23">
        <f t="shared" si="88"/>
        <v>30</v>
      </c>
      <c r="V902" s="25">
        <f t="shared" si="89"/>
        <v>8.2191780821917804E-2</v>
      </c>
    </row>
    <row r="903" spans="1:22" customFormat="1" ht="60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 s="8">
        <v>1276024260</v>
      </c>
      <c r="J903" s="8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 s="9">
        <f t="shared" si="85"/>
        <v>0</v>
      </c>
      <c r="Q903" s="5" t="s">
        <v>8321</v>
      </c>
      <c r="R903" s="10" t="s">
        <v>8324</v>
      </c>
      <c r="S903" s="18">
        <f t="shared" si="86"/>
        <v>40291.81150462963</v>
      </c>
      <c r="T903" s="21">
        <f t="shared" si="87"/>
        <v>40337.799305555556</v>
      </c>
      <c r="U903" s="23">
        <f t="shared" si="88"/>
        <v>46</v>
      </c>
      <c r="V903" s="25">
        <f t="shared" si="89"/>
        <v>0.12602739726027398</v>
      </c>
    </row>
    <row r="904" spans="1:22" customFormat="1" ht="60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 s="8">
        <v>1409412600</v>
      </c>
      <c r="J904" s="8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 s="9">
        <f t="shared" si="85"/>
        <v>30</v>
      </c>
      <c r="Q904" s="5" t="s">
        <v>8321</v>
      </c>
      <c r="R904" s="10" t="s">
        <v>8324</v>
      </c>
      <c r="S904" s="18">
        <f t="shared" si="86"/>
        <v>41829.965532407405</v>
      </c>
      <c r="T904" s="21">
        <f t="shared" si="87"/>
        <v>41881.645833333336</v>
      </c>
      <c r="U904" s="23">
        <f t="shared" si="88"/>
        <v>52</v>
      </c>
      <c r="V904" s="25">
        <f t="shared" si="89"/>
        <v>0.14246575342465753</v>
      </c>
    </row>
    <row r="905" spans="1:22" customFormat="1" ht="45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 s="8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 s="9">
        <f t="shared" si="85"/>
        <v>40</v>
      </c>
      <c r="Q905" s="5" t="s">
        <v>8321</v>
      </c>
      <c r="R905" s="10" t="s">
        <v>8324</v>
      </c>
      <c r="S905" s="18">
        <f t="shared" si="86"/>
        <v>41149.796064814815</v>
      </c>
      <c r="T905" s="21">
        <f t="shared" si="87"/>
        <v>41175.100694444445</v>
      </c>
      <c r="U905" s="23">
        <f t="shared" si="88"/>
        <v>26</v>
      </c>
      <c r="V905" s="25">
        <f t="shared" si="89"/>
        <v>7.1232876712328766E-2</v>
      </c>
    </row>
    <row r="906" spans="1:22" customFormat="1" ht="45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 s="8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 s="9">
        <f t="shared" si="85"/>
        <v>50.33</v>
      </c>
      <c r="Q906" s="5" t="s">
        <v>8321</v>
      </c>
      <c r="R906" s="10" t="s">
        <v>8324</v>
      </c>
      <c r="S906" s="18">
        <f t="shared" si="86"/>
        <v>42342.080289351856</v>
      </c>
      <c r="T906" s="21">
        <f t="shared" si="87"/>
        <v>42372.080289351856</v>
      </c>
      <c r="U906" s="23">
        <f t="shared" si="88"/>
        <v>30</v>
      </c>
      <c r="V906" s="25">
        <f t="shared" si="89"/>
        <v>8.2191780821917804E-2</v>
      </c>
    </row>
    <row r="907" spans="1:22" customFormat="1" ht="45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 s="8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 s="9">
        <f t="shared" si="85"/>
        <v>32.67</v>
      </c>
      <c r="Q907" s="5" t="s">
        <v>8321</v>
      </c>
      <c r="R907" s="10" t="s">
        <v>8324</v>
      </c>
      <c r="S907" s="18">
        <f t="shared" si="86"/>
        <v>40507.239884259259</v>
      </c>
      <c r="T907" s="21">
        <f t="shared" si="87"/>
        <v>40567.239884259259</v>
      </c>
      <c r="U907" s="23">
        <f t="shared" si="88"/>
        <v>60</v>
      </c>
      <c r="V907" s="25">
        <f t="shared" si="89"/>
        <v>0.16438356164383561</v>
      </c>
    </row>
    <row r="908" spans="1:22" customFormat="1" ht="30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 s="8">
        <v>1394681590</v>
      </c>
      <c r="J908" s="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 s="9">
        <f t="shared" si="85"/>
        <v>0</v>
      </c>
      <c r="Q908" s="5" t="s">
        <v>8321</v>
      </c>
      <c r="R908" s="10" t="s">
        <v>8324</v>
      </c>
      <c r="S908" s="18">
        <f t="shared" si="86"/>
        <v>41681.189699074072</v>
      </c>
      <c r="T908" s="21">
        <f t="shared" si="87"/>
        <v>41711.148032407407</v>
      </c>
      <c r="U908" s="23">
        <f t="shared" si="88"/>
        <v>30</v>
      </c>
      <c r="V908" s="25">
        <f t="shared" si="89"/>
        <v>8.2191780821917804E-2</v>
      </c>
    </row>
    <row r="909" spans="1:22" customFormat="1" ht="45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 s="8">
        <v>1315715823</v>
      </c>
      <c r="J909" s="8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 s="9">
        <f t="shared" si="85"/>
        <v>0</v>
      </c>
      <c r="Q909" s="5" t="s">
        <v>8321</v>
      </c>
      <c r="R909" s="10" t="s">
        <v>8324</v>
      </c>
      <c r="S909" s="18">
        <f t="shared" si="86"/>
        <v>40767.192395833335</v>
      </c>
      <c r="T909" s="21">
        <f t="shared" si="87"/>
        <v>40797.192395833335</v>
      </c>
      <c r="U909" s="23">
        <f t="shared" si="88"/>
        <v>30</v>
      </c>
      <c r="V909" s="25">
        <f t="shared" si="89"/>
        <v>8.2191780821917804E-2</v>
      </c>
    </row>
    <row r="910" spans="1:22" customFormat="1" ht="45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 s="8">
        <v>1280206740</v>
      </c>
      <c r="J910" s="8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 s="9">
        <f t="shared" si="85"/>
        <v>0</v>
      </c>
      <c r="Q910" s="5" t="s">
        <v>8321</v>
      </c>
      <c r="R910" s="10" t="s">
        <v>8324</v>
      </c>
      <c r="S910" s="18">
        <f t="shared" si="86"/>
        <v>40340.801562499997</v>
      </c>
      <c r="T910" s="21">
        <f t="shared" si="87"/>
        <v>40386.207638888889</v>
      </c>
      <c r="U910" s="23">
        <f t="shared" si="88"/>
        <v>46</v>
      </c>
      <c r="V910" s="25">
        <f t="shared" si="89"/>
        <v>0.12602739726027398</v>
      </c>
    </row>
    <row r="911" spans="1:22" customFormat="1" ht="60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 s="8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 s="9">
        <f t="shared" si="85"/>
        <v>65</v>
      </c>
      <c r="Q911" s="5" t="s">
        <v>8321</v>
      </c>
      <c r="R911" s="10" t="s">
        <v>8324</v>
      </c>
      <c r="S911" s="18">
        <f t="shared" si="86"/>
        <v>41081.69027777778</v>
      </c>
      <c r="T911" s="21">
        <f t="shared" si="87"/>
        <v>41113.166666666664</v>
      </c>
      <c r="U911" s="23">
        <f t="shared" si="88"/>
        <v>32</v>
      </c>
      <c r="V911" s="25">
        <f t="shared" si="89"/>
        <v>8.7671232876712329E-2</v>
      </c>
    </row>
    <row r="912" spans="1:22" customFormat="1" ht="45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 s="8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 s="9">
        <f t="shared" si="85"/>
        <v>24.6</v>
      </c>
      <c r="Q912" s="5" t="s">
        <v>8321</v>
      </c>
      <c r="R912" s="10" t="s">
        <v>8324</v>
      </c>
      <c r="S912" s="18">
        <f t="shared" si="86"/>
        <v>42737.545358796298</v>
      </c>
      <c r="T912" s="21">
        <f t="shared" si="87"/>
        <v>42797.545358796298</v>
      </c>
      <c r="U912" s="23">
        <f t="shared" si="88"/>
        <v>60</v>
      </c>
      <c r="V912" s="25">
        <f t="shared" si="89"/>
        <v>0.16438356164383561</v>
      </c>
    </row>
    <row r="913" spans="1:22" customFormat="1" ht="60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 s="8">
        <v>1390522045</v>
      </c>
      <c r="J913" s="8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 s="9">
        <f t="shared" si="85"/>
        <v>0</v>
      </c>
      <c r="Q913" s="5" t="s">
        <v>8321</v>
      </c>
      <c r="R913" s="10" t="s">
        <v>8324</v>
      </c>
      <c r="S913" s="18">
        <f t="shared" si="86"/>
        <v>41642.005150462966</v>
      </c>
      <c r="T913" s="21">
        <f t="shared" si="87"/>
        <v>41663.005150462966</v>
      </c>
      <c r="U913" s="23">
        <f t="shared" si="88"/>
        <v>21</v>
      </c>
      <c r="V913" s="25">
        <f t="shared" si="89"/>
        <v>5.7534246575342465E-2</v>
      </c>
    </row>
    <row r="914" spans="1:22" customFormat="1" ht="45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 s="8">
        <v>1355197047</v>
      </c>
      <c r="J914" s="8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 s="9">
        <f t="shared" si="85"/>
        <v>15</v>
      </c>
      <c r="Q914" s="5" t="s">
        <v>8321</v>
      </c>
      <c r="R914" s="10" t="s">
        <v>8324</v>
      </c>
      <c r="S914" s="18">
        <f t="shared" si="86"/>
        <v>41194.109340277777</v>
      </c>
      <c r="T914" s="21">
        <f t="shared" si="87"/>
        <v>41254.151006944441</v>
      </c>
      <c r="U914" s="23">
        <f t="shared" si="88"/>
        <v>60</v>
      </c>
      <c r="V914" s="25">
        <f t="shared" si="89"/>
        <v>0.16438356164383561</v>
      </c>
    </row>
    <row r="915" spans="1:22" customFormat="1" ht="60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 s="8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 s="9">
        <f t="shared" si="85"/>
        <v>82.58</v>
      </c>
      <c r="Q915" s="5" t="s">
        <v>8321</v>
      </c>
      <c r="R915" s="10" t="s">
        <v>8324</v>
      </c>
      <c r="S915" s="18">
        <f t="shared" si="86"/>
        <v>41004.139108796298</v>
      </c>
      <c r="T915" s="21">
        <f t="shared" si="87"/>
        <v>41034.139108796298</v>
      </c>
      <c r="U915" s="23">
        <f t="shared" si="88"/>
        <v>30</v>
      </c>
      <c r="V915" s="25">
        <f t="shared" si="89"/>
        <v>8.2191780821917804E-2</v>
      </c>
    </row>
    <row r="916" spans="1:22" customFormat="1" ht="45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 s="8">
        <v>1345918747</v>
      </c>
      <c r="J916" s="8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 s="9">
        <f t="shared" si="85"/>
        <v>0</v>
      </c>
      <c r="Q916" s="5" t="s">
        <v>8321</v>
      </c>
      <c r="R916" s="10" t="s">
        <v>8324</v>
      </c>
      <c r="S916" s="18">
        <f t="shared" si="86"/>
        <v>41116.763275462967</v>
      </c>
      <c r="T916" s="21">
        <f t="shared" si="87"/>
        <v>41146.763275462967</v>
      </c>
      <c r="U916" s="23">
        <f t="shared" si="88"/>
        <v>30</v>
      </c>
      <c r="V916" s="25">
        <f t="shared" si="89"/>
        <v>8.2191780821917804E-2</v>
      </c>
    </row>
    <row r="917" spans="1:22" customFormat="1" ht="45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 s="8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 s="9">
        <f t="shared" si="85"/>
        <v>41.67</v>
      </c>
      <c r="Q917" s="5" t="s">
        <v>8321</v>
      </c>
      <c r="R917" s="10" t="s">
        <v>8324</v>
      </c>
      <c r="S917" s="18">
        <f t="shared" si="86"/>
        <v>40937.679560185185</v>
      </c>
      <c r="T917" s="21">
        <f t="shared" si="87"/>
        <v>40969.207638888889</v>
      </c>
      <c r="U917" s="23">
        <f t="shared" si="88"/>
        <v>32</v>
      </c>
      <c r="V917" s="25">
        <f t="shared" si="89"/>
        <v>8.7671232876712329E-2</v>
      </c>
    </row>
    <row r="918" spans="1:22" customFormat="1" ht="45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 s="8">
        <v>1287723600</v>
      </c>
      <c r="J918" s="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 s="9">
        <f t="shared" si="85"/>
        <v>0</v>
      </c>
      <c r="Q918" s="5" t="s">
        <v>8321</v>
      </c>
      <c r="R918" s="10" t="s">
        <v>8324</v>
      </c>
      <c r="S918" s="18">
        <f t="shared" si="86"/>
        <v>40434.853402777779</v>
      </c>
      <c r="T918" s="21">
        <f t="shared" si="87"/>
        <v>40473.208333333336</v>
      </c>
      <c r="U918" s="23">
        <f t="shared" si="88"/>
        <v>39</v>
      </c>
      <c r="V918" s="25">
        <f t="shared" si="89"/>
        <v>0.10684931506849316</v>
      </c>
    </row>
    <row r="919" spans="1:22" customFormat="1" ht="60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 s="8">
        <v>1405305000</v>
      </c>
      <c r="J919" s="8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 s="9">
        <f t="shared" si="85"/>
        <v>30</v>
      </c>
      <c r="Q919" s="5" t="s">
        <v>8321</v>
      </c>
      <c r="R919" s="10" t="s">
        <v>8324</v>
      </c>
      <c r="S919" s="18">
        <f t="shared" si="86"/>
        <v>41802.94363425926</v>
      </c>
      <c r="T919" s="21">
        <f t="shared" si="87"/>
        <v>41834.104166666664</v>
      </c>
      <c r="U919" s="23">
        <f t="shared" si="88"/>
        <v>32</v>
      </c>
      <c r="V919" s="25">
        <f t="shared" si="89"/>
        <v>8.7671232876712329E-2</v>
      </c>
    </row>
    <row r="920" spans="1:22" customFormat="1" ht="60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 s="8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 s="9">
        <f t="shared" si="85"/>
        <v>19.600000000000001</v>
      </c>
      <c r="Q920" s="5" t="s">
        <v>8321</v>
      </c>
      <c r="R920" s="10" t="s">
        <v>8324</v>
      </c>
      <c r="S920" s="18">
        <f t="shared" si="86"/>
        <v>41944.916215277779</v>
      </c>
      <c r="T920" s="21">
        <f t="shared" si="87"/>
        <v>41974.957881944443</v>
      </c>
      <c r="U920" s="23">
        <f t="shared" si="88"/>
        <v>30</v>
      </c>
      <c r="V920" s="25">
        <f t="shared" si="89"/>
        <v>8.2191780821917804E-2</v>
      </c>
    </row>
    <row r="921" spans="1:22" customFormat="1" ht="15.75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 s="8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 s="9">
        <f t="shared" si="85"/>
        <v>100</v>
      </c>
      <c r="Q921" s="5" t="s">
        <v>8321</v>
      </c>
      <c r="R921" s="10" t="s">
        <v>8324</v>
      </c>
      <c r="S921" s="18">
        <f t="shared" si="86"/>
        <v>41227.641724537039</v>
      </c>
      <c r="T921" s="21">
        <f t="shared" si="87"/>
        <v>41262.641724537039</v>
      </c>
      <c r="U921" s="23">
        <f t="shared" si="88"/>
        <v>35</v>
      </c>
      <c r="V921" s="25">
        <f t="shared" si="89"/>
        <v>9.5890410958904104E-2</v>
      </c>
    </row>
    <row r="922" spans="1:22" customFormat="1" ht="45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 s="8">
        <v>1384448822</v>
      </c>
      <c r="J922" s="8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 s="9">
        <f t="shared" si="85"/>
        <v>0</v>
      </c>
      <c r="Q922" s="5" t="s">
        <v>8321</v>
      </c>
      <c r="R922" s="10" t="s">
        <v>8324</v>
      </c>
      <c r="S922" s="18">
        <f t="shared" si="86"/>
        <v>41562.67155092593</v>
      </c>
      <c r="T922" s="21">
        <f t="shared" si="87"/>
        <v>41592.713217592594</v>
      </c>
      <c r="U922" s="23">
        <f t="shared" si="88"/>
        <v>30</v>
      </c>
      <c r="V922" s="25">
        <f t="shared" si="89"/>
        <v>8.2191780821917804E-2</v>
      </c>
    </row>
    <row r="923" spans="1:22" customFormat="1" ht="60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 s="8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 s="9">
        <f t="shared" si="85"/>
        <v>231.75</v>
      </c>
      <c r="Q923" s="5" t="s">
        <v>8321</v>
      </c>
      <c r="R923" s="10" t="s">
        <v>8324</v>
      </c>
      <c r="S923" s="18">
        <f t="shared" si="86"/>
        <v>40847.171018518515</v>
      </c>
      <c r="T923" s="21">
        <f t="shared" si="87"/>
        <v>40889.212685185186</v>
      </c>
      <c r="U923" s="23">
        <f t="shared" si="88"/>
        <v>42</v>
      </c>
      <c r="V923" s="25">
        <f t="shared" si="89"/>
        <v>0.11506849315068493</v>
      </c>
    </row>
    <row r="924" spans="1:22" customFormat="1" ht="45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 s="8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 s="9">
        <f t="shared" si="85"/>
        <v>189.33</v>
      </c>
      <c r="Q924" s="5" t="s">
        <v>8321</v>
      </c>
      <c r="R924" s="10" t="s">
        <v>8324</v>
      </c>
      <c r="S924" s="18">
        <f t="shared" si="86"/>
        <v>41878.530011574076</v>
      </c>
      <c r="T924" s="21">
        <f t="shared" si="87"/>
        <v>41913.530011574076</v>
      </c>
      <c r="U924" s="23">
        <f t="shared" si="88"/>
        <v>35</v>
      </c>
      <c r="V924" s="25">
        <f t="shared" si="89"/>
        <v>9.5890410958904104E-2</v>
      </c>
    </row>
    <row r="925" spans="1:22" customFormat="1" ht="60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 s="8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 s="9">
        <f t="shared" si="85"/>
        <v>55</v>
      </c>
      <c r="Q925" s="5" t="s">
        <v>8321</v>
      </c>
      <c r="R925" s="10" t="s">
        <v>8324</v>
      </c>
      <c r="S925" s="18">
        <f t="shared" si="86"/>
        <v>41934.959756944445</v>
      </c>
      <c r="T925" s="21">
        <f t="shared" si="87"/>
        <v>41965.001423611116</v>
      </c>
      <c r="U925" s="23">
        <f t="shared" si="88"/>
        <v>31</v>
      </c>
      <c r="V925" s="25">
        <f t="shared" si="89"/>
        <v>8.4931506849315067E-2</v>
      </c>
    </row>
    <row r="926" spans="1:22" customFormat="1" ht="60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 s="8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 s="9">
        <f t="shared" si="85"/>
        <v>21.8</v>
      </c>
      <c r="Q926" s="5" t="s">
        <v>8321</v>
      </c>
      <c r="R926" s="10" t="s">
        <v>8324</v>
      </c>
      <c r="S926" s="18">
        <f t="shared" si="86"/>
        <v>41288.942928240744</v>
      </c>
      <c r="T926" s="21">
        <f t="shared" si="87"/>
        <v>41318.942928240744</v>
      </c>
      <c r="U926" s="23">
        <f t="shared" si="88"/>
        <v>30</v>
      </c>
      <c r="V926" s="25">
        <f t="shared" si="89"/>
        <v>8.2191780821917804E-2</v>
      </c>
    </row>
    <row r="927" spans="1:22" customFormat="1" ht="45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 s="8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 s="9">
        <f t="shared" si="85"/>
        <v>32</v>
      </c>
      <c r="Q927" s="5" t="s">
        <v>8321</v>
      </c>
      <c r="R927" s="10" t="s">
        <v>8324</v>
      </c>
      <c r="S927" s="18">
        <f t="shared" si="86"/>
        <v>41575.880914351852</v>
      </c>
      <c r="T927" s="21">
        <f t="shared" si="87"/>
        <v>41605.922581018516</v>
      </c>
      <c r="U927" s="23">
        <f t="shared" si="88"/>
        <v>30</v>
      </c>
      <c r="V927" s="25">
        <f t="shared" si="89"/>
        <v>8.2191780821917804E-2</v>
      </c>
    </row>
    <row r="928" spans="1:22" customFormat="1" ht="60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 s="8">
        <v>1278628800</v>
      </c>
      <c r="J928" s="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 s="9">
        <f t="shared" si="85"/>
        <v>0</v>
      </c>
      <c r="Q928" s="5" t="s">
        <v>8321</v>
      </c>
      <c r="R928" s="10" t="s">
        <v>8324</v>
      </c>
      <c r="S928" s="18">
        <f t="shared" si="86"/>
        <v>40338.02002314815</v>
      </c>
      <c r="T928" s="21">
        <f t="shared" si="87"/>
        <v>40367.944444444445</v>
      </c>
      <c r="U928" s="23">
        <f t="shared" si="88"/>
        <v>29</v>
      </c>
      <c r="V928" s="25">
        <f t="shared" si="89"/>
        <v>7.9452054794520555E-2</v>
      </c>
    </row>
    <row r="929" spans="1:22" customFormat="1" ht="30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 s="8">
        <v>1337024695</v>
      </c>
      <c r="J929" s="8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 s="9">
        <f t="shared" si="85"/>
        <v>0</v>
      </c>
      <c r="Q929" s="5" t="s">
        <v>8321</v>
      </c>
      <c r="R929" s="10" t="s">
        <v>8324</v>
      </c>
      <c r="S929" s="18">
        <f t="shared" si="86"/>
        <v>41013.822858796295</v>
      </c>
      <c r="T929" s="21">
        <f t="shared" si="87"/>
        <v>41043.822858796295</v>
      </c>
      <c r="U929" s="23">
        <f t="shared" si="88"/>
        <v>30</v>
      </c>
      <c r="V929" s="25">
        <f t="shared" si="89"/>
        <v>8.2191780821917804E-2</v>
      </c>
    </row>
    <row r="930" spans="1:22" customFormat="1" ht="45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 s="8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 s="9">
        <f t="shared" si="85"/>
        <v>56.25</v>
      </c>
      <c r="Q930" s="5" t="s">
        <v>8321</v>
      </c>
      <c r="R930" s="10" t="s">
        <v>8324</v>
      </c>
      <c r="S930" s="18">
        <f t="shared" si="86"/>
        <v>41180.86241898148</v>
      </c>
      <c r="T930" s="21">
        <f t="shared" si="87"/>
        <v>41231</v>
      </c>
      <c r="U930" s="23">
        <f t="shared" si="88"/>
        <v>51</v>
      </c>
      <c r="V930" s="25">
        <f t="shared" si="89"/>
        <v>0.13972602739726028</v>
      </c>
    </row>
    <row r="931" spans="1:22" customFormat="1" ht="45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 s="8">
        <v>1333946569</v>
      </c>
      <c r="J931" s="8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 s="9">
        <f t="shared" si="85"/>
        <v>0</v>
      </c>
      <c r="Q931" s="5" t="s">
        <v>8321</v>
      </c>
      <c r="R931" s="10" t="s">
        <v>8324</v>
      </c>
      <c r="S931" s="18">
        <f t="shared" si="86"/>
        <v>40978.238067129627</v>
      </c>
      <c r="T931" s="21">
        <f t="shared" si="87"/>
        <v>41008.196400462963</v>
      </c>
      <c r="U931" s="23">
        <f t="shared" si="88"/>
        <v>30</v>
      </c>
      <c r="V931" s="25">
        <f t="shared" si="89"/>
        <v>8.2191780821917804E-2</v>
      </c>
    </row>
    <row r="932" spans="1:22" customFormat="1" ht="60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 s="8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 s="9">
        <f t="shared" si="85"/>
        <v>69</v>
      </c>
      <c r="Q932" s="5" t="s">
        <v>8321</v>
      </c>
      <c r="R932" s="10" t="s">
        <v>8324</v>
      </c>
      <c r="S932" s="18">
        <f t="shared" si="86"/>
        <v>40312.915578703702</v>
      </c>
      <c r="T932" s="21">
        <f t="shared" si="87"/>
        <v>40354.897222222222</v>
      </c>
      <c r="U932" s="23">
        <f t="shared" si="88"/>
        <v>42</v>
      </c>
      <c r="V932" s="25">
        <f t="shared" si="89"/>
        <v>0.11506849315068493</v>
      </c>
    </row>
    <row r="933" spans="1:22" customFormat="1" ht="45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 s="8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 s="9">
        <f t="shared" si="85"/>
        <v>18.71</v>
      </c>
      <c r="Q933" s="5" t="s">
        <v>8321</v>
      </c>
      <c r="R933" s="10" t="s">
        <v>8324</v>
      </c>
      <c r="S933" s="18">
        <f t="shared" si="86"/>
        <v>41680.359976851854</v>
      </c>
      <c r="T933" s="21">
        <f t="shared" si="87"/>
        <v>41714.916666666664</v>
      </c>
      <c r="U933" s="23">
        <f t="shared" si="88"/>
        <v>34</v>
      </c>
      <c r="V933" s="25">
        <f t="shared" si="89"/>
        <v>9.3150684931506855E-2</v>
      </c>
    </row>
    <row r="934" spans="1:22" customFormat="1" ht="45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 s="8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 s="9">
        <f t="shared" si="85"/>
        <v>46.03</v>
      </c>
      <c r="Q934" s="5" t="s">
        <v>8321</v>
      </c>
      <c r="R934" s="10" t="s">
        <v>8324</v>
      </c>
      <c r="S934" s="18">
        <f t="shared" si="86"/>
        <v>41310.969270833331</v>
      </c>
      <c r="T934" s="21">
        <f t="shared" si="87"/>
        <v>41355.927604166667</v>
      </c>
      <c r="U934" s="23">
        <f t="shared" si="88"/>
        <v>45</v>
      </c>
      <c r="V934" s="25">
        <f t="shared" si="89"/>
        <v>0.12328767123287671</v>
      </c>
    </row>
    <row r="935" spans="1:22" customFormat="1" ht="60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 s="8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 s="9">
        <f t="shared" si="85"/>
        <v>60</v>
      </c>
      <c r="Q935" s="5" t="s">
        <v>8321</v>
      </c>
      <c r="R935" s="10" t="s">
        <v>8324</v>
      </c>
      <c r="S935" s="18">
        <f t="shared" si="86"/>
        <v>41711.169085648151</v>
      </c>
      <c r="T935" s="21">
        <f t="shared" si="87"/>
        <v>41771.169085648151</v>
      </c>
      <c r="U935" s="23">
        <f t="shared" si="88"/>
        <v>60</v>
      </c>
      <c r="V935" s="25">
        <f t="shared" si="89"/>
        <v>0.16438356164383561</v>
      </c>
    </row>
    <row r="936" spans="1:22" customFormat="1" ht="60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 s="8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 s="9">
        <f t="shared" si="85"/>
        <v>50.67</v>
      </c>
      <c r="Q936" s="5" t="s">
        <v>8321</v>
      </c>
      <c r="R936" s="10" t="s">
        <v>8324</v>
      </c>
      <c r="S936" s="18">
        <f t="shared" si="86"/>
        <v>41733.737083333333</v>
      </c>
      <c r="T936" s="21">
        <f t="shared" si="87"/>
        <v>41763.25</v>
      </c>
      <c r="U936" s="23">
        <f t="shared" si="88"/>
        <v>30</v>
      </c>
      <c r="V936" s="25">
        <f t="shared" si="89"/>
        <v>8.2191780821917804E-2</v>
      </c>
    </row>
    <row r="937" spans="1:22" customFormat="1" ht="60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 s="8">
        <v>1454054429</v>
      </c>
      <c r="J937" s="8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 s="9">
        <f t="shared" si="85"/>
        <v>25</v>
      </c>
      <c r="Q937" s="5" t="s">
        <v>8321</v>
      </c>
      <c r="R937" s="10" t="s">
        <v>8324</v>
      </c>
      <c r="S937" s="18">
        <f t="shared" si="86"/>
        <v>42368.333668981482</v>
      </c>
      <c r="T937" s="21">
        <f t="shared" si="87"/>
        <v>42398.333668981482</v>
      </c>
      <c r="U937" s="23">
        <f t="shared" si="88"/>
        <v>30</v>
      </c>
      <c r="V937" s="25">
        <f t="shared" si="89"/>
        <v>8.2191780821917804E-2</v>
      </c>
    </row>
    <row r="938" spans="1:22" customFormat="1" ht="45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 s="8">
        <v>1326916800</v>
      </c>
      <c r="J938" s="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 s="9">
        <f t="shared" si="85"/>
        <v>0</v>
      </c>
      <c r="Q938" s="5" t="s">
        <v>8321</v>
      </c>
      <c r="R938" s="10" t="s">
        <v>8324</v>
      </c>
      <c r="S938" s="18">
        <f t="shared" si="86"/>
        <v>40883.024178240739</v>
      </c>
      <c r="T938" s="21">
        <f t="shared" si="87"/>
        <v>40926.833333333336</v>
      </c>
      <c r="U938" s="23">
        <f t="shared" si="88"/>
        <v>43</v>
      </c>
      <c r="V938" s="25">
        <f t="shared" si="89"/>
        <v>0.11780821917808219</v>
      </c>
    </row>
    <row r="939" spans="1:22" customFormat="1" ht="45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 s="8">
        <v>1383509357</v>
      </c>
      <c r="J939" s="8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 s="9">
        <f t="shared" si="85"/>
        <v>20</v>
      </c>
      <c r="Q939" s="5" t="s">
        <v>8321</v>
      </c>
      <c r="R939" s="10" t="s">
        <v>8324</v>
      </c>
      <c r="S939" s="18">
        <f t="shared" si="86"/>
        <v>41551.798113425924</v>
      </c>
      <c r="T939" s="21">
        <f t="shared" si="87"/>
        <v>41581.839780092596</v>
      </c>
      <c r="U939" s="23">
        <f t="shared" si="88"/>
        <v>30</v>
      </c>
      <c r="V939" s="25">
        <f t="shared" si="89"/>
        <v>8.2191780821917804E-2</v>
      </c>
    </row>
    <row r="940" spans="1:22" customFormat="1" ht="45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 s="8">
        <v>1346585448</v>
      </c>
      <c r="J940" s="8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 s="9">
        <f t="shared" si="85"/>
        <v>25</v>
      </c>
      <c r="Q940" s="5" t="s">
        <v>8321</v>
      </c>
      <c r="R940" s="10" t="s">
        <v>8324</v>
      </c>
      <c r="S940" s="18">
        <f t="shared" si="86"/>
        <v>41124.479722222226</v>
      </c>
      <c r="T940" s="21">
        <f t="shared" si="87"/>
        <v>41154.479722222226</v>
      </c>
      <c r="U940" s="23">
        <f t="shared" si="88"/>
        <v>30</v>
      </c>
      <c r="V940" s="25">
        <f t="shared" si="89"/>
        <v>8.2191780821917804E-2</v>
      </c>
    </row>
    <row r="941" spans="1:22" customFormat="1" ht="60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 s="8">
        <v>1372622280</v>
      </c>
      <c r="J941" s="8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 s="9">
        <f t="shared" si="85"/>
        <v>20</v>
      </c>
      <c r="Q941" s="5" t="s">
        <v>8321</v>
      </c>
      <c r="R941" s="10" t="s">
        <v>8324</v>
      </c>
      <c r="S941" s="18">
        <f t="shared" si="86"/>
        <v>41416.763171296298</v>
      </c>
      <c r="T941" s="21">
        <f t="shared" si="87"/>
        <v>41455.831944444442</v>
      </c>
      <c r="U941" s="23">
        <f t="shared" si="88"/>
        <v>39</v>
      </c>
      <c r="V941" s="25">
        <f t="shared" si="89"/>
        <v>0.10684931506849316</v>
      </c>
    </row>
    <row r="942" spans="1:22" customFormat="1" ht="45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 s="8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 s="9">
        <f t="shared" si="85"/>
        <v>110.29</v>
      </c>
      <c r="Q942" s="5" t="s">
        <v>8315</v>
      </c>
      <c r="R942" s="10" t="s">
        <v>8317</v>
      </c>
      <c r="S942" s="18">
        <f t="shared" si="86"/>
        <v>42182.008402777778</v>
      </c>
      <c r="T942" s="21">
        <f t="shared" si="87"/>
        <v>42227.008402777778</v>
      </c>
      <c r="U942" s="23">
        <f t="shared" si="88"/>
        <v>45</v>
      </c>
      <c r="V942" s="25">
        <f t="shared" si="89"/>
        <v>0.12328767123287671</v>
      </c>
    </row>
    <row r="943" spans="1:22" customFormat="1" ht="60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 s="8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 s="9">
        <f t="shared" si="85"/>
        <v>37.450000000000003</v>
      </c>
      <c r="Q943" s="5" t="s">
        <v>8315</v>
      </c>
      <c r="R943" s="10" t="s">
        <v>8317</v>
      </c>
      <c r="S943" s="18">
        <f t="shared" si="86"/>
        <v>42746.096585648149</v>
      </c>
      <c r="T943" s="21">
        <f t="shared" si="87"/>
        <v>42776.096585648149</v>
      </c>
      <c r="U943" s="23">
        <f t="shared" si="88"/>
        <v>30</v>
      </c>
      <c r="V943" s="25">
        <f t="shared" si="89"/>
        <v>8.2191780821917804E-2</v>
      </c>
    </row>
    <row r="944" spans="1:22" customFormat="1" ht="60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 s="8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 s="9">
        <f t="shared" si="85"/>
        <v>41.75</v>
      </c>
      <c r="Q944" s="5" t="s">
        <v>8315</v>
      </c>
      <c r="R944" s="10" t="s">
        <v>8317</v>
      </c>
      <c r="S944" s="18">
        <f t="shared" si="86"/>
        <v>42382.843287037031</v>
      </c>
      <c r="T944" s="21">
        <f t="shared" si="87"/>
        <v>42418.843287037031</v>
      </c>
      <c r="U944" s="23">
        <f t="shared" si="88"/>
        <v>36</v>
      </c>
      <c r="V944" s="25">
        <f t="shared" si="89"/>
        <v>9.8630136986301367E-2</v>
      </c>
    </row>
    <row r="945" spans="1:22" customFormat="1" ht="30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 s="8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 s="9">
        <f t="shared" si="85"/>
        <v>24.08</v>
      </c>
      <c r="Q945" s="5" t="s">
        <v>8315</v>
      </c>
      <c r="R945" s="10" t="s">
        <v>8317</v>
      </c>
      <c r="S945" s="18">
        <f t="shared" si="86"/>
        <v>42673.66788194445</v>
      </c>
      <c r="T945" s="21">
        <f t="shared" si="87"/>
        <v>42703.709548611107</v>
      </c>
      <c r="U945" s="23">
        <f t="shared" si="88"/>
        <v>30</v>
      </c>
      <c r="V945" s="25">
        <f t="shared" si="89"/>
        <v>8.2191780821917804E-2</v>
      </c>
    </row>
    <row r="946" spans="1:22" customFormat="1" ht="45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 s="8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 s="9">
        <f t="shared" si="85"/>
        <v>69.41</v>
      </c>
      <c r="Q946" s="5" t="s">
        <v>8315</v>
      </c>
      <c r="R946" s="10" t="s">
        <v>8317</v>
      </c>
      <c r="S946" s="18">
        <f t="shared" si="86"/>
        <v>42444.583912037036</v>
      </c>
      <c r="T946" s="21">
        <f t="shared" si="87"/>
        <v>42478.583333333328</v>
      </c>
      <c r="U946" s="23">
        <f t="shared" si="88"/>
        <v>34</v>
      </c>
      <c r="V946" s="25">
        <f t="shared" si="89"/>
        <v>9.3150684931506855E-2</v>
      </c>
    </row>
    <row r="947" spans="1:22" customFormat="1" ht="45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 s="8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 s="9">
        <f t="shared" si="85"/>
        <v>155.25</v>
      </c>
      <c r="Q947" s="5" t="s">
        <v>8315</v>
      </c>
      <c r="R947" s="10" t="s">
        <v>8317</v>
      </c>
      <c r="S947" s="18">
        <f t="shared" si="86"/>
        <v>42732.872986111113</v>
      </c>
      <c r="T947" s="21">
        <f t="shared" si="87"/>
        <v>42784.999305555553</v>
      </c>
      <c r="U947" s="23">
        <f t="shared" si="88"/>
        <v>52</v>
      </c>
      <c r="V947" s="25">
        <f t="shared" si="89"/>
        <v>0.14246575342465753</v>
      </c>
    </row>
    <row r="948" spans="1:22" customFormat="1" ht="45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 s="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 s="9">
        <f t="shared" si="85"/>
        <v>57.2</v>
      </c>
      <c r="Q948" s="5" t="s">
        <v>8315</v>
      </c>
      <c r="R948" s="10" t="s">
        <v>8317</v>
      </c>
      <c r="S948" s="18">
        <f t="shared" si="86"/>
        <v>42592.750555555554</v>
      </c>
      <c r="T948" s="21">
        <f t="shared" si="87"/>
        <v>42622.750555555554</v>
      </c>
      <c r="U948" s="23">
        <f t="shared" si="88"/>
        <v>30</v>
      </c>
      <c r="V948" s="25">
        <f t="shared" si="89"/>
        <v>8.2191780821917804E-2</v>
      </c>
    </row>
    <row r="949" spans="1:22" customFormat="1" ht="60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 s="8">
        <v>1467312306</v>
      </c>
      <c r="J949" s="8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 s="9">
        <f t="shared" si="85"/>
        <v>0</v>
      </c>
      <c r="Q949" s="5" t="s">
        <v>8315</v>
      </c>
      <c r="R949" s="10" t="s">
        <v>8317</v>
      </c>
      <c r="S949" s="18">
        <f t="shared" si="86"/>
        <v>42491.781319444446</v>
      </c>
      <c r="T949" s="21">
        <f t="shared" si="87"/>
        <v>42551.781319444446</v>
      </c>
      <c r="U949" s="23">
        <f t="shared" si="88"/>
        <v>60</v>
      </c>
      <c r="V949" s="25">
        <f t="shared" si="89"/>
        <v>0.16438356164383561</v>
      </c>
    </row>
    <row r="950" spans="1:22" customFormat="1" ht="60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 s="8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 s="9">
        <f t="shared" si="85"/>
        <v>60</v>
      </c>
      <c r="Q950" s="5" t="s">
        <v>8315</v>
      </c>
      <c r="R950" s="10" t="s">
        <v>8317</v>
      </c>
      <c r="S950" s="18">
        <f t="shared" si="86"/>
        <v>42411.828287037039</v>
      </c>
      <c r="T950" s="21">
        <f t="shared" si="87"/>
        <v>42441.828287037039</v>
      </c>
      <c r="U950" s="23">
        <f t="shared" si="88"/>
        <v>30</v>
      </c>
      <c r="V950" s="25">
        <f t="shared" si="89"/>
        <v>8.2191780821917804E-2</v>
      </c>
    </row>
    <row r="951" spans="1:22" customFormat="1" ht="45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 s="8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 s="9">
        <f t="shared" si="85"/>
        <v>39</v>
      </c>
      <c r="Q951" s="5" t="s">
        <v>8315</v>
      </c>
      <c r="R951" s="10" t="s">
        <v>8317</v>
      </c>
      <c r="S951" s="18">
        <f t="shared" si="86"/>
        <v>42361.043703703705</v>
      </c>
      <c r="T951" s="21">
        <f t="shared" si="87"/>
        <v>42421.043703703705</v>
      </c>
      <c r="U951" s="23">
        <f t="shared" si="88"/>
        <v>60</v>
      </c>
      <c r="V951" s="25">
        <f t="shared" si="89"/>
        <v>0.16438356164383561</v>
      </c>
    </row>
    <row r="952" spans="1:22" customFormat="1" ht="45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 s="8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 s="9">
        <f t="shared" si="85"/>
        <v>58.42</v>
      </c>
      <c r="Q952" s="5" t="s">
        <v>8315</v>
      </c>
      <c r="R952" s="10" t="s">
        <v>8317</v>
      </c>
      <c r="S952" s="18">
        <f t="shared" si="86"/>
        <v>42356.750706018516</v>
      </c>
      <c r="T952" s="21">
        <f t="shared" si="87"/>
        <v>42386.750706018516</v>
      </c>
      <c r="U952" s="23">
        <f t="shared" si="88"/>
        <v>30</v>
      </c>
      <c r="V952" s="25">
        <f t="shared" si="89"/>
        <v>8.2191780821917804E-2</v>
      </c>
    </row>
    <row r="953" spans="1:22" customFormat="1" ht="15.75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 s="8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 s="9">
        <f t="shared" si="85"/>
        <v>158.63999999999999</v>
      </c>
      <c r="Q953" s="5" t="s">
        <v>8315</v>
      </c>
      <c r="R953" s="10" t="s">
        <v>8317</v>
      </c>
      <c r="S953" s="18">
        <f t="shared" si="86"/>
        <v>42480.653611111105</v>
      </c>
      <c r="T953" s="21">
        <f t="shared" si="87"/>
        <v>42525.653611111105</v>
      </c>
      <c r="U953" s="23">
        <f t="shared" si="88"/>
        <v>45</v>
      </c>
      <c r="V953" s="25">
        <f t="shared" si="89"/>
        <v>0.12328767123287671</v>
      </c>
    </row>
    <row r="954" spans="1:22" customFormat="1" ht="30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 s="8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 s="9">
        <f t="shared" si="85"/>
        <v>99.86</v>
      </c>
      <c r="Q954" s="5" t="s">
        <v>8315</v>
      </c>
      <c r="R954" s="10" t="s">
        <v>8317</v>
      </c>
      <c r="S954" s="18">
        <f t="shared" si="86"/>
        <v>42662.613564814819</v>
      </c>
      <c r="T954" s="21">
        <f t="shared" si="87"/>
        <v>42692.655231481483</v>
      </c>
      <c r="U954" s="23">
        <f t="shared" si="88"/>
        <v>30</v>
      </c>
      <c r="V954" s="25">
        <f t="shared" si="89"/>
        <v>8.2191780821917804E-2</v>
      </c>
    </row>
    <row r="955" spans="1:22" customFormat="1" ht="45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 s="8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 s="9">
        <f t="shared" si="85"/>
        <v>25.2</v>
      </c>
      <c r="Q955" s="5" t="s">
        <v>8315</v>
      </c>
      <c r="R955" s="10" t="s">
        <v>8317</v>
      </c>
      <c r="S955" s="18">
        <f t="shared" si="86"/>
        <v>41999.164340277777</v>
      </c>
      <c r="T955" s="21">
        <f t="shared" si="87"/>
        <v>42029.164340277777</v>
      </c>
      <c r="U955" s="23">
        <f t="shared" si="88"/>
        <v>30</v>
      </c>
      <c r="V955" s="25">
        <f t="shared" si="89"/>
        <v>8.2191780821917804E-2</v>
      </c>
    </row>
    <row r="956" spans="1:22" customFormat="1" ht="45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 s="8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 s="9">
        <f t="shared" si="85"/>
        <v>89.19</v>
      </c>
      <c r="Q956" s="5" t="s">
        <v>8315</v>
      </c>
      <c r="R956" s="10" t="s">
        <v>8317</v>
      </c>
      <c r="S956" s="18">
        <f t="shared" si="86"/>
        <v>42194.833784722221</v>
      </c>
      <c r="T956" s="21">
        <f t="shared" si="87"/>
        <v>42236.833784722221</v>
      </c>
      <c r="U956" s="23">
        <f t="shared" si="88"/>
        <v>42</v>
      </c>
      <c r="V956" s="25">
        <f t="shared" si="89"/>
        <v>0.11506849315068493</v>
      </c>
    </row>
    <row r="957" spans="1:22" customFormat="1" ht="45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 s="8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 s="9">
        <f t="shared" si="85"/>
        <v>182.62</v>
      </c>
      <c r="Q957" s="5" t="s">
        <v>8315</v>
      </c>
      <c r="R957" s="10" t="s">
        <v>8317</v>
      </c>
      <c r="S957" s="18">
        <f t="shared" si="86"/>
        <v>42586.295138888891</v>
      </c>
      <c r="T957" s="21">
        <f t="shared" si="87"/>
        <v>42626.295138888891</v>
      </c>
      <c r="U957" s="23">
        <f t="shared" si="88"/>
        <v>40</v>
      </c>
      <c r="V957" s="25">
        <f t="shared" si="89"/>
        <v>0.1095890410958904</v>
      </c>
    </row>
    <row r="958" spans="1:22" customFormat="1" ht="60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 s="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 s="9">
        <f t="shared" si="85"/>
        <v>50.65</v>
      </c>
      <c r="Q958" s="5" t="s">
        <v>8315</v>
      </c>
      <c r="R958" s="10" t="s">
        <v>8317</v>
      </c>
      <c r="S958" s="18">
        <f t="shared" si="86"/>
        <v>42060.913877314815</v>
      </c>
      <c r="T958" s="21">
        <f t="shared" si="87"/>
        <v>42120.872210648144</v>
      </c>
      <c r="U958" s="23">
        <f t="shared" si="88"/>
        <v>60</v>
      </c>
      <c r="V958" s="25">
        <f t="shared" si="89"/>
        <v>0.16438356164383561</v>
      </c>
    </row>
    <row r="959" spans="1:22" customFormat="1" ht="30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 s="8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 s="9">
        <f t="shared" si="85"/>
        <v>33.29</v>
      </c>
      <c r="Q959" s="5" t="s">
        <v>8315</v>
      </c>
      <c r="R959" s="10" t="s">
        <v>8317</v>
      </c>
      <c r="S959" s="18">
        <f t="shared" si="86"/>
        <v>42660.552465277782</v>
      </c>
      <c r="T959" s="21">
        <f t="shared" si="87"/>
        <v>42691.594131944439</v>
      </c>
      <c r="U959" s="23">
        <f t="shared" si="88"/>
        <v>31</v>
      </c>
      <c r="V959" s="25">
        <f t="shared" si="89"/>
        <v>8.4931506849315067E-2</v>
      </c>
    </row>
    <row r="960" spans="1:22" customFormat="1" ht="60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 s="8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 s="9">
        <f t="shared" si="85"/>
        <v>51.82</v>
      </c>
      <c r="Q960" s="5" t="s">
        <v>8315</v>
      </c>
      <c r="R960" s="10" t="s">
        <v>8317</v>
      </c>
      <c r="S960" s="18">
        <f t="shared" si="86"/>
        <v>42082.802812499998</v>
      </c>
      <c r="T960" s="21">
        <f t="shared" si="87"/>
        <v>42104.207638888889</v>
      </c>
      <c r="U960" s="23">
        <f t="shared" si="88"/>
        <v>22</v>
      </c>
      <c r="V960" s="25">
        <f t="shared" si="89"/>
        <v>6.0273972602739728E-2</v>
      </c>
    </row>
    <row r="961" spans="1:22" customFormat="1" ht="60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 s="8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 s="9">
        <f t="shared" si="85"/>
        <v>113.63</v>
      </c>
      <c r="Q961" s="5" t="s">
        <v>8315</v>
      </c>
      <c r="R961" s="10" t="s">
        <v>8317</v>
      </c>
      <c r="S961" s="18">
        <f t="shared" si="86"/>
        <v>41993.174363425926</v>
      </c>
      <c r="T961" s="21">
        <f t="shared" si="87"/>
        <v>42023.174363425926</v>
      </c>
      <c r="U961" s="23">
        <f t="shared" si="88"/>
        <v>30</v>
      </c>
      <c r="V961" s="25">
        <f t="shared" si="89"/>
        <v>8.2191780821917804E-2</v>
      </c>
    </row>
    <row r="962" spans="1:22" customFormat="1" ht="45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 s="8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4"/>
        <v>46</v>
      </c>
      <c r="P962" s="9">
        <f t="shared" si="85"/>
        <v>136.46</v>
      </c>
      <c r="Q962" s="5" t="s">
        <v>8315</v>
      </c>
      <c r="R962" s="10" t="s">
        <v>8317</v>
      </c>
      <c r="S962" s="18">
        <f t="shared" si="86"/>
        <v>42766.626793981486</v>
      </c>
      <c r="T962" s="21">
        <f t="shared" si="87"/>
        <v>42808.585127314815</v>
      </c>
      <c r="U962" s="23">
        <f t="shared" si="88"/>
        <v>42</v>
      </c>
      <c r="V962" s="25">
        <f t="shared" si="89"/>
        <v>0.11506849315068493</v>
      </c>
    </row>
    <row r="963" spans="1:22" customFormat="1" ht="45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 s="8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0">ROUND(E963/D963*100,0)</f>
        <v>42</v>
      </c>
      <c r="P963" s="9">
        <f t="shared" ref="P963:P1026" si="91">IFERROR(ROUND(E963/L963,2),0)</f>
        <v>364.35</v>
      </c>
      <c r="Q963" s="5" t="s">
        <v>8315</v>
      </c>
      <c r="R963" s="10" t="s">
        <v>8317</v>
      </c>
      <c r="S963" s="18">
        <f t="shared" ref="S963:S1026" si="92">(((J963/60)/60)/24)+DATE(1970,1,1)</f>
        <v>42740.693692129629</v>
      </c>
      <c r="T963" s="21">
        <f t="shared" ref="T963:T1026" si="93">(((I963/60)/60)/24)+DATE(1970,1,1)</f>
        <v>42786.791666666672</v>
      </c>
      <c r="U963" s="23">
        <f t="shared" ref="U963:U1026" si="94">_xlfn.DAYS(T963,S963)</f>
        <v>46</v>
      </c>
      <c r="V963" s="25">
        <f t="shared" ref="V963:V1026" si="95">U963/365</f>
        <v>0.12602739726027398</v>
      </c>
    </row>
    <row r="964" spans="1:22" customFormat="1" ht="60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 s="8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 s="9">
        <f t="shared" si="91"/>
        <v>19.239999999999998</v>
      </c>
      <c r="Q964" s="5" t="s">
        <v>8315</v>
      </c>
      <c r="R964" s="10" t="s">
        <v>8317</v>
      </c>
      <c r="S964" s="18">
        <f t="shared" si="92"/>
        <v>42373.712418981479</v>
      </c>
      <c r="T964" s="21">
        <f t="shared" si="93"/>
        <v>42411.712418981479</v>
      </c>
      <c r="U964" s="23">
        <f t="shared" si="94"/>
        <v>38</v>
      </c>
      <c r="V964" s="25">
        <f t="shared" si="95"/>
        <v>0.10410958904109589</v>
      </c>
    </row>
    <row r="965" spans="1:22" customFormat="1" ht="30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 s="8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 s="9">
        <f t="shared" si="91"/>
        <v>41.89</v>
      </c>
      <c r="Q965" s="5" t="s">
        <v>8315</v>
      </c>
      <c r="R965" s="10" t="s">
        <v>8317</v>
      </c>
      <c r="S965" s="18">
        <f t="shared" si="92"/>
        <v>42625.635636574079</v>
      </c>
      <c r="T965" s="21">
        <f t="shared" si="93"/>
        <v>42660.635636574079</v>
      </c>
      <c r="U965" s="23">
        <f t="shared" si="94"/>
        <v>35</v>
      </c>
      <c r="V965" s="25">
        <f t="shared" si="95"/>
        <v>9.5890410958904104E-2</v>
      </c>
    </row>
    <row r="966" spans="1:22" customFormat="1" ht="60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 s="8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 s="9">
        <f t="shared" si="91"/>
        <v>30.31</v>
      </c>
      <c r="Q966" s="5" t="s">
        <v>8315</v>
      </c>
      <c r="R966" s="10" t="s">
        <v>8317</v>
      </c>
      <c r="S966" s="18">
        <f t="shared" si="92"/>
        <v>42208.628692129627</v>
      </c>
      <c r="T966" s="21">
        <f t="shared" si="93"/>
        <v>42248.628692129627</v>
      </c>
      <c r="U966" s="23">
        <f t="shared" si="94"/>
        <v>40</v>
      </c>
      <c r="V966" s="25">
        <f t="shared" si="95"/>
        <v>0.1095890410958904</v>
      </c>
    </row>
    <row r="967" spans="1:22" customFormat="1" ht="60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 s="8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 s="9">
        <f t="shared" si="91"/>
        <v>49.67</v>
      </c>
      <c r="Q967" s="5" t="s">
        <v>8315</v>
      </c>
      <c r="R967" s="10" t="s">
        <v>8317</v>
      </c>
      <c r="S967" s="18">
        <f t="shared" si="92"/>
        <v>42637.016736111109</v>
      </c>
      <c r="T967" s="21">
        <f t="shared" si="93"/>
        <v>42669.165972222225</v>
      </c>
      <c r="U967" s="23">
        <f t="shared" si="94"/>
        <v>32</v>
      </c>
      <c r="V967" s="25">
        <f t="shared" si="95"/>
        <v>8.7671232876712329E-2</v>
      </c>
    </row>
    <row r="968" spans="1:22" customFormat="1" ht="45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 s="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 s="9">
        <f t="shared" si="91"/>
        <v>59.2</v>
      </c>
      <c r="Q968" s="5" t="s">
        <v>8315</v>
      </c>
      <c r="R968" s="10" t="s">
        <v>8317</v>
      </c>
      <c r="S968" s="18">
        <f t="shared" si="92"/>
        <v>42619.635787037041</v>
      </c>
      <c r="T968" s="21">
        <f t="shared" si="93"/>
        <v>42649.635787037041</v>
      </c>
      <c r="U968" s="23">
        <f t="shared" si="94"/>
        <v>30</v>
      </c>
      <c r="V968" s="25">
        <f t="shared" si="95"/>
        <v>8.2191780821917804E-2</v>
      </c>
    </row>
    <row r="969" spans="1:22" customFormat="1" ht="45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 s="8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 s="9">
        <f t="shared" si="91"/>
        <v>43.98</v>
      </c>
      <c r="Q969" s="5" t="s">
        <v>8315</v>
      </c>
      <c r="R969" s="10" t="s">
        <v>8317</v>
      </c>
      <c r="S969" s="18">
        <f t="shared" si="92"/>
        <v>42422.254328703704</v>
      </c>
      <c r="T969" s="21">
        <f t="shared" si="93"/>
        <v>42482.21266203704</v>
      </c>
      <c r="U969" s="23">
        <f t="shared" si="94"/>
        <v>60</v>
      </c>
      <c r="V969" s="25">
        <f t="shared" si="95"/>
        <v>0.16438356164383561</v>
      </c>
    </row>
    <row r="970" spans="1:22" customFormat="1" ht="60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 s="8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 s="9">
        <f t="shared" si="91"/>
        <v>26.5</v>
      </c>
      <c r="Q970" s="5" t="s">
        <v>8315</v>
      </c>
      <c r="R970" s="10" t="s">
        <v>8317</v>
      </c>
      <c r="S970" s="18">
        <f t="shared" si="92"/>
        <v>41836.847615740742</v>
      </c>
      <c r="T970" s="21">
        <f t="shared" si="93"/>
        <v>41866.847615740742</v>
      </c>
      <c r="U970" s="23">
        <f t="shared" si="94"/>
        <v>30</v>
      </c>
      <c r="V970" s="25">
        <f t="shared" si="95"/>
        <v>8.2191780821917804E-2</v>
      </c>
    </row>
    <row r="971" spans="1:22" customFormat="1" ht="30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 s="8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 s="9">
        <f t="shared" si="91"/>
        <v>1272.73</v>
      </c>
      <c r="Q971" s="5" t="s">
        <v>8315</v>
      </c>
      <c r="R971" s="10" t="s">
        <v>8317</v>
      </c>
      <c r="S971" s="18">
        <f t="shared" si="92"/>
        <v>42742.30332175926</v>
      </c>
      <c r="T971" s="21">
        <f t="shared" si="93"/>
        <v>42775.30332175926</v>
      </c>
      <c r="U971" s="23">
        <f t="shared" si="94"/>
        <v>33</v>
      </c>
      <c r="V971" s="25">
        <f t="shared" si="95"/>
        <v>9.0410958904109592E-2</v>
      </c>
    </row>
    <row r="972" spans="1:22" customFormat="1" ht="60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 s="8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 s="9">
        <f t="shared" si="91"/>
        <v>164</v>
      </c>
      <c r="Q972" s="5" t="s">
        <v>8315</v>
      </c>
      <c r="R972" s="10" t="s">
        <v>8317</v>
      </c>
      <c r="S972" s="18">
        <f t="shared" si="92"/>
        <v>42721.220520833333</v>
      </c>
      <c r="T972" s="21">
        <f t="shared" si="93"/>
        <v>42758.207638888889</v>
      </c>
      <c r="U972" s="23">
        <f t="shared" si="94"/>
        <v>37</v>
      </c>
      <c r="V972" s="25">
        <f t="shared" si="95"/>
        <v>0.10136986301369863</v>
      </c>
    </row>
    <row r="973" spans="1:22" customFormat="1" ht="60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 s="8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 s="9">
        <f t="shared" si="91"/>
        <v>45.2</v>
      </c>
      <c r="Q973" s="5" t="s">
        <v>8315</v>
      </c>
      <c r="R973" s="10" t="s">
        <v>8317</v>
      </c>
      <c r="S973" s="18">
        <f t="shared" si="92"/>
        <v>42111.709027777775</v>
      </c>
      <c r="T973" s="21">
        <f t="shared" si="93"/>
        <v>42156.709027777775</v>
      </c>
      <c r="U973" s="23">
        <f t="shared" si="94"/>
        <v>45</v>
      </c>
      <c r="V973" s="25">
        <f t="shared" si="95"/>
        <v>0.12328767123287671</v>
      </c>
    </row>
    <row r="974" spans="1:22" customFormat="1" ht="45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 s="8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 s="9">
        <f t="shared" si="91"/>
        <v>153.88999999999999</v>
      </c>
      <c r="Q974" s="5" t="s">
        <v>8315</v>
      </c>
      <c r="R974" s="10" t="s">
        <v>8317</v>
      </c>
      <c r="S974" s="18">
        <f t="shared" si="92"/>
        <v>41856.865717592591</v>
      </c>
      <c r="T974" s="21">
        <f t="shared" si="93"/>
        <v>41886.290972222225</v>
      </c>
      <c r="U974" s="23">
        <f t="shared" si="94"/>
        <v>30</v>
      </c>
      <c r="V974" s="25">
        <f t="shared" si="95"/>
        <v>8.2191780821917804E-2</v>
      </c>
    </row>
    <row r="975" spans="1:22" customFormat="1" ht="60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 s="8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 s="9">
        <f t="shared" si="91"/>
        <v>51.38</v>
      </c>
      <c r="Q975" s="5" t="s">
        <v>8315</v>
      </c>
      <c r="R975" s="10" t="s">
        <v>8317</v>
      </c>
      <c r="S975" s="18">
        <f t="shared" si="92"/>
        <v>42257.014965277776</v>
      </c>
      <c r="T975" s="21">
        <f t="shared" si="93"/>
        <v>42317.056631944448</v>
      </c>
      <c r="U975" s="23">
        <f t="shared" si="94"/>
        <v>60</v>
      </c>
      <c r="V975" s="25">
        <f t="shared" si="95"/>
        <v>0.16438356164383561</v>
      </c>
    </row>
    <row r="976" spans="1:22" customFormat="1" ht="45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 s="8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 s="9">
        <f t="shared" si="91"/>
        <v>93.33</v>
      </c>
      <c r="Q976" s="5" t="s">
        <v>8315</v>
      </c>
      <c r="R976" s="10" t="s">
        <v>8317</v>
      </c>
      <c r="S976" s="18">
        <f t="shared" si="92"/>
        <v>42424.749490740738</v>
      </c>
      <c r="T976" s="21">
        <f t="shared" si="93"/>
        <v>42454.707824074074</v>
      </c>
      <c r="U976" s="23">
        <f t="shared" si="94"/>
        <v>30</v>
      </c>
      <c r="V976" s="25">
        <f t="shared" si="95"/>
        <v>8.2191780821917804E-2</v>
      </c>
    </row>
    <row r="977" spans="1:22" customFormat="1" ht="60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 s="8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 s="9">
        <f t="shared" si="91"/>
        <v>108.63</v>
      </c>
      <c r="Q977" s="5" t="s">
        <v>8315</v>
      </c>
      <c r="R977" s="10" t="s">
        <v>8317</v>
      </c>
      <c r="S977" s="18">
        <f t="shared" si="92"/>
        <v>42489.696585648147</v>
      </c>
      <c r="T977" s="21">
        <f t="shared" si="93"/>
        <v>42549.696585648147</v>
      </c>
      <c r="U977" s="23">
        <f t="shared" si="94"/>
        <v>60</v>
      </c>
      <c r="V977" s="25">
        <f t="shared" si="95"/>
        <v>0.16438356164383561</v>
      </c>
    </row>
    <row r="978" spans="1:22" customFormat="1" ht="60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 s="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 s="9">
        <f t="shared" si="91"/>
        <v>160.5</v>
      </c>
      <c r="Q978" s="5" t="s">
        <v>8315</v>
      </c>
      <c r="R978" s="10" t="s">
        <v>8317</v>
      </c>
      <c r="S978" s="18">
        <f t="shared" si="92"/>
        <v>42185.058993055558</v>
      </c>
      <c r="T978" s="21">
        <f t="shared" si="93"/>
        <v>42230.058993055558</v>
      </c>
      <c r="U978" s="23">
        <f t="shared" si="94"/>
        <v>45</v>
      </c>
      <c r="V978" s="25">
        <f t="shared" si="95"/>
        <v>0.12328767123287671</v>
      </c>
    </row>
    <row r="979" spans="1:22" customFormat="1" ht="60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 s="8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 s="9">
        <f t="shared" si="91"/>
        <v>75.75</v>
      </c>
      <c r="Q979" s="5" t="s">
        <v>8315</v>
      </c>
      <c r="R979" s="10" t="s">
        <v>8317</v>
      </c>
      <c r="S979" s="18">
        <f t="shared" si="92"/>
        <v>42391.942094907412</v>
      </c>
      <c r="T979" s="21">
        <f t="shared" si="93"/>
        <v>42421.942094907412</v>
      </c>
      <c r="U979" s="23">
        <f t="shared" si="94"/>
        <v>30</v>
      </c>
      <c r="V979" s="25">
        <f t="shared" si="95"/>
        <v>8.2191780821917804E-2</v>
      </c>
    </row>
    <row r="980" spans="1:22" customFormat="1" ht="45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 s="8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 s="9">
        <f t="shared" si="91"/>
        <v>790.84</v>
      </c>
      <c r="Q980" s="5" t="s">
        <v>8315</v>
      </c>
      <c r="R980" s="10" t="s">
        <v>8317</v>
      </c>
      <c r="S980" s="18">
        <f t="shared" si="92"/>
        <v>42395.309039351851</v>
      </c>
      <c r="T980" s="21">
        <f t="shared" si="93"/>
        <v>42425.309039351851</v>
      </c>
      <c r="U980" s="23">
        <f t="shared" si="94"/>
        <v>30</v>
      </c>
      <c r="V980" s="25">
        <f t="shared" si="95"/>
        <v>8.2191780821917804E-2</v>
      </c>
    </row>
    <row r="981" spans="1:22" customFormat="1" ht="60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 s="8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 s="9">
        <f t="shared" si="91"/>
        <v>301.94</v>
      </c>
      <c r="Q981" s="5" t="s">
        <v>8315</v>
      </c>
      <c r="R981" s="10" t="s">
        <v>8317</v>
      </c>
      <c r="S981" s="18">
        <f t="shared" si="92"/>
        <v>42506.416990740734</v>
      </c>
      <c r="T981" s="21">
        <f t="shared" si="93"/>
        <v>42541.790972222225</v>
      </c>
      <c r="U981" s="23">
        <f t="shared" si="94"/>
        <v>35</v>
      </c>
      <c r="V981" s="25">
        <f t="shared" si="95"/>
        <v>9.5890410958904104E-2</v>
      </c>
    </row>
    <row r="982" spans="1:22" customFormat="1" ht="60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 s="8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 s="9">
        <f t="shared" si="91"/>
        <v>47.94</v>
      </c>
      <c r="Q982" s="5" t="s">
        <v>8315</v>
      </c>
      <c r="R982" s="10" t="s">
        <v>8317</v>
      </c>
      <c r="S982" s="18">
        <f t="shared" si="92"/>
        <v>41928.904189814813</v>
      </c>
      <c r="T982" s="21">
        <f t="shared" si="93"/>
        <v>41973.945856481485</v>
      </c>
      <c r="U982" s="23">
        <f t="shared" si="94"/>
        <v>45</v>
      </c>
      <c r="V982" s="25">
        <f t="shared" si="95"/>
        <v>0.12328767123287671</v>
      </c>
    </row>
    <row r="983" spans="1:22" customFormat="1" ht="60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 s="8">
        <v>1407624222</v>
      </c>
      <c r="J983" s="8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 s="9">
        <f t="shared" si="91"/>
        <v>2.75</v>
      </c>
      <c r="Q983" s="5" t="s">
        <v>8315</v>
      </c>
      <c r="R983" s="10" t="s">
        <v>8317</v>
      </c>
      <c r="S983" s="18">
        <f t="shared" si="92"/>
        <v>41830.947013888886</v>
      </c>
      <c r="T983" s="21">
        <f t="shared" si="93"/>
        <v>41860.947013888886</v>
      </c>
      <c r="U983" s="23">
        <f t="shared" si="94"/>
        <v>30</v>
      </c>
      <c r="V983" s="25">
        <f t="shared" si="95"/>
        <v>8.2191780821917804E-2</v>
      </c>
    </row>
    <row r="984" spans="1:22" customFormat="1" ht="45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 s="8">
        <v>1475431486</v>
      </c>
      <c r="J984" s="8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 s="9">
        <f t="shared" si="91"/>
        <v>1</v>
      </c>
      <c r="Q984" s="5" t="s">
        <v>8315</v>
      </c>
      <c r="R984" s="10" t="s">
        <v>8317</v>
      </c>
      <c r="S984" s="18">
        <f t="shared" si="92"/>
        <v>42615.753310185188</v>
      </c>
      <c r="T984" s="21">
        <f t="shared" si="93"/>
        <v>42645.753310185188</v>
      </c>
      <c r="U984" s="23">
        <f t="shared" si="94"/>
        <v>30</v>
      </c>
      <c r="V984" s="25">
        <f t="shared" si="95"/>
        <v>8.2191780821917804E-2</v>
      </c>
    </row>
    <row r="985" spans="1:22" customFormat="1" ht="60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 s="8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 s="9">
        <f t="shared" si="91"/>
        <v>171.79</v>
      </c>
      <c r="Q985" s="5" t="s">
        <v>8315</v>
      </c>
      <c r="R985" s="10" t="s">
        <v>8317</v>
      </c>
      <c r="S985" s="18">
        <f t="shared" si="92"/>
        <v>42574.667650462965</v>
      </c>
      <c r="T985" s="21">
        <f t="shared" si="93"/>
        <v>42605.870833333334</v>
      </c>
      <c r="U985" s="23">
        <f t="shared" si="94"/>
        <v>31</v>
      </c>
      <c r="V985" s="25">
        <f t="shared" si="95"/>
        <v>8.4931506849315067E-2</v>
      </c>
    </row>
    <row r="986" spans="1:22" customFormat="1" ht="90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 s="8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 s="9">
        <f t="shared" si="91"/>
        <v>35.33</v>
      </c>
      <c r="Q986" s="5" t="s">
        <v>8315</v>
      </c>
      <c r="R986" s="10" t="s">
        <v>8317</v>
      </c>
      <c r="S986" s="18">
        <f t="shared" si="92"/>
        <v>42061.11583333333</v>
      </c>
      <c r="T986" s="21">
        <f t="shared" si="93"/>
        <v>42091.074166666673</v>
      </c>
      <c r="U986" s="23">
        <f t="shared" si="94"/>
        <v>30</v>
      </c>
      <c r="V986" s="25">
        <f t="shared" si="95"/>
        <v>8.2191780821917804E-2</v>
      </c>
    </row>
    <row r="987" spans="1:22" customFormat="1" ht="60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 s="8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 s="9">
        <f t="shared" si="91"/>
        <v>82.09</v>
      </c>
      <c r="Q987" s="5" t="s">
        <v>8315</v>
      </c>
      <c r="R987" s="10" t="s">
        <v>8317</v>
      </c>
      <c r="S987" s="18">
        <f t="shared" si="92"/>
        <v>42339.967708333337</v>
      </c>
      <c r="T987" s="21">
        <f t="shared" si="93"/>
        <v>42369.958333333328</v>
      </c>
      <c r="U987" s="23">
        <f t="shared" si="94"/>
        <v>30</v>
      </c>
      <c r="V987" s="25">
        <f t="shared" si="95"/>
        <v>8.2191780821917804E-2</v>
      </c>
    </row>
    <row r="988" spans="1:22" customFormat="1" ht="60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 s="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 s="9">
        <f t="shared" si="91"/>
        <v>110.87</v>
      </c>
      <c r="Q988" s="5" t="s">
        <v>8315</v>
      </c>
      <c r="R988" s="10" t="s">
        <v>8317</v>
      </c>
      <c r="S988" s="18">
        <f t="shared" si="92"/>
        <v>42324.767361111109</v>
      </c>
      <c r="T988" s="21">
        <f t="shared" si="93"/>
        <v>42379</v>
      </c>
      <c r="U988" s="23">
        <f t="shared" si="94"/>
        <v>55</v>
      </c>
      <c r="V988" s="25">
        <f t="shared" si="95"/>
        <v>0.15068493150684931</v>
      </c>
    </row>
    <row r="989" spans="1:22" customFormat="1" ht="45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 s="8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 s="9">
        <f t="shared" si="91"/>
        <v>161.22</v>
      </c>
      <c r="Q989" s="5" t="s">
        <v>8315</v>
      </c>
      <c r="R989" s="10" t="s">
        <v>8317</v>
      </c>
      <c r="S989" s="18">
        <f t="shared" si="92"/>
        <v>41773.294560185182</v>
      </c>
      <c r="T989" s="21">
        <f t="shared" si="93"/>
        <v>41813.294560185182</v>
      </c>
      <c r="U989" s="23">
        <f t="shared" si="94"/>
        <v>40</v>
      </c>
      <c r="V989" s="25">
        <f t="shared" si="95"/>
        <v>0.1095890410958904</v>
      </c>
    </row>
    <row r="990" spans="1:22" customFormat="1" ht="60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 s="8">
        <v>1475310825</v>
      </c>
      <c r="J990" s="8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 s="9">
        <f t="shared" si="91"/>
        <v>0</v>
      </c>
      <c r="Q990" s="5" t="s">
        <v>8315</v>
      </c>
      <c r="R990" s="10" t="s">
        <v>8317</v>
      </c>
      <c r="S990" s="18">
        <f t="shared" si="92"/>
        <v>42614.356770833328</v>
      </c>
      <c r="T990" s="21">
        <f t="shared" si="93"/>
        <v>42644.356770833328</v>
      </c>
      <c r="U990" s="23">
        <f t="shared" si="94"/>
        <v>30</v>
      </c>
      <c r="V990" s="25">
        <f t="shared" si="95"/>
        <v>8.2191780821917804E-2</v>
      </c>
    </row>
    <row r="991" spans="1:22" customFormat="1" ht="30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 s="8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 s="9">
        <f t="shared" si="91"/>
        <v>52.41</v>
      </c>
      <c r="Q991" s="5" t="s">
        <v>8315</v>
      </c>
      <c r="R991" s="10" t="s">
        <v>8317</v>
      </c>
      <c r="S991" s="18">
        <f t="shared" si="92"/>
        <v>42611.933969907404</v>
      </c>
      <c r="T991" s="21">
        <f t="shared" si="93"/>
        <v>42641.933969907404</v>
      </c>
      <c r="U991" s="23">
        <f t="shared" si="94"/>
        <v>30</v>
      </c>
      <c r="V991" s="25">
        <f t="shared" si="95"/>
        <v>8.2191780821917804E-2</v>
      </c>
    </row>
    <row r="992" spans="1:22" customFormat="1" ht="60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 s="8">
        <v>1409770164</v>
      </c>
      <c r="J992" s="8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 s="9">
        <f t="shared" si="91"/>
        <v>13</v>
      </c>
      <c r="Q992" s="5" t="s">
        <v>8315</v>
      </c>
      <c r="R992" s="10" t="s">
        <v>8317</v>
      </c>
      <c r="S992" s="18">
        <f t="shared" si="92"/>
        <v>41855.784305555557</v>
      </c>
      <c r="T992" s="21">
        <f t="shared" si="93"/>
        <v>41885.784305555557</v>
      </c>
      <c r="U992" s="23">
        <f t="shared" si="94"/>
        <v>30</v>
      </c>
      <c r="V992" s="25">
        <f t="shared" si="95"/>
        <v>8.2191780821917804E-2</v>
      </c>
    </row>
    <row r="993" spans="1:22" customFormat="1" ht="75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 s="8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 s="9">
        <f t="shared" si="91"/>
        <v>30.29</v>
      </c>
      <c r="Q993" s="5" t="s">
        <v>8315</v>
      </c>
      <c r="R993" s="10" t="s">
        <v>8317</v>
      </c>
      <c r="S993" s="18">
        <f t="shared" si="92"/>
        <v>42538.75680555556</v>
      </c>
      <c r="T993" s="21">
        <f t="shared" si="93"/>
        <v>42563.785416666666</v>
      </c>
      <c r="U993" s="23">
        <f t="shared" si="94"/>
        <v>25</v>
      </c>
      <c r="V993" s="25">
        <f t="shared" si="95"/>
        <v>6.8493150684931503E-2</v>
      </c>
    </row>
    <row r="994" spans="1:22" customFormat="1" ht="45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 s="8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 s="9">
        <f t="shared" si="91"/>
        <v>116.75</v>
      </c>
      <c r="Q994" s="5" t="s">
        <v>8315</v>
      </c>
      <c r="R994" s="10" t="s">
        <v>8317</v>
      </c>
      <c r="S994" s="18">
        <f t="shared" si="92"/>
        <v>42437.924988425926</v>
      </c>
      <c r="T994" s="21">
        <f t="shared" si="93"/>
        <v>42497.883321759262</v>
      </c>
      <c r="U994" s="23">
        <f t="shared" si="94"/>
        <v>60</v>
      </c>
      <c r="V994" s="25">
        <f t="shared" si="95"/>
        <v>0.16438356164383561</v>
      </c>
    </row>
    <row r="995" spans="1:22" customFormat="1" ht="45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 s="8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 s="9">
        <f t="shared" si="91"/>
        <v>89.6</v>
      </c>
      <c r="Q995" s="5" t="s">
        <v>8315</v>
      </c>
      <c r="R995" s="10" t="s">
        <v>8317</v>
      </c>
      <c r="S995" s="18">
        <f t="shared" si="92"/>
        <v>42652.964907407411</v>
      </c>
      <c r="T995" s="21">
        <f t="shared" si="93"/>
        <v>42686.208333333328</v>
      </c>
      <c r="U995" s="23">
        <f t="shared" si="94"/>
        <v>34</v>
      </c>
      <c r="V995" s="25">
        <f t="shared" si="95"/>
        <v>9.3150684931506855E-2</v>
      </c>
    </row>
    <row r="996" spans="1:22" customFormat="1" ht="60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 s="8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 s="9">
        <f t="shared" si="91"/>
        <v>424.45</v>
      </c>
      <c r="Q996" s="5" t="s">
        <v>8315</v>
      </c>
      <c r="R996" s="10" t="s">
        <v>8317</v>
      </c>
      <c r="S996" s="18">
        <f t="shared" si="92"/>
        <v>41921.263078703705</v>
      </c>
      <c r="T996" s="21">
        <f t="shared" si="93"/>
        <v>41973.957638888889</v>
      </c>
      <c r="U996" s="23">
        <f t="shared" si="94"/>
        <v>52</v>
      </c>
      <c r="V996" s="25">
        <f t="shared" si="95"/>
        <v>0.14246575342465753</v>
      </c>
    </row>
    <row r="997" spans="1:22" customFormat="1" ht="60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 s="8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 s="9">
        <f t="shared" si="91"/>
        <v>80.67</v>
      </c>
      <c r="Q997" s="5" t="s">
        <v>8315</v>
      </c>
      <c r="R997" s="10" t="s">
        <v>8317</v>
      </c>
      <c r="S997" s="18">
        <f t="shared" si="92"/>
        <v>41947.940740740742</v>
      </c>
      <c r="T997" s="21">
        <f t="shared" si="93"/>
        <v>41972.666666666672</v>
      </c>
      <c r="U997" s="23">
        <f t="shared" si="94"/>
        <v>25</v>
      </c>
      <c r="V997" s="25">
        <f t="shared" si="95"/>
        <v>6.8493150684931503E-2</v>
      </c>
    </row>
    <row r="998" spans="1:22" customFormat="1" ht="45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 s="8">
        <v>1406474820</v>
      </c>
      <c r="J998" s="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 s="9">
        <f t="shared" si="91"/>
        <v>13</v>
      </c>
      <c r="Q998" s="5" t="s">
        <v>8315</v>
      </c>
      <c r="R998" s="10" t="s">
        <v>8317</v>
      </c>
      <c r="S998" s="18">
        <f t="shared" si="92"/>
        <v>41817.866435185184</v>
      </c>
      <c r="T998" s="21">
        <f t="shared" si="93"/>
        <v>41847.643750000003</v>
      </c>
      <c r="U998" s="23">
        <f t="shared" si="94"/>
        <v>30</v>
      </c>
      <c r="V998" s="25">
        <f t="shared" si="95"/>
        <v>8.2191780821917804E-2</v>
      </c>
    </row>
    <row r="999" spans="1:22" customFormat="1" ht="30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 s="8">
        <v>1417145297</v>
      </c>
      <c r="J999" s="8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 s="9">
        <f t="shared" si="91"/>
        <v>8.1300000000000008</v>
      </c>
      <c r="Q999" s="5" t="s">
        <v>8315</v>
      </c>
      <c r="R999" s="10" t="s">
        <v>8317</v>
      </c>
      <c r="S999" s="18">
        <f t="shared" si="92"/>
        <v>41941.10297453704</v>
      </c>
      <c r="T999" s="21">
        <f t="shared" si="93"/>
        <v>41971.144641203704</v>
      </c>
      <c r="U999" s="23">
        <f t="shared" si="94"/>
        <v>30</v>
      </c>
      <c r="V999" s="25">
        <f t="shared" si="95"/>
        <v>8.2191780821917804E-2</v>
      </c>
    </row>
    <row r="1000" spans="1:22" customFormat="1" ht="45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 s="8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 s="9">
        <f t="shared" si="91"/>
        <v>153.43</v>
      </c>
      <c r="Q1000" s="5" t="s">
        <v>8315</v>
      </c>
      <c r="R1000" s="10" t="s">
        <v>8317</v>
      </c>
      <c r="S1000" s="18">
        <f t="shared" si="92"/>
        <v>42282.168993055559</v>
      </c>
      <c r="T1000" s="21">
        <f t="shared" si="93"/>
        <v>42327.210659722223</v>
      </c>
      <c r="U1000" s="23">
        <f t="shared" si="94"/>
        <v>45</v>
      </c>
      <c r="V1000" s="25">
        <f t="shared" si="95"/>
        <v>0.12328767123287671</v>
      </c>
    </row>
    <row r="1001" spans="1:22" customFormat="1" ht="45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 s="8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 s="9">
        <f t="shared" si="91"/>
        <v>292.08</v>
      </c>
      <c r="Q1001" s="5" t="s">
        <v>8315</v>
      </c>
      <c r="R1001" s="10" t="s">
        <v>8317</v>
      </c>
      <c r="S1001" s="18">
        <f t="shared" si="92"/>
        <v>41926.29965277778</v>
      </c>
      <c r="T1001" s="21">
        <f t="shared" si="93"/>
        <v>41956.334722222222</v>
      </c>
      <c r="U1001" s="23">
        <f t="shared" si="94"/>
        <v>30</v>
      </c>
      <c r="V1001" s="25">
        <f t="shared" si="95"/>
        <v>8.2191780821917804E-2</v>
      </c>
    </row>
    <row r="1002" spans="1:22" customFormat="1" ht="45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 s="8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 s="9">
        <f t="shared" si="91"/>
        <v>3304</v>
      </c>
      <c r="Q1002" s="5" t="s">
        <v>8315</v>
      </c>
      <c r="R1002" s="10" t="s">
        <v>8317</v>
      </c>
      <c r="S1002" s="18">
        <f t="shared" si="92"/>
        <v>42749.059722222228</v>
      </c>
      <c r="T1002" s="21">
        <f t="shared" si="93"/>
        <v>42809.018055555556</v>
      </c>
      <c r="U1002" s="23">
        <f t="shared" si="94"/>
        <v>60</v>
      </c>
      <c r="V1002" s="25">
        <f t="shared" si="95"/>
        <v>0.16438356164383561</v>
      </c>
    </row>
    <row r="1003" spans="1:22" customFormat="1" ht="60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 s="8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 s="9">
        <f t="shared" si="91"/>
        <v>1300</v>
      </c>
      <c r="Q1003" s="5" t="s">
        <v>8315</v>
      </c>
      <c r="R1003" s="10" t="s">
        <v>8317</v>
      </c>
      <c r="S1003" s="18">
        <f t="shared" si="92"/>
        <v>42720.720057870371</v>
      </c>
      <c r="T1003" s="21">
        <f t="shared" si="93"/>
        <v>42765.720057870371</v>
      </c>
      <c r="U1003" s="23">
        <f t="shared" si="94"/>
        <v>45</v>
      </c>
      <c r="V1003" s="25">
        <f t="shared" si="95"/>
        <v>0.12328767123287671</v>
      </c>
    </row>
    <row r="1004" spans="1:22" customFormat="1" ht="60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 s="8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 s="9">
        <f t="shared" si="91"/>
        <v>134.55000000000001</v>
      </c>
      <c r="Q1004" s="5" t="s">
        <v>8315</v>
      </c>
      <c r="R1004" s="10" t="s">
        <v>8317</v>
      </c>
      <c r="S1004" s="18">
        <f t="shared" si="92"/>
        <v>42325.684189814812</v>
      </c>
      <c r="T1004" s="21">
        <f t="shared" si="93"/>
        <v>42355.249305555553</v>
      </c>
      <c r="U1004" s="23">
        <f t="shared" si="94"/>
        <v>30</v>
      </c>
      <c r="V1004" s="25">
        <f t="shared" si="95"/>
        <v>8.2191780821917804E-2</v>
      </c>
    </row>
    <row r="1005" spans="1:22" customFormat="1" ht="45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 s="8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 s="9">
        <f t="shared" si="91"/>
        <v>214.07</v>
      </c>
      <c r="Q1005" s="5" t="s">
        <v>8315</v>
      </c>
      <c r="R1005" s="10" t="s">
        <v>8317</v>
      </c>
      <c r="S1005" s="18">
        <f t="shared" si="92"/>
        <v>42780.709039351852</v>
      </c>
      <c r="T1005" s="21">
        <f t="shared" si="93"/>
        <v>42810.667372685188</v>
      </c>
      <c r="U1005" s="23">
        <f t="shared" si="94"/>
        <v>30</v>
      </c>
      <c r="V1005" s="25">
        <f t="shared" si="95"/>
        <v>8.2191780821917804E-2</v>
      </c>
    </row>
    <row r="1006" spans="1:22" customFormat="1" ht="45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 s="8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 s="9">
        <f t="shared" si="91"/>
        <v>216.34</v>
      </c>
      <c r="Q1006" s="5" t="s">
        <v>8315</v>
      </c>
      <c r="R1006" s="10" t="s">
        <v>8317</v>
      </c>
      <c r="S1006" s="18">
        <f t="shared" si="92"/>
        <v>42388.708645833336</v>
      </c>
      <c r="T1006" s="21">
        <f t="shared" si="93"/>
        <v>42418.708645833336</v>
      </c>
      <c r="U1006" s="23">
        <f t="shared" si="94"/>
        <v>30</v>
      </c>
      <c r="V1006" s="25">
        <f t="shared" si="95"/>
        <v>8.2191780821917804E-2</v>
      </c>
    </row>
    <row r="1007" spans="1:22" customFormat="1" ht="45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 s="8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 s="9">
        <f t="shared" si="91"/>
        <v>932.31</v>
      </c>
      <c r="Q1007" s="5" t="s">
        <v>8315</v>
      </c>
      <c r="R1007" s="10" t="s">
        <v>8317</v>
      </c>
      <c r="S1007" s="18">
        <f t="shared" si="92"/>
        <v>42276.624803240738</v>
      </c>
      <c r="T1007" s="21">
        <f t="shared" si="93"/>
        <v>42307.624803240738</v>
      </c>
      <c r="U1007" s="23">
        <f t="shared" si="94"/>
        <v>31</v>
      </c>
      <c r="V1007" s="25">
        <f t="shared" si="95"/>
        <v>8.4931506849315067E-2</v>
      </c>
    </row>
    <row r="1008" spans="1:22" customFormat="1" ht="45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 s="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 s="9">
        <f t="shared" si="91"/>
        <v>29.25</v>
      </c>
      <c r="Q1008" s="5" t="s">
        <v>8315</v>
      </c>
      <c r="R1008" s="10" t="s">
        <v>8317</v>
      </c>
      <c r="S1008" s="18">
        <f t="shared" si="92"/>
        <v>41977.040185185186</v>
      </c>
      <c r="T1008" s="21">
        <f t="shared" si="93"/>
        <v>41985.299305555556</v>
      </c>
      <c r="U1008" s="23">
        <f t="shared" si="94"/>
        <v>8</v>
      </c>
      <c r="V1008" s="25">
        <f t="shared" si="95"/>
        <v>2.1917808219178082E-2</v>
      </c>
    </row>
    <row r="1009" spans="1:22" customFormat="1" ht="45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 s="8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 s="9">
        <f t="shared" si="91"/>
        <v>174.95</v>
      </c>
      <c r="Q1009" s="5" t="s">
        <v>8315</v>
      </c>
      <c r="R1009" s="10" t="s">
        <v>8317</v>
      </c>
      <c r="S1009" s="18">
        <f t="shared" si="92"/>
        <v>42676.583599537036</v>
      </c>
      <c r="T1009" s="21">
        <f t="shared" si="93"/>
        <v>42718.6252662037</v>
      </c>
      <c r="U1009" s="23">
        <f t="shared" si="94"/>
        <v>42</v>
      </c>
      <c r="V1009" s="25">
        <f t="shared" si="95"/>
        <v>0.11506849315068493</v>
      </c>
    </row>
    <row r="1010" spans="1:22" customFormat="1" ht="60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 s="8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 s="9">
        <f t="shared" si="91"/>
        <v>250</v>
      </c>
      <c r="Q1010" s="5" t="s">
        <v>8315</v>
      </c>
      <c r="R1010" s="10" t="s">
        <v>8317</v>
      </c>
      <c r="S1010" s="18">
        <f t="shared" si="92"/>
        <v>42702.809201388889</v>
      </c>
      <c r="T1010" s="21">
        <f t="shared" si="93"/>
        <v>42732.809201388889</v>
      </c>
      <c r="U1010" s="23">
        <f t="shared" si="94"/>
        <v>30</v>
      </c>
      <c r="V1010" s="25">
        <f t="shared" si="95"/>
        <v>8.2191780821917804E-2</v>
      </c>
    </row>
    <row r="1011" spans="1:22" customFormat="1" ht="60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 s="8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 s="9">
        <f t="shared" si="91"/>
        <v>65</v>
      </c>
      <c r="Q1011" s="5" t="s">
        <v>8315</v>
      </c>
      <c r="R1011" s="10" t="s">
        <v>8317</v>
      </c>
      <c r="S1011" s="18">
        <f t="shared" si="92"/>
        <v>42510.604699074072</v>
      </c>
      <c r="T1011" s="21">
        <f t="shared" si="93"/>
        <v>42540.604699074072</v>
      </c>
      <c r="U1011" s="23">
        <f t="shared" si="94"/>
        <v>30</v>
      </c>
      <c r="V1011" s="25">
        <f t="shared" si="95"/>
        <v>8.2191780821917804E-2</v>
      </c>
    </row>
    <row r="1012" spans="1:22" customFormat="1" ht="60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 s="8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 s="9">
        <f t="shared" si="91"/>
        <v>55</v>
      </c>
      <c r="Q1012" s="5" t="s">
        <v>8315</v>
      </c>
      <c r="R1012" s="10" t="s">
        <v>8317</v>
      </c>
      <c r="S1012" s="18">
        <f t="shared" si="92"/>
        <v>42561.829421296294</v>
      </c>
      <c r="T1012" s="21">
        <f t="shared" si="93"/>
        <v>42618.124305555553</v>
      </c>
      <c r="U1012" s="23">
        <f t="shared" si="94"/>
        <v>57</v>
      </c>
      <c r="V1012" s="25">
        <f t="shared" si="95"/>
        <v>0.15616438356164383</v>
      </c>
    </row>
    <row r="1013" spans="1:22" customFormat="1" ht="45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 s="8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 s="9">
        <f t="shared" si="91"/>
        <v>75</v>
      </c>
      <c r="Q1013" s="5" t="s">
        <v>8315</v>
      </c>
      <c r="R1013" s="10" t="s">
        <v>8317</v>
      </c>
      <c r="S1013" s="18">
        <f t="shared" si="92"/>
        <v>41946.898090277777</v>
      </c>
      <c r="T1013" s="21">
        <f t="shared" si="93"/>
        <v>41991.898090277777</v>
      </c>
      <c r="U1013" s="23">
        <f t="shared" si="94"/>
        <v>45</v>
      </c>
      <c r="V1013" s="25">
        <f t="shared" si="95"/>
        <v>0.12328767123287671</v>
      </c>
    </row>
    <row r="1014" spans="1:22" customFormat="1" ht="60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 s="8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 s="9">
        <f t="shared" si="91"/>
        <v>1389.36</v>
      </c>
      <c r="Q1014" s="5" t="s">
        <v>8315</v>
      </c>
      <c r="R1014" s="10" t="s">
        <v>8317</v>
      </c>
      <c r="S1014" s="18">
        <f t="shared" si="92"/>
        <v>42714.440416666665</v>
      </c>
      <c r="T1014" s="21">
        <f t="shared" si="93"/>
        <v>42759.440416666665</v>
      </c>
      <c r="U1014" s="23">
        <f t="shared" si="94"/>
        <v>45</v>
      </c>
      <c r="V1014" s="25">
        <f t="shared" si="95"/>
        <v>0.12328767123287671</v>
      </c>
    </row>
    <row r="1015" spans="1:22" customFormat="1" ht="60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 s="8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 s="9">
        <f t="shared" si="91"/>
        <v>95.91</v>
      </c>
      <c r="Q1015" s="5" t="s">
        <v>8315</v>
      </c>
      <c r="R1015" s="10" t="s">
        <v>8317</v>
      </c>
      <c r="S1015" s="18">
        <f t="shared" si="92"/>
        <v>42339.833981481483</v>
      </c>
      <c r="T1015" s="21">
        <f t="shared" si="93"/>
        <v>42367.833333333328</v>
      </c>
      <c r="U1015" s="23">
        <f t="shared" si="94"/>
        <v>28</v>
      </c>
      <c r="V1015" s="25">
        <f t="shared" si="95"/>
        <v>7.6712328767123292E-2</v>
      </c>
    </row>
    <row r="1016" spans="1:22" customFormat="1" ht="30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 s="8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 s="9">
        <f t="shared" si="91"/>
        <v>191.25</v>
      </c>
      <c r="Q1016" s="5" t="s">
        <v>8315</v>
      </c>
      <c r="R1016" s="10" t="s">
        <v>8317</v>
      </c>
      <c r="S1016" s="18">
        <f t="shared" si="92"/>
        <v>41955.002488425926</v>
      </c>
      <c r="T1016" s="21">
        <f t="shared" si="93"/>
        <v>42005.002488425926</v>
      </c>
      <c r="U1016" s="23">
        <f t="shared" si="94"/>
        <v>50</v>
      </c>
      <c r="V1016" s="25">
        <f t="shared" si="95"/>
        <v>0.13698630136986301</v>
      </c>
    </row>
    <row r="1017" spans="1:22" customFormat="1" ht="45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 s="8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 s="9">
        <f t="shared" si="91"/>
        <v>40</v>
      </c>
      <c r="Q1017" s="5" t="s">
        <v>8315</v>
      </c>
      <c r="R1017" s="10" t="s">
        <v>8317</v>
      </c>
      <c r="S1017" s="18">
        <f t="shared" si="92"/>
        <v>42303.878414351857</v>
      </c>
      <c r="T1017" s="21">
        <f t="shared" si="93"/>
        <v>42333.920081018514</v>
      </c>
      <c r="U1017" s="23">
        <f t="shared" si="94"/>
        <v>30</v>
      </c>
      <c r="V1017" s="25">
        <f t="shared" si="95"/>
        <v>8.2191780821917804E-2</v>
      </c>
    </row>
    <row r="1018" spans="1:22" customFormat="1" ht="45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 s="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 s="9">
        <f t="shared" si="91"/>
        <v>74.790000000000006</v>
      </c>
      <c r="Q1018" s="5" t="s">
        <v>8315</v>
      </c>
      <c r="R1018" s="10" t="s">
        <v>8317</v>
      </c>
      <c r="S1018" s="18">
        <f t="shared" si="92"/>
        <v>42422.107129629629</v>
      </c>
      <c r="T1018" s="21">
        <f t="shared" si="93"/>
        <v>42467.065462962957</v>
      </c>
      <c r="U1018" s="23">
        <f t="shared" si="94"/>
        <v>45</v>
      </c>
      <c r="V1018" s="25">
        <f t="shared" si="95"/>
        <v>0.12328767123287671</v>
      </c>
    </row>
    <row r="1019" spans="1:22" customFormat="1" ht="60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 s="8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 s="9">
        <f t="shared" si="91"/>
        <v>161.12</v>
      </c>
      <c r="Q1019" s="5" t="s">
        <v>8315</v>
      </c>
      <c r="R1019" s="10" t="s">
        <v>8317</v>
      </c>
      <c r="S1019" s="18">
        <f t="shared" si="92"/>
        <v>42289.675173611111</v>
      </c>
      <c r="T1019" s="21">
        <f t="shared" si="93"/>
        <v>42329.716840277775</v>
      </c>
      <c r="U1019" s="23">
        <f t="shared" si="94"/>
        <v>40</v>
      </c>
      <c r="V1019" s="25">
        <f t="shared" si="95"/>
        <v>0.1095890410958904</v>
      </c>
    </row>
    <row r="1020" spans="1:22" customFormat="1" ht="45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 s="8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 s="9">
        <f t="shared" si="91"/>
        <v>88.71</v>
      </c>
      <c r="Q1020" s="5" t="s">
        <v>8315</v>
      </c>
      <c r="R1020" s="10" t="s">
        <v>8317</v>
      </c>
      <c r="S1020" s="18">
        <f t="shared" si="92"/>
        <v>42535.492280092592</v>
      </c>
      <c r="T1020" s="21">
        <f t="shared" si="93"/>
        <v>42565.492280092592</v>
      </c>
      <c r="U1020" s="23">
        <f t="shared" si="94"/>
        <v>30</v>
      </c>
      <c r="V1020" s="25">
        <f t="shared" si="95"/>
        <v>8.2191780821917804E-2</v>
      </c>
    </row>
    <row r="1021" spans="1:22" customFormat="1" ht="45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 s="8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 s="9">
        <f t="shared" si="91"/>
        <v>53.25</v>
      </c>
      <c r="Q1021" s="5" t="s">
        <v>8315</v>
      </c>
      <c r="R1021" s="10" t="s">
        <v>8317</v>
      </c>
      <c r="S1021" s="18">
        <f t="shared" si="92"/>
        <v>42009.973946759259</v>
      </c>
      <c r="T1021" s="21">
        <f t="shared" si="93"/>
        <v>42039.973946759259</v>
      </c>
      <c r="U1021" s="23">
        <f t="shared" si="94"/>
        <v>30</v>
      </c>
      <c r="V1021" s="25">
        <f t="shared" si="95"/>
        <v>8.2191780821917804E-2</v>
      </c>
    </row>
    <row r="1022" spans="1:22" customFormat="1" ht="60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 s="8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 s="9">
        <f t="shared" si="91"/>
        <v>106.2</v>
      </c>
      <c r="Q1022" s="5" t="s">
        <v>8321</v>
      </c>
      <c r="R1022" s="10" t="s">
        <v>8326</v>
      </c>
      <c r="S1022" s="18">
        <f t="shared" si="92"/>
        <v>42127.069548611107</v>
      </c>
      <c r="T1022" s="21">
        <f t="shared" si="93"/>
        <v>42157.032638888893</v>
      </c>
      <c r="U1022" s="23">
        <f t="shared" si="94"/>
        <v>30</v>
      </c>
      <c r="V1022" s="25">
        <f t="shared" si="95"/>
        <v>8.2191780821917804E-2</v>
      </c>
    </row>
    <row r="1023" spans="1:22" customFormat="1" ht="45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 s="8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 s="9">
        <f t="shared" si="91"/>
        <v>22.08</v>
      </c>
      <c r="Q1023" s="5" t="s">
        <v>8321</v>
      </c>
      <c r="R1023" s="10" t="s">
        <v>8326</v>
      </c>
      <c r="S1023" s="18">
        <f t="shared" si="92"/>
        <v>42271.251979166671</v>
      </c>
      <c r="T1023" s="21">
        <f t="shared" si="93"/>
        <v>42294.166666666672</v>
      </c>
      <c r="U1023" s="23">
        <f t="shared" si="94"/>
        <v>23</v>
      </c>
      <c r="V1023" s="25">
        <f t="shared" si="95"/>
        <v>6.3013698630136991E-2</v>
      </c>
    </row>
    <row r="1024" spans="1:22" customFormat="1" ht="30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 s="8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 s="9">
        <f t="shared" si="91"/>
        <v>31.05</v>
      </c>
      <c r="Q1024" s="5" t="s">
        <v>8321</v>
      </c>
      <c r="R1024" s="10" t="s">
        <v>8326</v>
      </c>
      <c r="S1024" s="18">
        <f t="shared" si="92"/>
        <v>42111.646724537044</v>
      </c>
      <c r="T1024" s="21">
        <f t="shared" si="93"/>
        <v>42141.646724537044</v>
      </c>
      <c r="U1024" s="23">
        <f t="shared" si="94"/>
        <v>30</v>
      </c>
      <c r="V1024" s="25">
        <f t="shared" si="95"/>
        <v>8.2191780821917804E-2</v>
      </c>
    </row>
    <row r="1025" spans="1:22" customFormat="1" ht="45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 s="8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 s="9">
        <f t="shared" si="91"/>
        <v>36.21</v>
      </c>
      <c r="Q1025" s="5" t="s">
        <v>8321</v>
      </c>
      <c r="R1025" s="10" t="s">
        <v>8326</v>
      </c>
      <c r="S1025" s="18">
        <f t="shared" si="92"/>
        <v>42145.919687500005</v>
      </c>
      <c r="T1025" s="21">
        <f t="shared" si="93"/>
        <v>42175.919687500005</v>
      </c>
      <c r="U1025" s="23">
        <f t="shared" si="94"/>
        <v>30</v>
      </c>
      <c r="V1025" s="25">
        <f t="shared" si="95"/>
        <v>8.2191780821917804E-2</v>
      </c>
    </row>
    <row r="1026" spans="1:22" customFormat="1" ht="45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 s="8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0"/>
        <v>119</v>
      </c>
      <c r="P1026" s="9">
        <f t="shared" si="91"/>
        <v>388.98</v>
      </c>
      <c r="Q1026" s="5" t="s">
        <v>8321</v>
      </c>
      <c r="R1026" s="10" t="s">
        <v>8326</v>
      </c>
      <c r="S1026" s="18">
        <f t="shared" si="92"/>
        <v>42370.580590277779</v>
      </c>
      <c r="T1026" s="21">
        <f t="shared" si="93"/>
        <v>42400.580590277779</v>
      </c>
      <c r="U1026" s="23">
        <f t="shared" si="94"/>
        <v>30</v>
      </c>
      <c r="V1026" s="25">
        <f t="shared" si="95"/>
        <v>8.2191780821917804E-2</v>
      </c>
    </row>
    <row r="1027" spans="1:22" customFormat="1" ht="45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 s="8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6">ROUND(E1027/D1027*100,0)</f>
        <v>110</v>
      </c>
      <c r="P1027" s="9">
        <f t="shared" ref="P1027:P1090" si="97">IFERROR(ROUND(E1027/L1027,2),0)</f>
        <v>71.849999999999994</v>
      </c>
      <c r="Q1027" s="5" t="s">
        <v>8321</v>
      </c>
      <c r="R1027" s="10" t="s">
        <v>8326</v>
      </c>
      <c r="S1027" s="18">
        <f t="shared" ref="S1027:S1090" si="98">(((J1027/60)/60)/24)+DATE(1970,1,1)</f>
        <v>42049.833761574075</v>
      </c>
      <c r="T1027" s="21">
        <f t="shared" ref="T1027:T1090" si="99">(((I1027/60)/60)/24)+DATE(1970,1,1)</f>
        <v>42079.792094907403</v>
      </c>
      <c r="U1027" s="23">
        <f t="shared" ref="U1027:U1090" si="100">_xlfn.DAYS(T1027,S1027)</f>
        <v>30</v>
      </c>
      <c r="V1027" s="25">
        <f t="shared" ref="V1027:V1090" si="101">U1027/365</f>
        <v>8.2191780821917804E-2</v>
      </c>
    </row>
    <row r="1028" spans="1:22" customFormat="1" ht="60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 s="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 s="9">
        <f t="shared" si="97"/>
        <v>57.38</v>
      </c>
      <c r="Q1028" s="5" t="s">
        <v>8321</v>
      </c>
      <c r="R1028" s="10" t="s">
        <v>8326</v>
      </c>
      <c r="S1028" s="18">
        <f t="shared" si="98"/>
        <v>42426.407592592594</v>
      </c>
      <c r="T1028" s="21">
        <f t="shared" si="99"/>
        <v>42460.365925925929</v>
      </c>
      <c r="U1028" s="23">
        <f t="shared" si="100"/>
        <v>34</v>
      </c>
      <c r="V1028" s="25">
        <f t="shared" si="101"/>
        <v>9.3150684931506855E-2</v>
      </c>
    </row>
    <row r="1029" spans="1:22" customFormat="1" ht="60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 s="8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 s="9">
        <f t="shared" si="97"/>
        <v>69.67</v>
      </c>
      <c r="Q1029" s="5" t="s">
        <v>8321</v>
      </c>
      <c r="R1029" s="10" t="s">
        <v>8326</v>
      </c>
      <c r="S1029" s="18">
        <f t="shared" si="98"/>
        <v>41905.034108796295</v>
      </c>
      <c r="T1029" s="21">
        <f t="shared" si="99"/>
        <v>41935.034108796295</v>
      </c>
      <c r="U1029" s="23">
        <f t="shared" si="100"/>
        <v>30</v>
      </c>
      <c r="V1029" s="25">
        <f t="shared" si="101"/>
        <v>8.2191780821917804E-2</v>
      </c>
    </row>
    <row r="1030" spans="1:22" customFormat="1" ht="45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 s="8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 s="9">
        <f t="shared" si="97"/>
        <v>45.99</v>
      </c>
      <c r="Q1030" s="5" t="s">
        <v>8321</v>
      </c>
      <c r="R1030" s="10" t="s">
        <v>8326</v>
      </c>
      <c r="S1030" s="18">
        <f t="shared" si="98"/>
        <v>42755.627372685187</v>
      </c>
      <c r="T1030" s="21">
        <f t="shared" si="99"/>
        <v>42800.833333333328</v>
      </c>
      <c r="U1030" s="23">
        <f t="shared" si="100"/>
        <v>45</v>
      </c>
      <c r="V1030" s="25">
        <f t="shared" si="101"/>
        <v>0.12328767123287671</v>
      </c>
    </row>
    <row r="1031" spans="1:22" customFormat="1" ht="45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 s="8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 s="9">
        <f t="shared" si="97"/>
        <v>79.260000000000005</v>
      </c>
      <c r="Q1031" s="5" t="s">
        <v>8321</v>
      </c>
      <c r="R1031" s="10" t="s">
        <v>8326</v>
      </c>
      <c r="S1031" s="18">
        <f t="shared" si="98"/>
        <v>42044.711886574078</v>
      </c>
      <c r="T1031" s="21">
        <f t="shared" si="99"/>
        <v>42098.915972222225</v>
      </c>
      <c r="U1031" s="23">
        <f t="shared" si="100"/>
        <v>54</v>
      </c>
      <c r="V1031" s="25">
        <f t="shared" si="101"/>
        <v>0.14794520547945206</v>
      </c>
    </row>
    <row r="1032" spans="1:22" customFormat="1" ht="30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 s="8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 s="9">
        <f t="shared" si="97"/>
        <v>43.03</v>
      </c>
      <c r="Q1032" s="5" t="s">
        <v>8321</v>
      </c>
      <c r="R1032" s="10" t="s">
        <v>8326</v>
      </c>
      <c r="S1032" s="18">
        <f t="shared" si="98"/>
        <v>42611.483206018514</v>
      </c>
      <c r="T1032" s="21">
        <f t="shared" si="99"/>
        <v>42625.483206018514</v>
      </c>
      <c r="U1032" s="23">
        <f t="shared" si="100"/>
        <v>14</v>
      </c>
      <c r="V1032" s="25">
        <f t="shared" si="101"/>
        <v>3.8356164383561646E-2</v>
      </c>
    </row>
    <row r="1033" spans="1:22" customFormat="1" ht="60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 s="8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 s="9">
        <f t="shared" si="97"/>
        <v>108.48</v>
      </c>
      <c r="Q1033" s="5" t="s">
        <v>8321</v>
      </c>
      <c r="R1033" s="10" t="s">
        <v>8326</v>
      </c>
      <c r="S1033" s="18">
        <f t="shared" si="98"/>
        <v>42324.764004629629</v>
      </c>
      <c r="T1033" s="21">
        <f t="shared" si="99"/>
        <v>42354.764004629629</v>
      </c>
      <c r="U1033" s="23">
        <f t="shared" si="100"/>
        <v>30</v>
      </c>
      <c r="V1033" s="25">
        <f t="shared" si="101"/>
        <v>8.2191780821917804E-2</v>
      </c>
    </row>
    <row r="1034" spans="1:22" customFormat="1" ht="15.75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 s="8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 s="9">
        <f t="shared" si="97"/>
        <v>61.03</v>
      </c>
      <c r="Q1034" s="5" t="s">
        <v>8321</v>
      </c>
      <c r="R1034" s="10" t="s">
        <v>8326</v>
      </c>
      <c r="S1034" s="18">
        <f t="shared" si="98"/>
        <v>42514.666956018518</v>
      </c>
      <c r="T1034" s="21">
        <f t="shared" si="99"/>
        <v>42544.666956018518</v>
      </c>
      <c r="U1034" s="23">
        <f t="shared" si="100"/>
        <v>30</v>
      </c>
      <c r="V1034" s="25">
        <f t="shared" si="101"/>
        <v>8.2191780821917804E-2</v>
      </c>
    </row>
    <row r="1035" spans="1:22" customFormat="1" ht="60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 s="8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 s="9">
        <f t="shared" si="97"/>
        <v>50.59</v>
      </c>
      <c r="Q1035" s="5" t="s">
        <v>8321</v>
      </c>
      <c r="R1035" s="10" t="s">
        <v>8326</v>
      </c>
      <c r="S1035" s="18">
        <f t="shared" si="98"/>
        <v>42688.732407407413</v>
      </c>
      <c r="T1035" s="21">
        <f t="shared" si="99"/>
        <v>42716.732407407413</v>
      </c>
      <c r="U1035" s="23">
        <f t="shared" si="100"/>
        <v>28</v>
      </c>
      <c r="V1035" s="25">
        <f t="shared" si="101"/>
        <v>7.6712328767123292E-2</v>
      </c>
    </row>
    <row r="1036" spans="1:22" customFormat="1" ht="45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 s="8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 s="9">
        <f t="shared" si="97"/>
        <v>39.159999999999997</v>
      </c>
      <c r="Q1036" s="5" t="s">
        <v>8321</v>
      </c>
      <c r="R1036" s="10" t="s">
        <v>8326</v>
      </c>
      <c r="S1036" s="18">
        <f t="shared" si="98"/>
        <v>42555.166712962964</v>
      </c>
      <c r="T1036" s="21">
        <f t="shared" si="99"/>
        <v>42587.165972222225</v>
      </c>
      <c r="U1036" s="23">
        <f t="shared" si="100"/>
        <v>32</v>
      </c>
      <c r="V1036" s="25">
        <f t="shared" si="101"/>
        <v>8.7671232876712329E-2</v>
      </c>
    </row>
    <row r="1037" spans="1:22" customFormat="1" ht="60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 s="8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 s="9">
        <f t="shared" si="97"/>
        <v>65.16</v>
      </c>
      <c r="Q1037" s="5" t="s">
        <v>8321</v>
      </c>
      <c r="R1037" s="10" t="s">
        <v>8326</v>
      </c>
      <c r="S1037" s="18">
        <f t="shared" si="98"/>
        <v>42016.641435185185</v>
      </c>
      <c r="T1037" s="21">
        <f t="shared" si="99"/>
        <v>42046.641435185185</v>
      </c>
      <c r="U1037" s="23">
        <f t="shared" si="100"/>
        <v>30</v>
      </c>
      <c r="V1037" s="25">
        <f t="shared" si="101"/>
        <v>8.2191780821917804E-2</v>
      </c>
    </row>
    <row r="1038" spans="1:22" customFormat="1" ht="45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 s="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 s="9">
        <f t="shared" si="97"/>
        <v>23.96</v>
      </c>
      <c r="Q1038" s="5" t="s">
        <v>8321</v>
      </c>
      <c r="R1038" s="10" t="s">
        <v>8326</v>
      </c>
      <c r="S1038" s="18">
        <f t="shared" si="98"/>
        <v>41249.448958333334</v>
      </c>
      <c r="T1038" s="21">
        <f t="shared" si="99"/>
        <v>41281.333333333336</v>
      </c>
      <c r="U1038" s="23">
        <f t="shared" si="100"/>
        <v>32</v>
      </c>
      <c r="V1038" s="25">
        <f t="shared" si="101"/>
        <v>8.7671232876712329E-2</v>
      </c>
    </row>
    <row r="1039" spans="1:22" customFormat="1" ht="60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 s="8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 s="9">
        <f t="shared" si="97"/>
        <v>48.62</v>
      </c>
      <c r="Q1039" s="5" t="s">
        <v>8321</v>
      </c>
      <c r="R1039" s="10" t="s">
        <v>8326</v>
      </c>
      <c r="S1039" s="18">
        <f t="shared" si="98"/>
        <v>42119.822476851856</v>
      </c>
      <c r="T1039" s="21">
        <f t="shared" si="99"/>
        <v>42142.208333333328</v>
      </c>
      <c r="U1039" s="23">
        <f t="shared" si="100"/>
        <v>23</v>
      </c>
      <c r="V1039" s="25">
        <f t="shared" si="101"/>
        <v>6.3013698630136991E-2</v>
      </c>
    </row>
    <row r="1040" spans="1:22" customFormat="1" ht="45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 s="8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 s="9">
        <f t="shared" si="97"/>
        <v>35.74</v>
      </c>
      <c r="Q1040" s="5" t="s">
        <v>8321</v>
      </c>
      <c r="R1040" s="10" t="s">
        <v>8326</v>
      </c>
      <c r="S1040" s="18">
        <f t="shared" si="98"/>
        <v>42418.231747685189</v>
      </c>
      <c r="T1040" s="21">
        <f t="shared" si="99"/>
        <v>42448.190081018518</v>
      </c>
      <c r="U1040" s="23">
        <f t="shared" si="100"/>
        <v>30</v>
      </c>
      <c r="V1040" s="25">
        <f t="shared" si="101"/>
        <v>8.2191780821917804E-2</v>
      </c>
    </row>
    <row r="1041" spans="1:22" customFormat="1" ht="60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 s="8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 s="9">
        <f t="shared" si="97"/>
        <v>21.37</v>
      </c>
      <c r="Q1041" s="5" t="s">
        <v>8321</v>
      </c>
      <c r="R1041" s="10" t="s">
        <v>8326</v>
      </c>
      <c r="S1041" s="18">
        <f t="shared" si="98"/>
        <v>42692.109328703707</v>
      </c>
      <c r="T1041" s="21">
        <f t="shared" si="99"/>
        <v>42717.332638888889</v>
      </c>
      <c r="U1041" s="23">
        <f t="shared" si="100"/>
        <v>25</v>
      </c>
      <c r="V1041" s="25">
        <f t="shared" si="101"/>
        <v>6.8493150684931503E-2</v>
      </c>
    </row>
    <row r="1042" spans="1:22" customFormat="1" ht="60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 s="8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 s="9">
        <f t="shared" si="97"/>
        <v>250</v>
      </c>
      <c r="Q1042" s="5" t="s">
        <v>8327</v>
      </c>
      <c r="R1042" s="10" t="s">
        <v>8328</v>
      </c>
      <c r="S1042" s="18">
        <f t="shared" si="98"/>
        <v>42579.708437499998</v>
      </c>
      <c r="T1042" s="21">
        <f t="shared" si="99"/>
        <v>42609.708437499998</v>
      </c>
      <c r="U1042" s="23">
        <f t="shared" si="100"/>
        <v>30</v>
      </c>
      <c r="V1042" s="25">
        <f t="shared" si="101"/>
        <v>8.2191780821917804E-2</v>
      </c>
    </row>
    <row r="1043" spans="1:22" customFormat="1" ht="45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 s="8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 s="9">
        <f t="shared" si="97"/>
        <v>0</v>
      </c>
      <c r="Q1043" s="5" t="s">
        <v>8327</v>
      </c>
      <c r="R1043" s="10" t="s">
        <v>8328</v>
      </c>
      <c r="S1043" s="18">
        <f t="shared" si="98"/>
        <v>41831.060092592597</v>
      </c>
      <c r="T1043" s="21">
        <f t="shared" si="99"/>
        <v>41851.060092592597</v>
      </c>
      <c r="U1043" s="23">
        <f t="shared" si="100"/>
        <v>20</v>
      </c>
      <c r="V1043" s="25">
        <f t="shared" si="101"/>
        <v>5.4794520547945202E-2</v>
      </c>
    </row>
    <row r="1044" spans="1:22" customFormat="1" ht="60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 s="8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 s="9">
        <f t="shared" si="97"/>
        <v>10</v>
      </c>
      <c r="Q1044" s="5" t="s">
        <v>8327</v>
      </c>
      <c r="R1044" s="10" t="s">
        <v>8328</v>
      </c>
      <c r="S1044" s="18">
        <f t="shared" si="98"/>
        <v>41851.696157407408</v>
      </c>
      <c r="T1044" s="21">
        <f t="shared" si="99"/>
        <v>41894.416666666664</v>
      </c>
      <c r="U1044" s="23">
        <f t="shared" si="100"/>
        <v>43</v>
      </c>
      <c r="V1044" s="25">
        <f t="shared" si="101"/>
        <v>0.11780821917808219</v>
      </c>
    </row>
    <row r="1045" spans="1:22" customFormat="1" ht="45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 s="8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 s="9">
        <f t="shared" si="97"/>
        <v>29.24</v>
      </c>
      <c r="Q1045" s="5" t="s">
        <v>8327</v>
      </c>
      <c r="R1045" s="10" t="s">
        <v>8328</v>
      </c>
      <c r="S1045" s="18">
        <f t="shared" si="98"/>
        <v>42114.252951388888</v>
      </c>
      <c r="T1045" s="21">
        <f t="shared" si="99"/>
        <v>42144.252951388888</v>
      </c>
      <c r="U1045" s="23">
        <f t="shared" si="100"/>
        <v>30</v>
      </c>
      <c r="V1045" s="25">
        <f t="shared" si="101"/>
        <v>8.2191780821917804E-2</v>
      </c>
    </row>
    <row r="1046" spans="1:22" customFormat="1" ht="60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 s="8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 s="9">
        <f t="shared" si="97"/>
        <v>3</v>
      </c>
      <c r="Q1046" s="5" t="s">
        <v>8327</v>
      </c>
      <c r="R1046" s="10" t="s">
        <v>8328</v>
      </c>
      <c r="S1046" s="18">
        <f t="shared" si="98"/>
        <v>42011.925937499997</v>
      </c>
      <c r="T1046" s="21">
        <f t="shared" si="99"/>
        <v>42068.852083333331</v>
      </c>
      <c r="U1046" s="23">
        <f t="shared" si="100"/>
        <v>57</v>
      </c>
      <c r="V1046" s="25">
        <f t="shared" si="101"/>
        <v>0.15616438356164383</v>
      </c>
    </row>
    <row r="1047" spans="1:22" customFormat="1" ht="45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 s="8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 s="9">
        <f t="shared" si="97"/>
        <v>33.25</v>
      </c>
      <c r="Q1047" s="5" t="s">
        <v>8327</v>
      </c>
      <c r="R1047" s="10" t="s">
        <v>8328</v>
      </c>
      <c r="S1047" s="18">
        <f t="shared" si="98"/>
        <v>41844.874421296299</v>
      </c>
      <c r="T1047" s="21">
        <f t="shared" si="99"/>
        <v>41874.874421296299</v>
      </c>
      <c r="U1047" s="23">
        <f t="shared" si="100"/>
        <v>30</v>
      </c>
      <c r="V1047" s="25">
        <f t="shared" si="101"/>
        <v>8.2191780821917804E-2</v>
      </c>
    </row>
    <row r="1048" spans="1:22" customFormat="1" ht="60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 s="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 s="9">
        <f t="shared" si="97"/>
        <v>0</v>
      </c>
      <c r="Q1048" s="5" t="s">
        <v>8327</v>
      </c>
      <c r="R1048" s="10" t="s">
        <v>8328</v>
      </c>
      <c r="S1048" s="18">
        <f t="shared" si="98"/>
        <v>42319.851388888885</v>
      </c>
      <c r="T1048" s="21">
        <f t="shared" si="99"/>
        <v>42364.851388888885</v>
      </c>
      <c r="U1048" s="23">
        <f t="shared" si="100"/>
        <v>45</v>
      </c>
      <c r="V1048" s="25">
        <f t="shared" si="101"/>
        <v>0.12328767123287671</v>
      </c>
    </row>
    <row r="1049" spans="1:22" customFormat="1" ht="45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 s="8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 s="9">
        <f t="shared" si="97"/>
        <v>1</v>
      </c>
      <c r="Q1049" s="5" t="s">
        <v>8327</v>
      </c>
      <c r="R1049" s="10" t="s">
        <v>8328</v>
      </c>
      <c r="S1049" s="18">
        <f t="shared" si="98"/>
        <v>41918.818460648145</v>
      </c>
      <c r="T1049" s="21">
        <f t="shared" si="99"/>
        <v>41948.860127314816</v>
      </c>
      <c r="U1049" s="23">
        <f t="shared" si="100"/>
        <v>30</v>
      </c>
      <c r="V1049" s="25">
        <f t="shared" si="101"/>
        <v>8.2191780821917804E-2</v>
      </c>
    </row>
    <row r="1050" spans="1:22" customFormat="1" ht="60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 s="8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 s="9">
        <f t="shared" si="97"/>
        <v>53</v>
      </c>
      <c r="Q1050" s="5" t="s">
        <v>8327</v>
      </c>
      <c r="R1050" s="10" t="s">
        <v>8328</v>
      </c>
      <c r="S1050" s="18">
        <f t="shared" si="98"/>
        <v>42598.053113425922</v>
      </c>
      <c r="T1050" s="21">
        <f t="shared" si="99"/>
        <v>42638.053113425922</v>
      </c>
      <c r="U1050" s="23">
        <f t="shared" si="100"/>
        <v>40</v>
      </c>
      <c r="V1050" s="25">
        <f t="shared" si="101"/>
        <v>0.1095890410958904</v>
      </c>
    </row>
    <row r="1051" spans="1:22" customFormat="1" ht="15.75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 s="8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 s="9">
        <f t="shared" si="97"/>
        <v>0</v>
      </c>
      <c r="Q1051" s="5" t="s">
        <v>8327</v>
      </c>
      <c r="R1051" s="10" t="s">
        <v>8328</v>
      </c>
      <c r="S1051" s="18">
        <f t="shared" si="98"/>
        <v>42382.431076388893</v>
      </c>
      <c r="T1051" s="21">
        <f t="shared" si="99"/>
        <v>42412.431076388893</v>
      </c>
      <c r="U1051" s="23">
        <f t="shared" si="100"/>
        <v>30</v>
      </c>
      <c r="V1051" s="25">
        <f t="shared" si="101"/>
        <v>8.2191780821917804E-2</v>
      </c>
    </row>
    <row r="1052" spans="1:22" customFormat="1" ht="30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 s="8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 s="9">
        <f t="shared" si="97"/>
        <v>0</v>
      </c>
      <c r="Q1052" s="5" t="s">
        <v>8327</v>
      </c>
      <c r="R1052" s="10" t="s">
        <v>8328</v>
      </c>
      <c r="S1052" s="18">
        <f t="shared" si="98"/>
        <v>42231.7971875</v>
      </c>
      <c r="T1052" s="21">
        <f t="shared" si="99"/>
        <v>42261.7971875</v>
      </c>
      <c r="U1052" s="23">
        <f t="shared" si="100"/>
        <v>30</v>
      </c>
      <c r="V1052" s="25">
        <f t="shared" si="101"/>
        <v>8.2191780821917804E-2</v>
      </c>
    </row>
    <row r="1053" spans="1:22" customFormat="1" ht="60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 s="8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 s="9">
        <f t="shared" si="97"/>
        <v>0</v>
      </c>
      <c r="Q1053" s="5" t="s">
        <v>8327</v>
      </c>
      <c r="R1053" s="10" t="s">
        <v>8328</v>
      </c>
      <c r="S1053" s="18">
        <f t="shared" si="98"/>
        <v>41850.014178240745</v>
      </c>
      <c r="T1053" s="21">
        <f t="shared" si="99"/>
        <v>41878.014178240745</v>
      </c>
      <c r="U1053" s="23">
        <f t="shared" si="100"/>
        <v>28</v>
      </c>
      <c r="V1053" s="25">
        <f t="shared" si="101"/>
        <v>7.6712328767123292E-2</v>
      </c>
    </row>
    <row r="1054" spans="1:22" customFormat="1" ht="75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 s="8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 s="9">
        <f t="shared" si="97"/>
        <v>0</v>
      </c>
      <c r="Q1054" s="5" t="s">
        <v>8327</v>
      </c>
      <c r="R1054" s="10" t="s">
        <v>8328</v>
      </c>
      <c r="S1054" s="18">
        <f t="shared" si="98"/>
        <v>42483.797395833331</v>
      </c>
      <c r="T1054" s="21">
        <f t="shared" si="99"/>
        <v>42527.839583333334</v>
      </c>
      <c r="U1054" s="23">
        <f t="shared" si="100"/>
        <v>44</v>
      </c>
      <c r="V1054" s="25">
        <f t="shared" si="101"/>
        <v>0.12054794520547946</v>
      </c>
    </row>
    <row r="1055" spans="1:22" customFormat="1" ht="60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 s="8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 s="9">
        <f t="shared" si="97"/>
        <v>15</v>
      </c>
      <c r="Q1055" s="5" t="s">
        <v>8327</v>
      </c>
      <c r="R1055" s="10" t="s">
        <v>8328</v>
      </c>
      <c r="S1055" s="18">
        <f t="shared" si="98"/>
        <v>42775.172824074078</v>
      </c>
      <c r="T1055" s="21">
        <f t="shared" si="99"/>
        <v>42800.172824074078</v>
      </c>
      <c r="U1055" s="23">
        <f t="shared" si="100"/>
        <v>25</v>
      </c>
      <c r="V1055" s="25">
        <f t="shared" si="101"/>
        <v>6.8493150684931503E-2</v>
      </c>
    </row>
    <row r="1056" spans="1:22" customFormat="1" ht="60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 s="8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 s="9">
        <f t="shared" si="97"/>
        <v>0</v>
      </c>
      <c r="Q1056" s="5" t="s">
        <v>8327</v>
      </c>
      <c r="R1056" s="10" t="s">
        <v>8328</v>
      </c>
      <c r="S1056" s="18">
        <f t="shared" si="98"/>
        <v>41831.851840277777</v>
      </c>
      <c r="T1056" s="21">
        <f t="shared" si="99"/>
        <v>41861.916666666664</v>
      </c>
      <c r="U1056" s="23">
        <f t="shared" si="100"/>
        <v>30</v>
      </c>
      <c r="V1056" s="25">
        <f t="shared" si="101"/>
        <v>8.2191780821917804E-2</v>
      </c>
    </row>
    <row r="1057" spans="1:22" customFormat="1" ht="60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 s="8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 s="9">
        <f t="shared" si="97"/>
        <v>0</v>
      </c>
      <c r="Q1057" s="5" t="s">
        <v>8327</v>
      </c>
      <c r="R1057" s="10" t="s">
        <v>8328</v>
      </c>
      <c r="S1057" s="18">
        <f t="shared" si="98"/>
        <v>42406.992418981477</v>
      </c>
      <c r="T1057" s="21">
        <f t="shared" si="99"/>
        <v>42436.992418981477</v>
      </c>
      <c r="U1057" s="23">
        <f t="shared" si="100"/>
        <v>30</v>
      </c>
      <c r="V1057" s="25">
        <f t="shared" si="101"/>
        <v>8.2191780821917804E-2</v>
      </c>
    </row>
    <row r="1058" spans="1:22" customFormat="1" ht="60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 s="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 s="9">
        <f t="shared" si="97"/>
        <v>0</v>
      </c>
      <c r="Q1058" s="5" t="s">
        <v>8327</v>
      </c>
      <c r="R1058" s="10" t="s">
        <v>8328</v>
      </c>
      <c r="S1058" s="18">
        <f t="shared" si="98"/>
        <v>42058.719641203701</v>
      </c>
      <c r="T1058" s="21">
        <f t="shared" si="99"/>
        <v>42118.677974537044</v>
      </c>
      <c r="U1058" s="23">
        <f t="shared" si="100"/>
        <v>60</v>
      </c>
      <c r="V1058" s="25">
        <f t="shared" si="101"/>
        <v>0.16438356164383561</v>
      </c>
    </row>
    <row r="1059" spans="1:22" customFormat="1" ht="45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 s="8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 s="9">
        <f t="shared" si="97"/>
        <v>0</v>
      </c>
      <c r="Q1059" s="5" t="s">
        <v>8327</v>
      </c>
      <c r="R1059" s="10" t="s">
        <v>8328</v>
      </c>
      <c r="S1059" s="18">
        <f t="shared" si="98"/>
        <v>42678.871331018512</v>
      </c>
      <c r="T1059" s="21">
        <f t="shared" si="99"/>
        <v>42708.912997685184</v>
      </c>
      <c r="U1059" s="23">
        <f t="shared" si="100"/>
        <v>30</v>
      </c>
      <c r="V1059" s="25">
        <f t="shared" si="101"/>
        <v>8.2191780821917804E-2</v>
      </c>
    </row>
    <row r="1060" spans="1:22" customFormat="1" ht="60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 s="8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 s="9">
        <f t="shared" si="97"/>
        <v>0</v>
      </c>
      <c r="Q1060" s="5" t="s">
        <v>8327</v>
      </c>
      <c r="R1060" s="10" t="s">
        <v>8328</v>
      </c>
      <c r="S1060" s="18">
        <f t="shared" si="98"/>
        <v>42047.900960648149</v>
      </c>
      <c r="T1060" s="21">
        <f t="shared" si="99"/>
        <v>42089</v>
      </c>
      <c r="U1060" s="23">
        <f t="shared" si="100"/>
        <v>42</v>
      </c>
      <c r="V1060" s="25">
        <f t="shared" si="101"/>
        <v>0.11506849315068493</v>
      </c>
    </row>
    <row r="1061" spans="1:22" customFormat="1" ht="15.75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 s="8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 s="9">
        <f t="shared" si="97"/>
        <v>0</v>
      </c>
      <c r="Q1061" s="5" t="s">
        <v>8327</v>
      </c>
      <c r="R1061" s="10" t="s">
        <v>8328</v>
      </c>
      <c r="S1061" s="18">
        <f t="shared" si="98"/>
        <v>42046.79</v>
      </c>
      <c r="T1061" s="21">
        <f t="shared" si="99"/>
        <v>42076.748333333337</v>
      </c>
      <c r="U1061" s="23">
        <f t="shared" si="100"/>
        <v>30</v>
      </c>
      <c r="V1061" s="25">
        <f t="shared" si="101"/>
        <v>8.2191780821917804E-2</v>
      </c>
    </row>
    <row r="1062" spans="1:22" customFormat="1" ht="60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 s="8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 s="9">
        <f t="shared" si="97"/>
        <v>50</v>
      </c>
      <c r="Q1062" s="5" t="s">
        <v>8327</v>
      </c>
      <c r="R1062" s="10" t="s">
        <v>8328</v>
      </c>
      <c r="S1062" s="18">
        <f t="shared" si="98"/>
        <v>42079.913113425922</v>
      </c>
      <c r="T1062" s="21">
        <f t="shared" si="99"/>
        <v>42109.913113425922</v>
      </c>
      <c r="U1062" s="23">
        <f t="shared" si="100"/>
        <v>30</v>
      </c>
      <c r="V1062" s="25">
        <f t="shared" si="101"/>
        <v>8.2191780821917804E-2</v>
      </c>
    </row>
    <row r="1063" spans="1:22" customFormat="1" ht="45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 s="8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 s="9">
        <f t="shared" si="97"/>
        <v>0</v>
      </c>
      <c r="Q1063" s="5" t="s">
        <v>8327</v>
      </c>
      <c r="R1063" s="10" t="s">
        <v>8328</v>
      </c>
      <c r="S1063" s="18">
        <f t="shared" si="98"/>
        <v>42432.276712962965</v>
      </c>
      <c r="T1063" s="21">
        <f t="shared" si="99"/>
        <v>42492.041666666672</v>
      </c>
      <c r="U1063" s="23">
        <f t="shared" si="100"/>
        <v>60</v>
      </c>
      <c r="V1063" s="25">
        <f t="shared" si="101"/>
        <v>0.16438356164383561</v>
      </c>
    </row>
    <row r="1064" spans="1:22" customFormat="1" ht="30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 s="8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 s="9">
        <f t="shared" si="97"/>
        <v>47.5</v>
      </c>
      <c r="Q1064" s="5" t="s">
        <v>8327</v>
      </c>
      <c r="R1064" s="10" t="s">
        <v>8328</v>
      </c>
      <c r="S1064" s="18">
        <f t="shared" si="98"/>
        <v>42556.807187500002</v>
      </c>
      <c r="T1064" s="21">
        <f t="shared" si="99"/>
        <v>42563.807187500002</v>
      </c>
      <c r="U1064" s="23">
        <f t="shared" si="100"/>
        <v>7</v>
      </c>
      <c r="V1064" s="25">
        <f t="shared" si="101"/>
        <v>1.9178082191780823E-2</v>
      </c>
    </row>
    <row r="1065" spans="1:22" customFormat="1" ht="60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 s="8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 s="9">
        <f t="shared" si="97"/>
        <v>0</v>
      </c>
      <c r="Q1065" s="5" t="s">
        <v>8327</v>
      </c>
      <c r="R1065" s="10" t="s">
        <v>8328</v>
      </c>
      <c r="S1065" s="18">
        <f t="shared" si="98"/>
        <v>42583.030810185184</v>
      </c>
      <c r="T1065" s="21">
        <f t="shared" si="99"/>
        <v>42613.030810185184</v>
      </c>
      <c r="U1065" s="23">
        <f t="shared" si="100"/>
        <v>30</v>
      </c>
      <c r="V1065" s="25">
        <f t="shared" si="101"/>
        <v>8.2191780821917804E-2</v>
      </c>
    </row>
    <row r="1066" spans="1:22" customFormat="1" ht="60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 s="8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 s="9">
        <f t="shared" si="97"/>
        <v>65.67</v>
      </c>
      <c r="Q1066" s="5" t="s">
        <v>8329</v>
      </c>
      <c r="R1066" s="10" t="s">
        <v>8330</v>
      </c>
      <c r="S1066" s="18">
        <f t="shared" si="98"/>
        <v>41417.228043981479</v>
      </c>
      <c r="T1066" s="21">
        <f t="shared" si="99"/>
        <v>41462.228043981479</v>
      </c>
      <c r="U1066" s="23">
        <f t="shared" si="100"/>
        <v>45</v>
      </c>
      <c r="V1066" s="25">
        <f t="shared" si="101"/>
        <v>0.12328767123287671</v>
      </c>
    </row>
    <row r="1067" spans="1:22" customFormat="1" ht="60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 s="8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 s="9">
        <f t="shared" si="97"/>
        <v>16.2</v>
      </c>
      <c r="Q1067" s="5" t="s">
        <v>8329</v>
      </c>
      <c r="R1067" s="10" t="s">
        <v>8330</v>
      </c>
      <c r="S1067" s="18">
        <f t="shared" si="98"/>
        <v>41661.381041666667</v>
      </c>
      <c r="T1067" s="21">
        <f t="shared" si="99"/>
        <v>41689.381041666667</v>
      </c>
      <c r="U1067" s="23">
        <f t="shared" si="100"/>
        <v>28</v>
      </c>
      <c r="V1067" s="25">
        <f t="shared" si="101"/>
        <v>7.6712328767123292E-2</v>
      </c>
    </row>
    <row r="1068" spans="1:22" customFormat="1" ht="45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 s="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 s="9">
        <f t="shared" si="97"/>
        <v>34.130000000000003</v>
      </c>
      <c r="Q1068" s="5" t="s">
        <v>8329</v>
      </c>
      <c r="R1068" s="10" t="s">
        <v>8330</v>
      </c>
      <c r="S1068" s="18">
        <f t="shared" si="98"/>
        <v>41445.962754629632</v>
      </c>
      <c r="T1068" s="21">
        <f t="shared" si="99"/>
        <v>41490.962754629632</v>
      </c>
      <c r="U1068" s="23">
        <f t="shared" si="100"/>
        <v>45</v>
      </c>
      <c r="V1068" s="25">
        <f t="shared" si="101"/>
        <v>0.12328767123287671</v>
      </c>
    </row>
    <row r="1069" spans="1:22" customFormat="1" ht="60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 s="8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 s="9">
        <f t="shared" si="97"/>
        <v>13</v>
      </c>
      <c r="Q1069" s="5" t="s">
        <v>8329</v>
      </c>
      <c r="R1069" s="10" t="s">
        <v>8330</v>
      </c>
      <c r="S1069" s="18">
        <f t="shared" si="98"/>
        <v>41599.855682870373</v>
      </c>
      <c r="T1069" s="21">
        <f t="shared" si="99"/>
        <v>41629.855682870373</v>
      </c>
      <c r="U1069" s="23">
        <f t="shared" si="100"/>
        <v>30</v>
      </c>
      <c r="V1069" s="25">
        <f t="shared" si="101"/>
        <v>8.2191780821917804E-2</v>
      </c>
    </row>
    <row r="1070" spans="1:22" customFormat="1" ht="60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 s="8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 s="9">
        <f t="shared" si="97"/>
        <v>11.25</v>
      </c>
      <c r="Q1070" s="5" t="s">
        <v>8329</v>
      </c>
      <c r="R1070" s="10" t="s">
        <v>8330</v>
      </c>
      <c r="S1070" s="18">
        <f t="shared" si="98"/>
        <v>42440.371111111104</v>
      </c>
      <c r="T1070" s="21">
        <f t="shared" si="99"/>
        <v>42470.329444444447</v>
      </c>
      <c r="U1070" s="23">
        <f t="shared" si="100"/>
        <v>30</v>
      </c>
      <c r="V1070" s="25">
        <f t="shared" si="101"/>
        <v>8.2191780821917804E-2</v>
      </c>
    </row>
    <row r="1071" spans="1:22" customFormat="1" ht="45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 s="8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 s="9">
        <f t="shared" si="97"/>
        <v>40.479999999999997</v>
      </c>
      <c r="Q1071" s="5" t="s">
        <v>8329</v>
      </c>
      <c r="R1071" s="10" t="s">
        <v>8330</v>
      </c>
      <c r="S1071" s="18">
        <f t="shared" si="98"/>
        <v>41572.229849537034</v>
      </c>
      <c r="T1071" s="21">
        <f t="shared" si="99"/>
        <v>41604.271516203706</v>
      </c>
      <c r="U1071" s="23">
        <f t="shared" si="100"/>
        <v>32</v>
      </c>
      <c r="V1071" s="25">
        <f t="shared" si="101"/>
        <v>8.7671232876712329E-2</v>
      </c>
    </row>
    <row r="1072" spans="1:22" customFormat="1" ht="45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 s="8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 s="9">
        <f t="shared" si="97"/>
        <v>35</v>
      </c>
      <c r="Q1072" s="5" t="s">
        <v>8329</v>
      </c>
      <c r="R1072" s="10" t="s">
        <v>8330</v>
      </c>
      <c r="S1072" s="18">
        <f t="shared" si="98"/>
        <v>41163.011828703704</v>
      </c>
      <c r="T1072" s="21">
        <f t="shared" si="99"/>
        <v>41183.011828703704</v>
      </c>
      <c r="U1072" s="23">
        <f t="shared" si="100"/>
        <v>20</v>
      </c>
      <c r="V1072" s="25">
        <f t="shared" si="101"/>
        <v>5.4794520547945202E-2</v>
      </c>
    </row>
    <row r="1073" spans="1:22" customFormat="1" ht="60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 s="8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 s="9">
        <f t="shared" si="97"/>
        <v>0</v>
      </c>
      <c r="Q1073" s="5" t="s">
        <v>8329</v>
      </c>
      <c r="R1073" s="10" t="s">
        <v>8330</v>
      </c>
      <c r="S1073" s="18">
        <f t="shared" si="98"/>
        <v>42295.753391203703</v>
      </c>
      <c r="T1073" s="21">
        <f t="shared" si="99"/>
        <v>42325.795057870375</v>
      </c>
      <c r="U1073" s="23">
        <f t="shared" si="100"/>
        <v>30</v>
      </c>
      <c r="V1073" s="25">
        <f t="shared" si="101"/>
        <v>8.2191780821917804E-2</v>
      </c>
    </row>
    <row r="1074" spans="1:22" customFormat="1" ht="60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 s="8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 s="9">
        <f t="shared" si="97"/>
        <v>12.75</v>
      </c>
      <c r="Q1074" s="5" t="s">
        <v>8329</v>
      </c>
      <c r="R1074" s="10" t="s">
        <v>8330</v>
      </c>
      <c r="S1074" s="18">
        <f t="shared" si="98"/>
        <v>41645.832141203704</v>
      </c>
      <c r="T1074" s="21">
        <f t="shared" si="99"/>
        <v>41675.832141203704</v>
      </c>
      <c r="U1074" s="23">
        <f t="shared" si="100"/>
        <v>30</v>
      </c>
      <c r="V1074" s="25">
        <f t="shared" si="101"/>
        <v>8.2191780821917804E-2</v>
      </c>
    </row>
    <row r="1075" spans="1:22" customFormat="1" ht="45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 s="8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 s="9">
        <f t="shared" si="97"/>
        <v>10</v>
      </c>
      <c r="Q1075" s="5" t="s">
        <v>8329</v>
      </c>
      <c r="R1075" s="10" t="s">
        <v>8330</v>
      </c>
      <c r="S1075" s="18">
        <f t="shared" si="98"/>
        <v>40802.964594907404</v>
      </c>
      <c r="T1075" s="21">
        <f t="shared" si="99"/>
        <v>40832.964594907404</v>
      </c>
      <c r="U1075" s="23">
        <f t="shared" si="100"/>
        <v>30</v>
      </c>
      <c r="V1075" s="25">
        <f t="shared" si="101"/>
        <v>8.2191780821917804E-2</v>
      </c>
    </row>
    <row r="1076" spans="1:22" customFormat="1" ht="60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 s="8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 s="9">
        <f t="shared" si="97"/>
        <v>113.57</v>
      </c>
      <c r="Q1076" s="5" t="s">
        <v>8329</v>
      </c>
      <c r="R1076" s="10" t="s">
        <v>8330</v>
      </c>
      <c r="S1076" s="18">
        <f t="shared" si="98"/>
        <v>41613.172974537039</v>
      </c>
      <c r="T1076" s="21">
        <f t="shared" si="99"/>
        <v>41643.172974537039</v>
      </c>
      <c r="U1076" s="23">
        <f t="shared" si="100"/>
        <v>30</v>
      </c>
      <c r="V1076" s="25">
        <f t="shared" si="101"/>
        <v>8.2191780821917804E-2</v>
      </c>
    </row>
    <row r="1077" spans="1:22" customFormat="1" ht="45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 s="8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 s="9">
        <f t="shared" si="97"/>
        <v>15</v>
      </c>
      <c r="Q1077" s="5" t="s">
        <v>8329</v>
      </c>
      <c r="R1077" s="10" t="s">
        <v>8330</v>
      </c>
      <c r="S1077" s="18">
        <f t="shared" si="98"/>
        <v>41005.904120370367</v>
      </c>
      <c r="T1077" s="21">
        <f t="shared" si="99"/>
        <v>41035.904120370367</v>
      </c>
      <c r="U1077" s="23">
        <f t="shared" si="100"/>
        <v>30</v>
      </c>
      <c r="V1077" s="25">
        <f t="shared" si="101"/>
        <v>8.2191780821917804E-2</v>
      </c>
    </row>
    <row r="1078" spans="1:22" customFormat="1" ht="45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 s="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 s="9">
        <f t="shared" si="97"/>
        <v>48.28</v>
      </c>
      <c r="Q1078" s="5" t="s">
        <v>8329</v>
      </c>
      <c r="R1078" s="10" t="s">
        <v>8330</v>
      </c>
      <c r="S1078" s="18">
        <f t="shared" si="98"/>
        <v>41838.377893518518</v>
      </c>
      <c r="T1078" s="21">
        <f t="shared" si="99"/>
        <v>41893.377893518518</v>
      </c>
      <c r="U1078" s="23">
        <f t="shared" si="100"/>
        <v>55</v>
      </c>
      <c r="V1078" s="25">
        <f t="shared" si="101"/>
        <v>0.15068493150684931</v>
      </c>
    </row>
    <row r="1079" spans="1:22" customFormat="1" ht="45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 s="8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 s="9">
        <f t="shared" si="97"/>
        <v>43.98</v>
      </c>
      <c r="Q1079" s="5" t="s">
        <v>8329</v>
      </c>
      <c r="R1079" s="10" t="s">
        <v>8330</v>
      </c>
      <c r="S1079" s="18">
        <f t="shared" si="98"/>
        <v>42353.16679398148</v>
      </c>
      <c r="T1079" s="21">
        <f t="shared" si="99"/>
        <v>42383.16679398148</v>
      </c>
      <c r="U1079" s="23">
        <f t="shared" si="100"/>
        <v>30</v>
      </c>
      <c r="V1079" s="25">
        <f t="shared" si="101"/>
        <v>8.2191780821917804E-2</v>
      </c>
    </row>
    <row r="1080" spans="1:22" customFormat="1" ht="60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 s="8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 s="9">
        <f t="shared" si="97"/>
        <v>9</v>
      </c>
      <c r="Q1080" s="5" t="s">
        <v>8329</v>
      </c>
      <c r="R1080" s="10" t="s">
        <v>8330</v>
      </c>
      <c r="S1080" s="18">
        <f t="shared" si="98"/>
        <v>40701.195844907408</v>
      </c>
      <c r="T1080" s="21">
        <f t="shared" si="99"/>
        <v>40746.195844907408</v>
      </c>
      <c r="U1080" s="23">
        <f t="shared" si="100"/>
        <v>45</v>
      </c>
      <c r="V1080" s="25">
        <f t="shared" si="101"/>
        <v>0.12328767123287671</v>
      </c>
    </row>
    <row r="1081" spans="1:22" customFormat="1" ht="60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 s="8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 s="9">
        <f t="shared" si="97"/>
        <v>37.67</v>
      </c>
      <c r="Q1081" s="5" t="s">
        <v>8329</v>
      </c>
      <c r="R1081" s="10" t="s">
        <v>8330</v>
      </c>
      <c r="S1081" s="18">
        <f t="shared" si="98"/>
        <v>42479.566388888896</v>
      </c>
      <c r="T1081" s="21">
        <f t="shared" si="99"/>
        <v>42504.566388888896</v>
      </c>
      <c r="U1081" s="23">
        <f t="shared" si="100"/>
        <v>25</v>
      </c>
      <c r="V1081" s="25">
        <f t="shared" si="101"/>
        <v>6.8493150684931503E-2</v>
      </c>
    </row>
    <row r="1082" spans="1:22" customFormat="1" ht="45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 s="8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 s="9">
        <f t="shared" si="97"/>
        <v>18.579999999999998</v>
      </c>
      <c r="Q1082" s="5" t="s">
        <v>8329</v>
      </c>
      <c r="R1082" s="10" t="s">
        <v>8330</v>
      </c>
      <c r="S1082" s="18">
        <f t="shared" si="98"/>
        <v>41740.138113425928</v>
      </c>
      <c r="T1082" s="21">
        <f t="shared" si="99"/>
        <v>41770.138113425928</v>
      </c>
      <c r="U1082" s="23">
        <f t="shared" si="100"/>
        <v>30</v>
      </c>
      <c r="V1082" s="25">
        <f t="shared" si="101"/>
        <v>8.2191780821917804E-2</v>
      </c>
    </row>
    <row r="1083" spans="1:22" customFormat="1" ht="45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 s="8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 s="9">
        <f t="shared" si="97"/>
        <v>3</v>
      </c>
      <c r="Q1083" s="5" t="s">
        <v>8329</v>
      </c>
      <c r="R1083" s="10" t="s">
        <v>8330</v>
      </c>
      <c r="S1083" s="18">
        <f t="shared" si="98"/>
        <v>42002.926990740743</v>
      </c>
      <c r="T1083" s="21">
        <f t="shared" si="99"/>
        <v>42032.926990740743</v>
      </c>
      <c r="U1083" s="23">
        <f t="shared" si="100"/>
        <v>30</v>
      </c>
      <c r="V1083" s="25">
        <f t="shared" si="101"/>
        <v>8.2191780821917804E-2</v>
      </c>
    </row>
    <row r="1084" spans="1:22" customFormat="1" ht="45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 s="8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 s="9">
        <f t="shared" si="97"/>
        <v>18.670000000000002</v>
      </c>
      <c r="Q1084" s="5" t="s">
        <v>8329</v>
      </c>
      <c r="R1084" s="10" t="s">
        <v>8330</v>
      </c>
      <c r="S1084" s="18">
        <f t="shared" si="98"/>
        <v>41101.906111111115</v>
      </c>
      <c r="T1084" s="21">
        <f t="shared" si="99"/>
        <v>41131.906111111115</v>
      </c>
      <c r="U1084" s="23">
        <f t="shared" si="100"/>
        <v>30</v>
      </c>
      <c r="V1084" s="25">
        <f t="shared" si="101"/>
        <v>8.2191780821917804E-2</v>
      </c>
    </row>
    <row r="1085" spans="1:22" customFormat="1" ht="60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 s="8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 s="9">
        <f t="shared" si="97"/>
        <v>410</v>
      </c>
      <c r="Q1085" s="5" t="s">
        <v>8329</v>
      </c>
      <c r="R1085" s="10" t="s">
        <v>8330</v>
      </c>
      <c r="S1085" s="18">
        <f t="shared" si="98"/>
        <v>41793.659525462965</v>
      </c>
      <c r="T1085" s="21">
        <f t="shared" si="99"/>
        <v>41853.659525462965</v>
      </c>
      <c r="U1085" s="23">
        <f t="shared" si="100"/>
        <v>60</v>
      </c>
      <c r="V1085" s="25">
        <f t="shared" si="101"/>
        <v>0.16438356164383561</v>
      </c>
    </row>
    <row r="1086" spans="1:22" customFormat="1" ht="15.75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 s="8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 s="9">
        <f t="shared" si="97"/>
        <v>0</v>
      </c>
      <c r="Q1086" s="5" t="s">
        <v>8329</v>
      </c>
      <c r="R1086" s="10" t="s">
        <v>8330</v>
      </c>
      <c r="S1086" s="18">
        <f t="shared" si="98"/>
        <v>41829.912083333329</v>
      </c>
      <c r="T1086" s="21">
        <f t="shared" si="99"/>
        <v>41859.912083333329</v>
      </c>
      <c r="U1086" s="23">
        <f t="shared" si="100"/>
        <v>30</v>
      </c>
      <c r="V1086" s="25">
        <f t="shared" si="101"/>
        <v>8.2191780821917804E-2</v>
      </c>
    </row>
    <row r="1087" spans="1:22" customFormat="1" ht="45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 s="8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 s="9">
        <f t="shared" si="97"/>
        <v>114</v>
      </c>
      <c r="Q1087" s="5" t="s">
        <v>8329</v>
      </c>
      <c r="R1087" s="10" t="s">
        <v>8330</v>
      </c>
      <c r="S1087" s="18">
        <f t="shared" si="98"/>
        <v>42413.671006944445</v>
      </c>
      <c r="T1087" s="21">
        <f t="shared" si="99"/>
        <v>42443.629340277781</v>
      </c>
      <c r="U1087" s="23">
        <f t="shared" si="100"/>
        <v>30</v>
      </c>
      <c r="V1087" s="25">
        <f t="shared" si="101"/>
        <v>8.2191780821917804E-2</v>
      </c>
    </row>
    <row r="1088" spans="1:22" customFormat="1" ht="15.75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 s="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 s="9">
        <f t="shared" si="97"/>
        <v>7.5</v>
      </c>
      <c r="Q1088" s="5" t="s">
        <v>8329</v>
      </c>
      <c r="R1088" s="10" t="s">
        <v>8330</v>
      </c>
      <c r="S1088" s="18">
        <f t="shared" si="98"/>
        <v>41845.866793981484</v>
      </c>
      <c r="T1088" s="21">
        <f t="shared" si="99"/>
        <v>41875.866793981484</v>
      </c>
      <c r="U1088" s="23">
        <f t="shared" si="100"/>
        <v>30</v>
      </c>
      <c r="V1088" s="25">
        <f t="shared" si="101"/>
        <v>8.2191780821917804E-2</v>
      </c>
    </row>
    <row r="1089" spans="1:22" customFormat="1" ht="60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 s="8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 s="9">
        <f t="shared" si="97"/>
        <v>0</v>
      </c>
      <c r="Q1089" s="5" t="s">
        <v>8329</v>
      </c>
      <c r="R1089" s="10" t="s">
        <v>8330</v>
      </c>
      <c r="S1089" s="18">
        <f t="shared" si="98"/>
        <v>41775.713969907411</v>
      </c>
      <c r="T1089" s="21">
        <f t="shared" si="99"/>
        <v>41805.713969907411</v>
      </c>
      <c r="U1089" s="23">
        <f t="shared" si="100"/>
        <v>30</v>
      </c>
      <c r="V1089" s="25">
        <f t="shared" si="101"/>
        <v>8.2191780821917804E-2</v>
      </c>
    </row>
    <row r="1090" spans="1:22" customFormat="1" ht="45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 s="8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6"/>
        <v>14</v>
      </c>
      <c r="P1090" s="9">
        <f t="shared" si="97"/>
        <v>43.42</v>
      </c>
      <c r="Q1090" s="5" t="s">
        <v>8329</v>
      </c>
      <c r="R1090" s="10" t="s">
        <v>8330</v>
      </c>
      <c r="S1090" s="18">
        <f t="shared" si="98"/>
        <v>41723.799386574072</v>
      </c>
      <c r="T1090" s="21">
        <f t="shared" si="99"/>
        <v>41753.799386574072</v>
      </c>
      <c r="U1090" s="23">
        <f t="shared" si="100"/>
        <v>30</v>
      </c>
      <c r="V1090" s="25">
        <f t="shared" si="101"/>
        <v>8.2191780821917804E-2</v>
      </c>
    </row>
    <row r="1091" spans="1:22" customFormat="1" ht="30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 s="8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2">ROUND(E1091/D1091*100,0)</f>
        <v>8</v>
      </c>
      <c r="P1091" s="9">
        <f t="shared" ref="P1091:P1154" si="103">IFERROR(ROUND(E1091/L1091,2),0)</f>
        <v>23.96</v>
      </c>
      <c r="Q1091" s="5" t="s">
        <v>8329</v>
      </c>
      <c r="R1091" s="10" t="s">
        <v>8330</v>
      </c>
      <c r="S1091" s="18">
        <f t="shared" ref="S1091:S1154" si="104">(((J1091/60)/60)/24)+DATE(1970,1,1)</f>
        <v>42151.189525462964</v>
      </c>
      <c r="T1091" s="21">
        <f t="shared" ref="T1091:T1154" si="105">(((I1091/60)/60)/24)+DATE(1970,1,1)</f>
        <v>42181.189525462964</v>
      </c>
      <c r="U1091" s="23">
        <f t="shared" ref="U1091:U1154" si="106">_xlfn.DAYS(T1091,S1091)</f>
        <v>30</v>
      </c>
      <c r="V1091" s="25">
        <f t="shared" ref="V1091:V1154" si="107">U1091/365</f>
        <v>8.2191780821917804E-2</v>
      </c>
    </row>
    <row r="1092" spans="1:22" customFormat="1" ht="60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 s="8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 s="9">
        <f t="shared" si="103"/>
        <v>5</v>
      </c>
      <c r="Q1092" s="5" t="s">
        <v>8329</v>
      </c>
      <c r="R1092" s="10" t="s">
        <v>8330</v>
      </c>
      <c r="S1092" s="18">
        <f t="shared" si="104"/>
        <v>42123.185798611114</v>
      </c>
      <c r="T1092" s="21">
        <f t="shared" si="105"/>
        <v>42153.185798611114</v>
      </c>
      <c r="U1092" s="23">
        <f t="shared" si="106"/>
        <v>30</v>
      </c>
      <c r="V1092" s="25">
        <f t="shared" si="107"/>
        <v>8.2191780821917804E-2</v>
      </c>
    </row>
    <row r="1093" spans="1:22" customFormat="1" ht="60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 s="8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 s="9">
        <f t="shared" si="103"/>
        <v>12.5</v>
      </c>
      <c r="Q1093" s="5" t="s">
        <v>8329</v>
      </c>
      <c r="R1093" s="10" t="s">
        <v>8330</v>
      </c>
      <c r="S1093" s="18">
        <f t="shared" si="104"/>
        <v>42440.820277777777</v>
      </c>
      <c r="T1093" s="21">
        <f t="shared" si="105"/>
        <v>42470.778611111105</v>
      </c>
      <c r="U1093" s="23">
        <f t="shared" si="106"/>
        <v>30</v>
      </c>
      <c r="V1093" s="25">
        <f t="shared" si="107"/>
        <v>8.2191780821917804E-2</v>
      </c>
    </row>
    <row r="1094" spans="1:22" customFormat="1" ht="60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 s="8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 s="9">
        <f t="shared" si="103"/>
        <v>3</v>
      </c>
      <c r="Q1094" s="5" t="s">
        <v>8329</v>
      </c>
      <c r="R1094" s="10" t="s">
        <v>8330</v>
      </c>
      <c r="S1094" s="18">
        <f t="shared" si="104"/>
        <v>41250.025902777779</v>
      </c>
      <c r="T1094" s="21">
        <f t="shared" si="105"/>
        <v>41280.025902777779</v>
      </c>
      <c r="U1094" s="23">
        <f t="shared" si="106"/>
        <v>30</v>
      </c>
      <c r="V1094" s="25">
        <f t="shared" si="107"/>
        <v>8.2191780821917804E-2</v>
      </c>
    </row>
    <row r="1095" spans="1:22" customFormat="1" ht="45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 s="8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 s="9">
        <f t="shared" si="103"/>
        <v>10.56</v>
      </c>
      <c r="Q1095" s="5" t="s">
        <v>8329</v>
      </c>
      <c r="R1095" s="10" t="s">
        <v>8330</v>
      </c>
      <c r="S1095" s="18">
        <f t="shared" si="104"/>
        <v>42396.973807870367</v>
      </c>
      <c r="T1095" s="21">
        <f t="shared" si="105"/>
        <v>42411.973807870367</v>
      </c>
      <c r="U1095" s="23">
        <f t="shared" si="106"/>
        <v>15</v>
      </c>
      <c r="V1095" s="25">
        <f t="shared" si="107"/>
        <v>4.1095890410958902E-2</v>
      </c>
    </row>
    <row r="1096" spans="1:22" customFormat="1" ht="60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 s="8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 s="9">
        <f t="shared" si="103"/>
        <v>122</v>
      </c>
      <c r="Q1096" s="5" t="s">
        <v>8329</v>
      </c>
      <c r="R1096" s="10" t="s">
        <v>8330</v>
      </c>
      <c r="S1096" s="18">
        <f t="shared" si="104"/>
        <v>40795.713344907403</v>
      </c>
      <c r="T1096" s="21">
        <f t="shared" si="105"/>
        <v>40825.713344907403</v>
      </c>
      <c r="U1096" s="23">
        <f t="shared" si="106"/>
        <v>30</v>
      </c>
      <c r="V1096" s="25">
        <f t="shared" si="107"/>
        <v>8.2191780821917804E-2</v>
      </c>
    </row>
    <row r="1097" spans="1:22" customFormat="1" ht="60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 s="8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 s="9">
        <f t="shared" si="103"/>
        <v>267.81</v>
      </c>
      <c r="Q1097" s="5" t="s">
        <v>8329</v>
      </c>
      <c r="R1097" s="10" t="s">
        <v>8330</v>
      </c>
      <c r="S1097" s="18">
        <f t="shared" si="104"/>
        <v>41486.537268518521</v>
      </c>
      <c r="T1097" s="21">
        <f t="shared" si="105"/>
        <v>41516.537268518521</v>
      </c>
      <c r="U1097" s="23">
        <f t="shared" si="106"/>
        <v>30</v>
      </c>
      <c r="V1097" s="25">
        <f t="shared" si="107"/>
        <v>8.2191780821917804E-2</v>
      </c>
    </row>
    <row r="1098" spans="1:22" customFormat="1" ht="60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 s="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 s="9">
        <f t="shared" si="103"/>
        <v>74.209999999999994</v>
      </c>
      <c r="Q1098" s="5" t="s">
        <v>8329</v>
      </c>
      <c r="R1098" s="10" t="s">
        <v>8330</v>
      </c>
      <c r="S1098" s="18">
        <f t="shared" si="104"/>
        <v>41885.51798611111</v>
      </c>
      <c r="T1098" s="21">
        <f t="shared" si="105"/>
        <v>41916.145833333336</v>
      </c>
      <c r="U1098" s="23">
        <f t="shared" si="106"/>
        <v>31</v>
      </c>
      <c r="V1098" s="25">
        <f t="shared" si="107"/>
        <v>8.4931506849315067E-2</v>
      </c>
    </row>
    <row r="1099" spans="1:22" customFormat="1" ht="45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 s="8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 s="9">
        <f t="shared" si="103"/>
        <v>6.71</v>
      </c>
      <c r="Q1099" s="5" t="s">
        <v>8329</v>
      </c>
      <c r="R1099" s="10" t="s">
        <v>8330</v>
      </c>
      <c r="S1099" s="18">
        <f t="shared" si="104"/>
        <v>41660.792557870373</v>
      </c>
      <c r="T1099" s="21">
        <f t="shared" si="105"/>
        <v>41700.792557870373</v>
      </c>
      <c r="U1099" s="23">
        <f t="shared" si="106"/>
        <v>40</v>
      </c>
      <c r="V1099" s="25">
        <f t="shared" si="107"/>
        <v>0.1095890410958904</v>
      </c>
    </row>
    <row r="1100" spans="1:22" customFormat="1" ht="30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 s="8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 s="9">
        <f t="shared" si="103"/>
        <v>81.95</v>
      </c>
      <c r="Q1100" s="5" t="s">
        <v>8329</v>
      </c>
      <c r="R1100" s="10" t="s">
        <v>8330</v>
      </c>
      <c r="S1100" s="18">
        <f t="shared" si="104"/>
        <v>41712.762673611112</v>
      </c>
      <c r="T1100" s="21">
        <f t="shared" si="105"/>
        <v>41742.762673611112</v>
      </c>
      <c r="U1100" s="23">
        <f t="shared" si="106"/>
        <v>30</v>
      </c>
      <c r="V1100" s="25">
        <f t="shared" si="107"/>
        <v>8.2191780821917804E-2</v>
      </c>
    </row>
    <row r="1101" spans="1:22" customFormat="1" ht="60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 s="8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 s="9">
        <f t="shared" si="103"/>
        <v>25</v>
      </c>
      <c r="Q1101" s="5" t="s">
        <v>8329</v>
      </c>
      <c r="R1101" s="10" t="s">
        <v>8330</v>
      </c>
      <c r="S1101" s="18">
        <f t="shared" si="104"/>
        <v>42107.836435185185</v>
      </c>
      <c r="T1101" s="21">
        <f t="shared" si="105"/>
        <v>42137.836435185185</v>
      </c>
      <c r="U1101" s="23">
        <f t="shared" si="106"/>
        <v>30</v>
      </c>
      <c r="V1101" s="25">
        <f t="shared" si="107"/>
        <v>8.2191780821917804E-2</v>
      </c>
    </row>
    <row r="1102" spans="1:22" customFormat="1" ht="45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 s="8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 s="9">
        <f t="shared" si="103"/>
        <v>10</v>
      </c>
      <c r="Q1102" s="5" t="s">
        <v>8329</v>
      </c>
      <c r="R1102" s="10" t="s">
        <v>8330</v>
      </c>
      <c r="S1102" s="18">
        <f t="shared" si="104"/>
        <v>42384.110775462963</v>
      </c>
      <c r="T1102" s="21">
        <f t="shared" si="105"/>
        <v>42414.110775462963</v>
      </c>
      <c r="U1102" s="23">
        <f t="shared" si="106"/>
        <v>30</v>
      </c>
      <c r="V1102" s="25">
        <f t="shared" si="107"/>
        <v>8.2191780821917804E-2</v>
      </c>
    </row>
    <row r="1103" spans="1:22" customFormat="1" ht="45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 s="8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 s="9">
        <f t="shared" si="103"/>
        <v>6.83</v>
      </c>
      <c r="Q1103" s="5" t="s">
        <v>8329</v>
      </c>
      <c r="R1103" s="10" t="s">
        <v>8330</v>
      </c>
      <c r="S1103" s="18">
        <f t="shared" si="104"/>
        <v>42538.77243055556</v>
      </c>
      <c r="T1103" s="21">
        <f t="shared" si="105"/>
        <v>42565.758333333331</v>
      </c>
      <c r="U1103" s="23">
        <f t="shared" si="106"/>
        <v>27</v>
      </c>
      <c r="V1103" s="25">
        <f t="shared" si="107"/>
        <v>7.3972602739726029E-2</v>
      </c>
    </row>
    <row r="1104" spans="1:22" customFormat="1" ht="60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 s="8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 s="9">
        <f t="shared" si="103"/>
        <v>17.71</v>
      </c>
      <c r="Q1104" s="5" t="s">
        <v>8329</v>
      </c>
      <c r="R1104" s="10" t="s">
        <v>8330</v>
      </c>
      <c r="S1104" s="18">
        <f t="shared" si="104"/>
        <v>41577.045428240745</v>
      </c>
      <c r="T1104" s="21">
        <f t="shared" si="105"/>
        <v>41617.249305555553</v>
      </c>
      <c r="U1104" s="23">
        <f t="shared" si="106"/>
        <v>40</v>
      </c>
      <c r="V1104" s="25">
        <f t="shared" si="107"/>
        <v>0.1095890410958904</v>
      </c>
    </row>
    <row r="1105" spans="1:22" customFormat="1" ht="45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 s="8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 s="9">
        <f t="shared" si="103"/>
        <v>16.2</v>
      </c>
      <c r="Q1105" s="5" t="s">
        <v>8329</v>
      </c>
      <c r="R1105" s="10" t="s">
        <v>8330</v>
      </c>
      <c r="S1105" s="18">
        <f t="shared" si="104"/>
        <v>42479.22210648148</v>
      </c>
      <c r="T1105" s="21">
        <f t="shared" si="105"/>
        <v>42539.22210648148</v>
      </c>
      <c r="U1105" s="23">
        <f t="shared" si="106"/>
        <v>60</v>
      </c>
      <c r="V1105" s="25">
        <f t="shared" si="107"/>
        <v>0.16438356164383561</v>
      </c>
    </row>
    <row r="1106" spans="1:22" customFormat="1" ht="60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 s="8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 s="9">
        <f t="shared" si="103"/>
        <v>80.3</v>
      </c>
      <c r="Q1106" s="5" t="s">
        <v>8329</v>
      </c>
      <c r="R1106" s="10" t="s">
        <v>8330</v>
      </c>
      <c r="S1106" s="18">
        <f t="shared" si="104"/>
        <v>41771.40996527778</v>
      </c>
      <c r="T1106" s="21">
        <f t="shared" si="105"/>
        <v>41801.40996527778</v>
      </c>
      <c r="U1106" s="23">
        <f t="shared" si="106"/>
        <v>30</v>
      </c>
      <c r="V1106" s="25">
        <f t="shared" si="107"/>
        <v>8.2191780821917804E-2</v>
      </c>
    </row>
    <row r="1107" spans="1:22" customFormat="1" ht="60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 s="8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 s="9">
        <f t="shared" si="103"/>
        <v>71.55</v>
      </c>
      <c r="Q1107" s="5" t="s">
        <v>8329</v>
      </c>
      <c r="R1107" s="10" t="s">
        <v>8330</v>
      </c>
      <c r="S1107" s="18">
        <f t="shared" si="104"/>
        <v>41692.135729166665</v>
      </c>
      <c r="T1107" s="21">
        <f t="shared" si="105"/>
        <v>41722.0940625</v>
      </c>
      <c r="U1107" s="23">
        <f t="shared" si="106"/>
        <v>30</v>
      </c>
      <c r="V1107" s="25">
        <f t="shared" si="107"/>
        <v>8.2191780821917804E-2</v>
      </c>
    </row>
    <row r="1108" spans="1:22" customFormat="1" ht="45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 s="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 s="9">
        <f t="shared" si="103"/>
        <v>23.57</v>
      </c>
      <c r="Q1108" s="5" t="s">
        <v>8329</v>
      </c>
      <c r="R1108" s="10" t="s">
        <v>8330</v>
      </c>
      <c r="S1108" s="18">
        <f t="shared" si="104"/>
        <v>40973.740451388891</v>
      </c>
      <c r="T1108" s="21">
        <f t="shared" si="105"/>
        <v>41003.698784722219</v>
      </c>
      <c r="U1108" s="23">
        <f t="shared" si="106"/>
        <v>30</v>
      </c>
      <c r="V1108" s="25">
        <f t="shared" si="107"/>
        <v>8.2191780821917804E-2</v>
      </c>
    </row>
    <row r="1109" spans="1:22" customFormat="1" ht="60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 s="8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 s="9">
        <f t="shared" si="103"/>
        <v>0</v>
      </c>
      <c r="Q1109" s="5" t="s">
        <v>8329</v>
      </c>
      <c r="R1109" s="10" t="s">
        <v>8330</v>
      </c>
      <c r="S1109" s="18">
        <f t="shared" si="104"/>
        <v>41813.861388888887</v>
      </c>
      <c r="T1109" s="21">
        <f t="shared" si="105"/>
        <v>41843.861388888887</v>
      </c>
      <c r="U1109" s="23">
        <f t="shared" si="106"/>
        <v>30</v>
      </c>
      <c r="V1109" s="25">
        <f t="shared" si="107"/>
        <v>8.2191780821917804E-2</v>
      </c>
    </row>
    <row r="1110" spans="1:22" customFormat="1" ht="60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 s="8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 s="9">
        <f t="shared" si="103"/>
        <v>34.880000000000003</v>
      </c>
      <c r="Q1110" s="5" t="s">
        <v>8329</v>
      </c>
      <c r="R1110" s="10" t="s">
        <v>8330</v>
      </c>
      <c r="S1110" s="18">
        <f t="shared" si="104"/>
        <v>40952.636979166666</v>
      </c>
      <c r="T1110" s="21">
        <f t="shared" si="105"/>
        <v>41012.595312500001</v>
      </c>
      <c r="U1110" s="23">
        <f t="shared" si="106"/>
        <v>60</v>
      </c>
      <c r="V1110" s="25">
        <f t="shared" si="107"/>
        <v>0.16438356164383561</v>
      </c>
    </row>
    <row r="1111" spans="1:22" customFormat="1" ht="60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 s="8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 s="9">
        <f t="shared" si="103"/>
        <v>15</v>
      </c>
      <c r="Q1111" s="5" t="s">
        <v>8329</v>
      </c>
      <c r="R1111" s="10" t="s">
        <v>8330</v>
      </c>
      <c r="S1111" s="18">
        <f t="shared" si="104"/>
        <v>42662.752199074079</v>
      </c>
      <c r="T1111" s="21">
        <f t="shared" si="105"/>
        <v>42692.793865740736</v>
      </c>
      <c r="U1111" s="23">
        <f t="shared" si="106"/>
        <v>30</v>
      </c>
      <c r="V1111" s="25">
        <f t="shared" si="107"/>
        <v>8.2191780821917804E-2</v>
      </c>
    </row>
    <row r="1112" spans="1:22" customFormat="1" ht="60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 s="8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 s="9">
        <f t="shared" si="103"/>
        <v>23.18</v>
      </c>
      <c r="Q1112" s="5" t="s">
        <v>8329</v>
      </c>
      <c r="R1112" s="10" t="s">
        <v>8330</v>
      </c>
      <c r="S1112" s="18">
        <f t="shared" si="104"/>
        <v>41220.933124999996</v>
      </c>
      <c r="T1112" s="21">
        <f t="shared" si="105"/>
        <v>41250.933124999996</v>
      </c>
      <c r="U1112" s="23">
        <f t="shared" si="106"/>
        <v>30</v>
      </c>
      <c r="V1112" s="25">
        <f t="shared" si="107"/>
        <v>8.2191780821917804E-2</v>
      </c>
    </row>
    <row r="1113" spans="1:22" customFormat="1" ht="60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 s="8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 s="9">
        <f t="shared" si="103"/>
        <v>1</v>
      </c>
      <c r="Q1113" s="5" t="s">
        <v>8329</v>
      </c>
      <c r="R1113" s="10" t="s">
        <v>8330</v>
      </c>
      <c r="S1113" s="18">
        <f t="shared" si="104"/>
        <v>42347.203587962969</v>
      </c>
      <c r="T1113" s="21">
        <f t="shared" si="105"/>
        <v>42377.203587962969</v>
      </c>
      <c r="U1113" s="23">
        <f t="shared" si="106"/>
        <v>30</v>
      </c>
      <c r="V1113" s="25">
        <f t="shared" si="107"/>
        <v>8.2191780821917804E-2</v>
      </c>
    </row>
    <row r="1114" spans="1:22" customFormat="1" ht="45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 s="8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 s="9">
        <f t="shared" si="103"/>
        <v>100.23</v>
      </c>
      <c r="Q1114" s="5" t="s">
        <v>8329</v>
      </c>
      <c r="R1114" s="10" t="s">
        <v>8330</v>
      </c>
      <c r="S1114" s="18">
        <f t="shared" si="104"/>
        <v>41963.759386574078</v>
      </c>
      <c r="T1114" s="21">
        <f t="shared" si="105"/>
        <v>42023.354166666672</v>
      </c>
      <c r="U1114" s="23">
        <f t="shared" si="106"/>
        <v>60</v>
      </c>
      <c r="V1114" s="25">
        <f t="shared" si="107"/>
        <v>0.16438356164383561</v>
      </c>
    </row>
    <row r="1115" spans="1:22" customFormat="1" ht="60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 s="8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 s="9">
        <f t="shared" si="103"/>
        <v>5</v>
      </c>
      <c r="Q1115" s="5" t="s">
        <v>8329</v>
      </c>
      <c r="R1115" s="10" t="s">
        <v>8330</v>
      </c>
      <c r="S1115" s="18">
        <f t="shared" si="104"/>
        <v>41835.977083333331</v>
      </c>
      <c r="T1115" s="21">
        <f t="shared" si="105"/>
        <v>41865.977083333331</v>
      </c>
      <c r="U1115" s="23">
        <f t="shared" si="106"/>
        <v>30</v>
      </c>
      <c r="V1115" s="25">
        <f t="shared" si="107"/>
        <v>8.2191780821917804E-2</v>
      </c>
    </row>
    <row r="1116" spans="1:22" customFormat="1" ht="60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 s="8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 s="9">
        <f t="shared" si="103"/>
        <v>3.33</v>
      </c>
      <c r="Q1116" s="5" t="s">
        <v>8329</v>
      </c>
      <c r="R1116" s="10" t="s">
        <v>8330</v>
      </c>
      <c r="S1116" s="18">
        <f t="shared" si="104"/>
        <v>41526.345914351856</v>
      </c>
      <c r="T1116" s="21">
        <f t="shared" si="105"/>
        <v>41556.345914351856</v>
      </c>
      <c r="U1116" s="23">
        <f t="shared" si="106"/>
        <v>30</v>
      </c>
      <c r="V1116" s="25">
        <f t="shared" si="107"/>
        <v>8.2191780821917804E-2</v>
      </c>
    </row>
    <row r="1117" spans="1:22" customFormat="1" ht="60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 s="8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 s="9">
        <f t="shared" si="103"/>
        <v>13.25</v>
      </c>
      <c r="Q1117" s="5" t="s">
        <v>8329</v>
      </c>
      <c r="R1117" s="10" t="s">
        <v>8330</v>
      </c>
      <c r="S1117" s="18">
        <f t="shared" si="104"/>
        <v>42429.695543981477</v>
      </c>
      <c r="T1117" s="21">
        <f t="shared" si="105"/>
        <v>42459.653877314813</v>
      </c>
      <c r="U1117" s="23">
        <f t="shared" si="106"/>
        <v>30</v>
      </c>
      <c r="V1117" s="25">
        <f t="shared" si="107"/>
        <v>8.2191780821917804E-2</v>
      </c>
    </row>
    <row r="1118" spans="1:22" customFormat="1" ht="45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 s="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 s="9">
        <f t="shared" si="103"/>
        <v>17.850000000000001</v>
      </c>
      <c r="Q1118" s="5" t="s">
        <v>8329</v>
      </c>
      <c r="R1118" s="10" t="s">
        <v>8330</v>
      </c>
      <c r="S1118" s="18">
        <f t="shared" si="104"/>
        <v>41009.847314814811</v>
      </c>
      <c r="T1118" s="21">
        <f t="shared" si="105"/>
        <v>41069.847314814811</v>
      </c>
      <c r="U1118" s="23">
        <f t="shared" si="106"/>
        <v>60</v>
      </c>
      <c r="V1118" s="25">
        <f t="shared" si="107"/>
        <v>0.16438356164383561</v>
      </c>
    </row>
    <row r="1119" spans="1:22" customFormat="1" ht="45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 s="8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 s="9">
        <f t="shared" si="103"/>
        <v>10.38</v>
      </c>
      <c r="Q1119" s="5" t="s">
        <v>8329</v>
      </c>
      <c r="R1119" s="10" t="s">
        <v>8330</v>
      </c>
      <c r="S1119" s="18">
        <f t="shared" si="104"/>
        <v>42333.598530092597</v>
      </c>
      <c r="T1119" s="21">
        <f t="shared" si="105"/>
        <v>42363.598530092597</v>
      </c>
      <c r="U1119" s="23">
        <f t="shared" si="106"/>
        <v>30</v>
      </c>
      <c r="V1119" s="25">
        <f t="shared" si="107"/>
        <v>8.2191780821917804E-2</v>
      </c>
    </row>
    <row r="1120" spans="1:22" customFormat="1" ht="60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 s="8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 s="9">
        <f t="shared" si="103"/>
        <v>36.33</v>
      </c>
      <c r="Q1120" s="5" t="s">
        <v>8329</v>
      </c>
      <c r="R1120" s="10" t="s">
        <v>8330</v>
      </c>
      <c r="S1120" s="18">
        <f t="shared" si="104"/>
        <v>41704.16642361111</v>
      </c>
      <c r="T1120" s="21">
        <f t="shared" si="105"/>
        <v>41734.124756944446</v>
      </c>
      <c r="U1120" s="23">
        <f t="shared" si="106"/>
        <v>30</v>
      </c>
      <c r="V1120" s="25">
        <f t="shared" si="107"/>
        <v>8.2191780821917804E-2</v>
      </c>
    </row>
    <row r="1121" spans="1:22" customFormat="1" ht="60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 s="8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 s="9">
        <f t="shared" si="103"/>
        <v>5</v>
      </c>
      <c r="Q1121" s="5" t="s">
        <v>8329</v>
      </c>
      <c r="R1121" s="10" t="s">
        <v>8330</v>
      </c>
      <c r="S1121" s="18">
        <f t="shared" si="104"/>
        <v>41722.792407407411</v>
      </c>
      <c r="T1121" s="21">
        <f t="shared" si="105"/>
        <v>41735.792407407411</v>
      </c>
      <c r="U1121" s="23">
        <f t="shared" si="106"/>
        <v>13</v>
      </c>
      <c r="V1121" s="25">
        <f t="shared" si="107"/>
        <v>3.5616438356164383E-2</v>
      </c>
    </row>
    <row r="1122" spans="1:22" customFormat="1" ht="45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 s="8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 s="9">
        <f t="shared" si="103"/>
        <v>0</v>
      </c>
      <c r="Q1122" s="5" t="s">
        <v>8329</v>
      </c>
      <c r="R1122" s="10" t="s">
        <v>8330</v>
      </c>
      <c r="S1122" s="18">
        <f t="shared" si="104"/>
        <v>40799.872685185182</v>
      </c>
      <c r="T1122" s="21">
        <f t="shared" si="105"/>
        <v>40844.872685185182</v>
      </c>
      <c r="U1122" s="23">
        <f t="shared" si="106"/>
        <v>45</v>
      </c>
      <c r="V1122" s="25">
        <f t="shared" si="107"/>
        <v>0.12328767123287671</v>
      </c>
    </row>
    <row r="1123" spans="1:22" customFormat="1" ht="45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 s="8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 s="9">
        <f t="shared" si="103"/>
        <v>5.8</v>
      </c>
      <c r="Q1123" s="5" t="s">
        <v>8329</v>
      </c>
      <c r="R1123" s="10" t="s">
        <v>8330</v>
      </c>
      <c r="S1123" s="18">
        <f t="shared" si="104"/>
        <v>42412.934212962966</v>
      </c>
      <c r="T1123" s="21">
        <f t="shared" si="105"/>
        <v>42442.892546296294</v>
      </c>
      <c r="U1123" s="23">
        <f t="shared" si="106"/>
        <v>30</v>
      </c>
      <c r="V1123" s="25">
        <f t="shared" si="107"/>
        <v>8.2191780821917804E-2</v>
      </c>
    </row>
    <row r="1124" spans="1:22" customFormat="1" ht="60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 s="8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 s="9">
        <f t="shared" si="103"/>
        <v>0</v>
      </c>
      <c r="Q1124" s="5" t="s">
        <v>8329</v>
      </c>
      <c r="R1124" s="10" t="s">
        <v>8330</v>
      </c>
      <c r="S1124" s="18">
        <f t="shared" si="104"/>
        <v>41410.703993055555</v>
      </c>
      <c r="T1124" s="21">
        <f t="shared" si="105"/>
        <v>41424.703993055555</v>
      </c>
      <c r="U1124" s="23">
        <f t="shared" si="106"/>
        <v>14</v>
      </c>
      <c r="V1124" s="25">
        <f t="shared" si="107"/>
        <v>3.8356164383561646E-2</v>
      </c>
    </row>
    <row r="1125" spans="1:22" customFormat="1" ht="60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 s="8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 s="9">
        <f t="shared" si="103"/>
        <v>3.67</v>
      </c>
      <c r="Q1125" s="5" t="s">
        <v>8329</v>
      </c>
      <c r="R1125" s="10" t="s">
        <v>8330</v>
      </c>
      <c r="S1125" s="18">
        <f t="shared" si="104"/>
        <v>41718.5237037037</v>
      </c>
      <c r="T1125" s="21">
        <f t="shared" si="105"/>
        <v>41748.5237037037</v>
      </c>
      <c r="U1125" s="23">
        <f t="shared" si="106"/>
        <v>30</v>
      </c>
      <c r="V1125" s="25">
        <f t="shared" si="107"/>
        <v>8.2191780821917804E-2</v>
      </c>
    </row>
    <row r="1126" spans="1:22" customFormat="1" ht="60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 s="8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 s="9">
        <f t="shared" si="103"/>
        <v>60.71</v>
      </c>
      <c r="Q1126" s="5" t="s">
        <v>8329</v>
      </c>
      <c r="R1126" s="10" t="s">
        <v>8331</v>
      </c>
      <c r="S1126" s="18">
        <f t="shared" si="104"/>
        <v>42094.667256944449</v>
      </c>
      <c r="T1126" s="21">
        <f t="shared" si="105"/>
        <v>42124.667256944449</v>
      </c>
      <c r="U1126" s="23">
        <f t="shared" si="106"/>
        <v>30</v>
      </c>
      <c r="V1126" s="25">
        <f t="shared" si="107"/>
        <v>8.2191780821917804E-2</v>
      </c>
    </row>
    <row r="1127" spans="1:22" customFormat="1" ht="60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 s="8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 s="9">
        <f t="shared" si="103"/>
        <v>0</v>
      </c>
      <c r="Q1127" s="5" t="s">
        <v>8329</v>
      </c>
      <c r="R1127" s="10" t="s">
        <v>8331</v>
      </c>
      <c r="S1127" s="18">
        <f t="shared" si="104"/>
        <v>42212.624189814815</v>
      </c>
      <c r="T1127" s="21">
        <f t="shared" si="105"/>
        <v>42272.624189814815</v>
      </c>
      <c r="U1127" s="23">
        <f t="shared" si="106"/>
        <v>60</v>
      </c>
      <c r="V1127" s="25">
        <f t="shared" si="107"/>
        <v>0.16438356164383561</v>
      </c>
    </row>
    <row r="1128" spans="1:22" customFormat="1" ht="45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 s="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 s="9">
        <f t="shared" si="103"/>
        <v>5</v>
      </c>
      <c r="Q1128" s="5" t="s">
        <v>8329</v>
      </c>
      <c r="R1128" s="10" t="s">
        <v>8331</v>
      </c>
      <c r="S1128" s="18">
        <f t="shared" si="104"/>
        <v>42535.327476851846</v>
      </c>
      <c r="T1128" s="21">
        <f t="shared" si="105"/>
        <v>42565.327476851846</v>
      </c>
      <c r="U1128" s="23">
        <f t="shared" si="106"/>
        <v>30</v>
      </c>
      <c r="V1128" s="25">
        <f t="shared" si="107"/>
        <v>8.2191780821917804E-2</v>
      </c>
    </row>
    <row r="1129" spans="1:22" customFormat="1" ht="60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 s="8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 s="9">
        <f t="shared" si="103"/>
        <v>25.43</v>
      </c>
      <c r="Q1129" s="5" t="s">
        <v>8329</v>
      </c>
      <c r="R1129" s="10" t="s">
        <v>8331</v>
      </c>
      <c r="S1129" s="18">
        <f t="shared" si="104"/>
        <v>41926.854166666664</v>
      </c>
      <c r="T1129" s="21">
        <f t="shared" si="105"/>
        <v>41957.895833333328</v>
      </c>
      <c r="U1129" s="23">
        <f t="shared" si="106"/>
        <v>31</v>
      </c>
      <c r="V1129" s="25">
        <f t="shared" si="107"/>
        <v>8.4931506849315067E-2</v>
      </c>
    </row>
    <row r="1130" spans="1:22" customFormat="1" ht="15.75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 s="8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 s="9">
        <f t="shared" si="103"/>
        <v>1</v>
      </c>
      <c r="Q1130" s="5" t="s">
        <v>8329</v>
      </c>
      <c r="R1130" s="10" t="s">
        <v>8331</v>
      </c>
      <c r="S1130" s="18">
        <f t="shared" si="104"/>
        <v>41828.649502314816</v>
      </c>
      <c r="T1130" s="21">
        <f t="shared" si="105"/>
        <v>41858.649502314816</v>
      </c>
      <c r="U1130" s="23">
        <f t="shared" si="106"/>
        <v>30</v>
      </c>
      <c r="V1130" s="25">
        <f t="shared" si="107"/>
        <v>8.2191780821917804E-2</v>
      </c>
    </row>
    <row r="1131" spans="1:22" customFormat="1" ht="45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 s="8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 s="9">
        <f t="shared" si="103"/>
        <v>10.5</v>
      </c>
      <c r="Q1131" s="5" t="s">
        <v>8329</v>
      </c>
      <c r="R1131" s="10" t="s">
        <v>8331</v>
      </c>
      <c r="S1131" s="18">
        <f t="shared" si="104"/>
        <v>42496.264965277776</v>
      </c>
      <c r="T1131" s="21">
        <f t="shared" si="105"/>
        <v>42526.264965277776</v>
      </c>
      <c r="U1131" s="23">
        <f t="shared" si="106"/>
        <v>30</v>
      </c>
      <c r="V1131" s="25">
        <f t="shared" si="107"/>
        <v>8.2191780821917804E-2</v>
      </c>
    </row>
    <row r="1132" spans="1:22" customFormat="1" ht="60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 s="8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 s="9">
        <f t="shared" si="103"/>
        <v>3.67</v>
      </c>
      <c r="Q1132" s="5" t="s">
        <v>8329</v>
      </c>
      <c r="R1132" s="10" t="s">
        <v>8331</v>
      </c>
      <c r="S1132" s="18">
        <f t="shared" si="104"/>
        <v>41908.996527777781</v>
      </c>
      <c r="T1132" s="21">
        <f t="shared" si="105"/>
        <v>41969.038194444445</v>
      </c>
      <c r="U1132" s="23">
        <f t="shared" si="106"/>
        <v>61</v>
      </c>
      <c r="V1132" s="25">
        <f t="shared" si="107"/>
        <v>0.16712328767123288</v>
      </c>
    </row>
    <row r="1133" spans="1:22" customFormat="1" ht="60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 s="8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 s="9">
        <f t="shared" si="103"/>
        <v>0</v>
      </c>
      <c r="Q1133" s="5" t="s">
        <v>8329</v>
      </c>
      <c r="R1133" s="10" t="s">
        <v>8331</v>
      </c>
      <c r="S1133" s="18">
        <f t="shared" si="104"/>
        <v>42332.908194444448</v>
      </c>
      <c r="T1133" s="21">
        <f t="shared" si="105"/>
        <v>42362.908194444448</v>
      </c>
      <c r="U1133" s="23">
        <f t="shared" si="106"/>
        <v>30</v>
      </c>
      <c r="V1133" s="25">
        <f t="shared" si="107"/>
        <v>8.2191780821917804E-2</v>
      </c>
    </row>
    <row r="1134" spans="1:22" customFormat="1" ht="45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 s="8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 s="9">
        <f t="shared" si="103"/>
        <v>110.62</v>
      </c>
      <c r="Q1134" s="5" t="s">
        <v>8329</v>
      </c>
      <c r="R1134" s="10" t="s">
        <v>8331</v>
      </c>
      <c r="S1134" s="18">
        <f t="shared" si="104"/>
        <v>42706.115405092598</v>
      </c>
      <c r="T1134" s="21">
        <f t="shared" si="105"/>
        <v>42736.115405092598</v>
      </c>
      <c r="U1134" s="23">
        <f t="shared" si="106"/>
        <v>30</v>
      </c>
      <c r="V1134" s="25">
        <f t="shared" si="107"/>
        <v>8.2191780821917804E-2</v>
      </c>
    </row>
    <row r="1135" spans="1:22" customFormat="1" ht="60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 s="8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 s="9">
        <f t="shared" si="103"/>
        <v>20</v>
      </c>
      <c r="Q1135" s="5" t="s">
        <v>8329</v>
      </c>
      <c r="R1135" s="10" t="s">
        <v>8331</v>
      </c>
      <c r="S1135" s="18">
        <f t="shared" si="104"/>
        <v>41821.407187500001</v>
      </c>
      <c r="T1135" s="21">
        <f t="shared" si="105"/>
        <v>41851.407187500001</v>
      </c>
      <c r="U1135" s="23">
        <f t="shared" si="106"/>
        <v>30</v>
      </c>
      <c r="V1135" s="25">
        <f t="shared" si="107"/>
        <v>8.2191780821917804E-2</v>
      </c>
    </row>
    <row r="1136" spans="1:22" customFormat="1" ht="45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 s="8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 s="9">
        <f t="shared" si="103"/>
        <v>1</v>
      </c>
      <c r="Q1136" s="5" t="s">
        <v>8329</v>
      </c>
      <c r="R1136" s="10" t="s">
        <v>8331</v>
      </c>
      <c r="S1136" s="18">
        <f t="shared" si="104"/>
        <v>41958.285046296296</v>
      </c>
      <c r="T1136" s="21">
        <f t="shared" si="105"/>
        <v>41972.189583333333</v>
      </c>
      <c r="U1136" s="23">
        <f t="shared" si="106"/>
        <v>14</v>
      </c>
      <c r="V1136" s="25">
        <f t="shared" si="107"/>
        <v>3.8356164383561646E-2</v>
      </c>
    </row>
    <row r="1137" spans="1:22" customFormat="1" ht="60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 s="8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 s="9">
        <f t="shared" si="103"/>
        <v>50</v>
      </c>
      <c r="Q1137" s="5" t="s">
        <v>8329</v>
      </c>
      <c r="R1137" s="10" t="s">
        <v>8331</v>
      </c>
      <c r="S1137" s="18">
        <f t="shared" si="104"/>
        <v>42558.989513888882</v>
      </c>
      <c r="T1137" s="21">
        <f t="shared" si="105"/>
        <v>42588.989513888882</v>
      </c>
      <c r="U1137" s="23">
        <f t="shared" si="106"/>
        <v>30</v>
      </c>
      <c r="V1137" s="25">
        <f t="shared" si="107"/>
        <v>8.2191780821917804E-2</v>
      </c>
    </row>
    <row r="1138" spans="1:22" customFormat="1" ht="45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 s="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 s="9">
        <f t="shared" si="103"/>
        <v>45</v>
      </c>
      <c r="Q1138" s="5" t="s">
        <v>8329</v>
      </c>
      <c r="R1138" s="10" t="s">
        <v>8331</v>
      </c>
      <c r="S1138" s="18">
        <f t="shared" si="104"/>
        <v>42327.671631944439</v>
      </c>
      <c r="T1138" s="21">
        <f t="shared" si="105"/>
        <v>42357.671631944439</v>
      </c>
      <c r="U1138" s="23">
        <f t="shared" si="106"/>
        <v>30</v>
      </c>
      <c r="V1138" s="25">
        <f t="shared" si="107"/>
        <v>8.2191780821917804E-2</v>
      </c>
    </row>
    <row r="1139" spans="1:22" customFormat="1" ht="60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 s="8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 s="9">
        <f t="shared" si="103"/>
        <v>253.21</v>
      </c>
      <c r="Q1139" s="5" t="s">
        <v>8329</v>
      </c>
      <c r="R1139" s="10" t="s">
        <v>8331</v>
      </c>
      <c r="S1139" s="18">
        <f t="shared" si="104"/>
        <v>42453.819687499999</v>
      </c>
      <c r="T1139" s="21">
        <f t="shared" si="105"/>
        <v>42483.819687499999</v>
      </c>
      <c r="U1139" s="23">
        <f t="shared" si="106"/>
        <v>30</v>
      </c>
      <c r="V1139" s="25">
        <f t="shared" si="107"/>
        <v>8.2191780821917804E-2</v>
      </c>
    </row>
    <row r="1140" spans="1:22" customFormat="1" ht="60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 s="8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 s="9">
        <f t="shared" si="103"/>
        <v>31.25</v>
      </c>
      <c r="Q1140" s="5" t="s">
        <v>8329</v>
      </c>
      <c r="R1140" s="10" t="s">
        <v>8331</v>
      </c>
      <c r="S1140" s="18">
        <f t="shared" si="104"/>
        <v>42736.9066087963</v>
      </c>
      <c r="T1140" s="21">
        <f t="shared" si="105"/>
        <v>42756.9066087963</v>
      </c>
      <c r="U1140" s="23">
        <f t="shared" si="106"/>
        <v>20</v>
      </c>
      <c r="V1140" s="25">
        <f t="shared" si="107"/>
        <v>5.4794520547945202E-2</v>
      </c>
    </row>
    <row r="1141" spans="1:22" customFormat="1" ht="60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 s="8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 s="9">
        <f t="shared" si="103"/>
        <v>5</v>
      </c>
      <c r="Q1141" s="5" t="s">
        <v>8329</v>
      </c>
      <c r="R1141" s="10" t="s">
        <v>8331</v>
      </c>
      <c r="S1141" s="18">
        <f t="shared" si="104"/>
        <v>41975.347523148142</v>
      </c>
      <c r="T1141" s="21">
        <f t="shared" si="105"/>
        <v>42005.347523148142</v>
      </c>
      <c r="U1141" s="23">
        <f t="shared" si="106"/>
        <v>30</v>
      </c>
      <c r="V1141" s="25">
        <f t="shared" si="107"/>
        <v>8.2191780821917804E-2</v>
      </c>
    </row>
    <row r="1142" spans="1:22" customFormat="1" ht="45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 s="8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 s="9">
        <f t="shared" si="103"/>
        <v>0</v>
      </c>
      <c r="Q1142" s="5" t="s">
        <v>8329</v>
      </c>
      <c r="R1142" s="10" t="s">
        <v>8331</v>
      </c>
      <c r="S1142" s="18">
        <f t="shared" si="104"/>
        <v>42192.462048611109</v>
      </c>
      <c r="T1142" s="21">
        <f t="shared" si="105"/>
        <v>42222.462048611109</v>
      </c>
      <c r="U1142" s="23">
        <f t="shared" si="106"/>
        <v>30</v>
      </c>
      <c r="V1142" s="25">
        <f t="shared" si="107"/>
        <v>8.2191780821917804E-2</v>
      </c>
    </row>
    <row r="1143" spans="1:22" customFormat="1" ht="15.75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 s="8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 s="9">
        <f t="shared" si="103"/>
        <v>0</v>
      </c>
      <c r="Q1143" s="5" t="s">
        <v>8329</v>
      </c>
      <c r="R1143" s="10" t="s">
        <v>8331</v>
      </c>
      <c r="S1143" s="18">
        <f t="shared" si="104"/>
        <v>42164.699652777781</v>
      </c>
      <c r="T1143" s="21">
        <f t="shared" si="105"/>
        <v>42194.699652777781</v>
      </c>
      <c r="U1143" s="23">
        <f t="shared" si="106"/>
        <v>30</v>
      </c>
      <c r="V1143" s="25">
        <f t="shared" si="107"/>
        <v>8.2191780821917804E-2</v>
      </c>
    </row>
    <row r="1144" spans="1:22" customFormat="1" ht="45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 s="8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 s="9">
        <f t="shared" si="103"/>
        <v>0</v>
      </c>
      <c r="Q1144" s="5" t="s">
        <v>8329</v>
      </c>
      <c r="R1144" s="10" t="s">
        <v>8331</v>
      </c>
      <c r="S1144" s="18">
        <f t="shared" si="104"/>
        <v>42022.006099537044</v>
      </c>
      <c r="T1144" s="21">
        <f t="shared" si="105"/>
        <v>42052.006099537044</v>
      </c>
      <c r="U1144" s="23">
        <f t="shared" si="106"/>
        <v>30</v>
      </c>
      <c r="V1144" s="25">
        <f t="shared" si="107"/>
        <v>8.2191780821917804E-2</v>
      </c>
    </row>
    <row r="1145" spans="1:22" customFormat="1" ht="60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 s="8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 s="9">
        <f t="shared" si="103"/>
        <v>23.25</v>
      </c>
      <c r="Q1145" s="5" t="s">
        <v>8329</v>
      </c>
      <c r="R1145" s="10" t="s">
        <v>8331</v>
      </c>
      <c r="S1145" s="18">
        <f t="shared" si="104"/>
        <v>42325.19358796296</v>
      </c>
      <c r="T1145" s="21">
        <f t="shared" si="105"/>
        <v>42355.19358796296</v>
      </c>
      <c r="U1145" s="23">
        <f t="shared" si="106"/>
        <v>30</v>
      </c>
      <c r="V1145" s="25">
        <f t="shared" si="107"/>
        <v>8.2191780821917804E-2</v>
      </c>
    </row>
    <row r="1146" spans="1:22" customFormat="1" ht="45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 s="8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 s="9">
        <f t="shared" si="103"/>
        <v>0</v>
      </c>
      <c r="Q1146" s="5" t="s">
        <v>8332</v>
      </c>
      <c r="R1146" s="10" t="s">
        <v>8333</v>
      </c>
      <c r="S1146" s="18">
        <f t="shared" si="104"/>
        <v>42093.181944444441</v>
      </c>
      <c r="T1146" s="21">
        <f t="shared" si="105"/>
        <v>42123.181944444441</v>
      </c>
      <c r="U1146" s="23">
        <f t="shared" si="106"/>
        <v>30</v>
      </c>
      <c r="V1146" s="25">
        <f t="shared" si="107"/>
        <v>8.2191780821917804E-2</v>
      </c>
    </row>
    <row r="1147" spans="1:22" customFormat="1" ht="45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 s="8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 s="9">
        <f t="shared" si="103"/>
        <v>100</v>
      </c>
      <c r="Q1147" s="5" t="s">
        <v>8332</v>
      </c>
      <c r="R1147" s="10" t="s">
        <v>8333</v>
      </c>
      <c r="S1147" s="18">
        <f t="shared" si="104"/>
        <v>41854.747592592597</v>
      </c>
      <c r="T1147" s="21">
        <f t="shared" si="105"/>
        <v>41914.747592592597</v>
      </c>
      <c r="U1147" s="23">
        <f t="shared" si="106"/>
        <v>60</v>
      </c>
      <c r="V1147" s="25">
        <f t="shared" si="107"/>
        <v>0.16438356164383561</v>
      </c>
    </row>
    <row r="1148" spans="1:22" customFormat="1" ht="45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 s="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 s="9">
        <f t="shared" si="103"/>
        <v>44.17</v>
      </c>
      <c r="Q1148" s="5" t="s">
        <v>8332</v>
      </c>
      <c r="R1148" s="10" t="s">
        <v>8333</v>
      </c>
      <c r="S1148" s="18">
        <f t="shared" si="104"/>
        <v>41723.9533912037</v>
      </c>
      <c r="T1148" s="21">
        <f t="shared" si="105"/>
        <v>41761.9533912037</v>
      </c>
      <c r="U1148" s="23">
        <f t="shared" si="106"/>
        <v>38</v>
      </c>
      <c r="V1148" s="25">
        <f t="shared" si="107"/>
        <v>0.10410958904109589</v>
      </c>
    </row>
    <row r="1149" spans="1:22" customFormat="1" ht="60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 s="8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 s="9">
        <f t="shared" si="103"/>
        <v>0</v>
      </c>
      <c r="Q1149" s="5" t="s">
        <v>8332</v>
      </c>
      <c r="R1149" s="10" t="s">
        <v>8333</v>
      </c>
      <c r="S1149" s="18">
        <f t="shared" si="104"/>
        <v>41871.972025462965</v>
      </c>
      <c r="T1149" s="21">
        <f t="shared" si="105"/>
        <v>41931.972025462965</v>
      </c>
      <c r="U1149" s="23">
        <f t="shared" si="106"/>
        <v>60</v>
      </c>
      <c r="V1149" s="25">
        <f t="shared" si="107"/>
        <v>0.16438356164383561</v>
      </c>
    </row>
    <row r="1150" spans="1:22" customFormat="1" ht="30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 s="8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 s="9">
        <f t="shared" si="103"/>
        <v>24.33</v>
      </c>
      <c r="Q1150" s="5" t="s">
        <v>8332</v>
      </c>
      <c r="R1150" s="10" t="s">
        <v>8333</v>
      </c>
      <c r="S1150" s="18">
        <f t="shared" si="104"/>
        <v>42675.171076388884</v>
      </c>
      <c r="T1150" s="21">
        <f t="shared" si="105"/>
        <v>42705.212743055556</v>
      </c>
      <c r="U1150" s="23">
        <f t="shared" si="106"/>
        <v>30</v>
      </c>
      <c r="V1150" s="25">
        <f t="shared" si="107"/>
        <v>8.2191780821917804E-2</v>
      </c>
    </row>
    <row r="1151" spans="1:22" customFormat="1" ht="30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 s="8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 s="9">
        <f t="shared" si="103"/>
        <v>37.5</v>
      </c>
      <c r="Q1151" s="5" t="s">
        <v>8332</v>
      </c>
      <c r="R1151" s="10" t="s">
        <v>8333</v>
      </c>
      <c r="S1151" s="18">
        <f t="shared" si="104"/>
        <v>42507.71025462963</v>
      </c>
      <c r="T1151" s="21">
        <f t="shared" si="105"/>
        <v>42537.71025462963</v>
      </c>
      <c r="U1151" s="23">
        <f t="shared" si="106"/>
        <v>30</v>
      </c>
      <c r="V1151" s="25">
        <f t="shared" si="107"/>
        <v>8.2191780821917804E-2</v>
      </c>
    </row>
    <row r="1152" spans="1:22" customFormat="1" ht="30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 s="8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 s="9">
        <f t="shared" si="103"/>
        <v>42</v>
      </c>
      <c r="Q1152" s="5" t="s">
        <v>8332</v>
      </c>
      <c r="R1152" s="10" t="s">
        <v>8333</v>
      </c>
      <c r="S1152" s="18">
        <f t="shared" si="104"/>
        <v>42317.954571759255</v>
      </c>
      <c r="T1152" s="21">
        <f t="shared" si="105"/>
        <v>42377.954571759255</v>
      </c>
      <c r="U1152" s="23">
        <f t="shared" si="106"/>
        <v>60</v>
      </c>
      <c r="V1152" s="25">
        <f t="shared" si="107"/>
        <v>0.16438356164383561</v>
      </c>
    </row>
    <row r="1153" spans="1:22" customFormat="1" ht="60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 s="8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 s="9">
        <f t="shared" si="103"/>
        <v>0</v>
      </c>
      <c r="Q1153" s="5" t="s">
        <v>8332</v>
      </c>
      <c r="R1153" s="10" t="s">
        <v>8333</v>
      </c>
      <c r="S1153" s="18">
        <f t="shared" si="104"/>
        <v>42224.102581018517</v>
      </c>
      <c r="T1153" s="21">
        <f t="shared" si="105"/>
        <v>42254.102581018517</v>
      </c>
      <c r="U1153" s="23">
        <f t="shared" si="106"/>
        <v>30</v>
      </c>
      <c r="V1153" s="25">
        <f t="shared" si="107"/>
        <v>8.2191780821917804E-2</v>
      </c>
    </row>
    <row r="1154" spans="1:22" customFormat="1" ht="15.75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 s="8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2"/>
        <v>6</v>
      </c>
      <c r="P1154" s="9">
        <f t="shared" si="103"/>
        <v>60.73</v>
      </c>
      <c r="Q1154" s="5" t="s">
        <v>8332</v>
      </c>
      <c r="R1154" s="10" t="s">
        <v>8333</v>
      </c>
      <c r="S1154" s="18">
        <f t="shared" si="104"/>
        <v>42109.709629629629</v>
      </c>
      <c r="T1154" s="21">
        <f t="shared" si="105"/>
        <v>42139.709629629629</v>
      </c>
      <c r="U1154" s="23">
        <f t="shared" si="106"/>
        <v>30</v>
      </c>
      <c r="V1154" s="25">
        <f t="shared" si="107"/>
        <v>8.2191780821917804E-2</v>
      </c>
    </row>
    <row r="1155" spans="1:22" customFormat="1" ht="30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 s="8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8">ROUND(E1155/D1155*100,0)</f>
        <v>1</v>
      </c>
      <c r="P1155" s="9">
        <f t="shared" ref="P1155:P1218" si="109">IFERROR(ROUND(E1155/L1155,2),0)</f>
        <v>50</v>
      </c>
      <c r="Q1155" s="5" t="s">
        <v>8332</v>
      </c>
      <c r="R1155" s="10" t="s">
        <v>8333</v>
      </c>
      <c r="S1155" s="18">
        <f t="shared" ref="S1155:S1218" si="110">(((J1155/60)/60)/24)+DATE(1970,1,1)</f>
        <v>42143.714178240742</v>
      </c>
      <c r="T1155" s="21">
        <f t="shared" ref="T1155:T1218" si="111">(((I1155/60)/60)/24)+DATE(1970,1,1)</f>
        <v>42173.714178240742</v>
      </c>
      <c r="U1155" s="23">
        <f t="shared" ref="U1155:U1218" si="112">_xlfn.DAYS(T1155,S1155)</f>
        <v>30</v>
      </c>
      <c r="V1155" s="25">
        <f t="shared" ref="V1155:V1218" si="113">U1155/365</f>
        <v>8.2191780821917804E-2</v>
      </c>
    </row>
    <row r="1156" spans="1:22" customFormat="1" ht="45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 s="8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 s="9">
        <f t="shared" si="109"/>
        <v>108.33</v>
      </c>
      <c r="Q1156" s="5" t="s">
        <v>8332</v>
      </c>
      <c r="R1156" s="10" t="s">
        <v>8333</v>
      </c>
      <c r="S1156" s="18">
        <f t="shared" si="110"/>
        <v>42223.108865740738</v>
      </c>
      <c r="T1156" s="21">
        <f t="shared" si="111"/>
        <v>42253.108865740738</v>
      </c>
      <c r="U1156" s="23">
        <f t="shared" si="112"/>
        <v>30</v>
      </c>
      <c r="V1156" s="25">
        <f t="shared" si="113"/>
        <v>8.2191780821917804E-2</v>
      </c>
    </row>
    <row r="1157" spans="1:22" customFormat="1" ht="60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 s="8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 s="9">
        <f t="shared" si="109"/>
        <v>23.5</v>
      </c>
      <c r="Q1157" s="5" t="s">
        <v>8332</v>
      </c>
      <c r="R1157" s="10" t="s">
        <v>8333</v>
      </c>
      <c r="S1157" s="18">
        <f t="shared" si="110"/>
        <v>41835.763981481483</v>
      </c>
      <c r="T1157" s="21">
        <f t="shared" si="111"/>
        <v>41865.763981481483</v>
      </c>
      <c r="U1157" s="23">
        <f t="shared" si="112"/>
        <v>30</v>
      </c>
      <c r="V1157" s="25">
        <f t="shared" si="113"/>
        <v>8.2191780821917804E-2</v>
      </c>
    </row>
    <row r="1158" spans="1:22" customFormat="1" ht="45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 s="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 s="9">
        <f t="shared" si="109"/>
        <v>0</v>
      </c>
      <c r="Q1158" s="5" t="s">
        <v>8332</v>
      </c>
      <c r="R1158" s="10" t="s">
        <v>8333</v>
      </c>
      <c r="S1158" s="18">
        <f t="shared" si="110"/>
        <v>42029.07131944444</v>
      </c>
      <c r="T1158" s="21">
        <f t="shared" si="111"/>
        <v>42059.07131944444</v>
      </c>
      <c r="U1158" s="23">
        <f t="shared" si="112"/>
        <v>30</v>
      </c>
      <c r="V1158" s="25">
        <f t="shared" si="113"/>
        <v>8.2191780821917804E-2</v>
      </c>
    </row>
    <row r="1159" spans="1:22" customFormat="1" ht="60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 s="8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 s="9">
        <f t="shared" si="109"/>
        <v>50.33</v>
      </c>
      <c r="Q1159" s="5" t="s">
        <v>8332</v>
      </c>
      <c r="R1159" s="10" t="s">
        <v>8333</v>
      </c>
      <c r="S1159" s="18">
        <f t="shared" si="110"/>
        <v>41918.628240740742</v>
      </c>
      <c r="T1159" s="21">
        <f t="shared" si="111"/>
        <v>41978.669907407413</v>
      </c>
      <c r="U1159" s="23">
        <f t="shared" si="112"/>
        <v>60</v>
      </c>
      <c r="V1159" s="25">
        <f t="shared" si="113"/>
        <v>0.16438356164383561</v>
      </c>
    </row>
    <row r="1160" spans="1:22" customFormat="1" ht="60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 s="8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 s="9">
        <f t="shared" si="109"/>
        <v>11.67</v>
      </c>
      <c r="Q1160" s="5" t="s">
        <v>8332</v>
      </c>
      <c r="R1160" s="10" t="s">
        <v>8333</v>
      </c>
      <c r="S1160" s="18">
        <f t="shared" si="110"/>
        <v>41952.09175925926</v>
      </c>
      <c r="T1160" s="21">
        <f t="shared" si="111"/>
        <v>41982.09175925926</v>
      </c>
      <c r="U1160" s="23">
        <f t="shared" si="112"/>
        <v>30</v>
      </c>
      <c r="V1160" s="25">
        <f t="shared" si="113"/>
        <v>8.2191780821917804E-2</v>
      </c>
    </row>
    <row r="1161" spans="1:22" customFormat="1" ht="60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 s="8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 s="9">
        <f t="shared" si="109"/>
        <v>0</v>
      </c>
      <c r="Q1161" s="5" t="s">
        <v>8332</v>
      </c>
      <c r="R1161" s="10" t="s">
        <v>8333</v>
      </c>
      <c r="S1161" s="18">
        <f t="shared" si="110"/>
        <v>42154.726446759261</v>
      </c>
      <c r="T1161" s="21">
        <f t="shared" si="111"/>
        <v>42185.65625</v>
      </c>
      <c r="U1161" s="23">
        <f t="shared" si="112"/>
        <v>31</v>
      </c>
      <c r="V1161" s="25">
        <f t="shared" si="113"/>
        <v>8.4931506849315067E-2</v>
      </c>
    </row>
    <row r="1162" spans="1:22" customFormat="1" ht="45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 s="8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 s="9">
        <f t="shared" si="109"/>
        <v>60.79</v>
      </c>
      <c r="Q1162" s="5" t="s">
        <v>8332</v>
      </c>
      <c r="R1162" s="10" t="s">
        <v>8333</v>
      </c>
      <c r="S1162" s="18">
        <f t="shared" si="110"/>
        <v>42061.154930555553</v>
      </c>
      <c r="T1162" s="21">
        <f t="shared" si="111"/>
        <v>42091.113263888896</v>
      </c>
      <c r="U1162" s="23">
        <f t="shared" si="112"/>
        <v>30</v>
      </c>
      <c r="V1162" s="25">
        <f t="shared" si="113"/>
        <v>8.2191780821917804E-2</v>
      </c>
    </row>
    <row r="1163" spans="1:22" customFormat="1" ht="60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 s="8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 s="9">
        <f t="shared" si="109"/>
        <v>0</v>
      </c>
      <c r="Q1163" s="5" t="s">
        <v>8332</v>
      </c>
      <c r="R1163" s="10" t="s">
        <v>8333</v>
      </c>
      <c r="S1163" s="18">
        <f t="shared" si="110"/>
        <v>42122.629502314812</v>
      </c>
      <c r="T1163" s="21">
        <f t="shared" si="111"/>
        <v>42143.629502314812</v>
      </c>
      <c r="U1163" s="23">
        <f t="shared" si="112"/>
        <v>21</v>
      </c>
      <c r="V1163" s="25">
        <f t="shared" si="113"/>
        <v>5.7534246575342465E-2</v>
      </c>
    </row>
    <row r="1164" spans="1:22" customFormat="1" ht="60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 s="8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 s="9">
        <f t="shared" si="109"/>
        <v>17.5</v>
      </c>
      <c r="Q1164" s="5" t="s">
        <v>8332</v>
      </c>
      <c r="R1164" s="10" t="s">
        <v>8333</v>
      </c>
      <c r="S1164" s="18">
        <f t="shared" si="110"/>
        <v>41876.683611111112</v>
      </c>
      <c r="T1164" s="21">
        <f t="shared" si="111"/>
        <v>41907.683611111112</v>
      </c>
      <c r="U1164" s="23">
        <f t="shared" si="112"/>
        <v>31</v>
      </c>
      <c r="V1164" s="25">
        <f t="shared" si="113"/>
        <v>8.4931506849315067E-2</v>
      </c>
    </row>
    <row r="1165" spans="1:22" customFormat="1" ht="60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 s="8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 s="9">
        <f t="shared" si="109"/>
        <v>0</v>
      </c>
      <c r="Q1165" s="5" t="s">
        <v>8332</v>
      </c>
      <c r="R1165" s="10" t="s">
        <v>8333</v>
      </c>
      <c r="S1165" s="18">
        <f t="shared" si="110"/>
        <v>41830.723611111112</v>
      </c>
      <c r="T1165" s="21">
        <f t="shared" si="111"/>
        <v>41860.723611111112</v>
      </c>
      <c r="U1165" s="23">
        <f t="shared" si="112"/>
        <v>30</v>
      </c>
      <c r="V1165" s="25">
        <f t="shared" si="113"/>
        <v>8.2191780821917804E-2</v>
      </c>
    </row>
    <row r="1166" spans="1:22" customFormat="1" ht="60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 s="8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 s="9">
        <f t="shared" si="109"/>
        <v>0</v>
      </c>
      <c r="Q1166" s="5" t="s">
        <v>8332</v>
      </c>
      <c r="R1166" s="10" t="s">
        <v>8333</v>
      </c>
      <c r="S1166" s="18">
        <f t="shared" si="110"/>
        <v>42509.724328703705</v>
      </c>
      <c r="T1166" s="21">
        <f t="shared" si="111"/>
        <v>42539.724328703705</v>
      </c>
      <c r="U1166" s="23">
        <f t="shared" si="112"/>
        <v>30</v>
      </c>
      <c r="V1166" s="25">
        <f t="shared" si="113"/>
        <v>8.2191780821917804E-2</v>
      </c>
    </row>
    <row r="1167" spans="1:22" customFormat="1" ht="60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 s="8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 s="9">
        <f t="shared" si="109"/>
        <v>82.82</v>
      </c>
      <c r="Q1167" s="5" t="s">
        <v>8332</v>
      </c>
      <c r="R1167" s="10" t="s">
        <v>8333</v>
      </c>
      <c r="S1167" s="18">
        <f t="shared" si="110"/>
        <v>41792.214467592588</v>
      </c>
      <c r="T1167" s="21">
        <f t="shared" si="111"/>
        <v>41826.214467592588</v>
      </c>
      <c r="U1167" s="23">
        <f t="shared" si="112"/>
        <v>34</v>
      </c>
      <c r="V1167" s="25">
        <f t="shared" si="113"/>
        <v>9.3150684931506855E-2</v>
      </c>
    </row>
    <row r="1168" spans="1:22" customFormat="1" ht="60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 s="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 s="9">
        <f t="shared" si="109"/>
        <v>358.88</v>
      </c>
      <c r="Q1168" s="5" t="s">
        <v>8332</v>
      </c>
      <c r="R1168" s="10" t="s">
        <v>8333</v>
      </c>
      <c r="S1168" s="18">
        <f t="shared" si="110"/>
        <v>42150.485439814816</v>
      </c>
      <c r="T1168" s="21">
        <f t="shared" si="111"/>
        <v>42181.166666666672</v>
      </c>
      <c r="U1168" s="23">
        <f t="shared" si="112"/>
        <v>31</v>
      </c>
      <c r="V1168" s="25">
        <f t="shared" si="113"/>
        <v>8.4931506849315067E-2</v>
      </c>
    </row>
    <row r="1169" spans="1:22" customFormat="1" ht="45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 s="8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 s="9">
        <f t="shared" si="109"/>
        <v>61.19</v>
      </c>
      <c r="Q1169" s="5" t="s">
        <v>8332</v>
      </c>
      <c r="R1169" s="10" t="s">
        <v>8333</v>
      </c>
      <c r="S1169" s="18">
        <f t="shared" si="110"/>
        <v>41863.734895833331</v>
      </c>
      <c r="T1169" s="21">
        <f t="shared" si="111"/>
        <v>41894.734895833331</v>
      </c>
      <c r="U1169" s="23">
        <f t="shared" si="112"/>
        <v>31</v>
      </c>
      <c r="V1169" s="25">
        <f t="shared" si="113"/>
        <v>8.4931506849315067E-2</v>
      </c>
    </row>
    <row r="1170" spans="1:22" customFormat="1" ht="45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 s="8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 s="9">
        <f t="shared" si="109"/>
        <v>340</v>
      </c>
      <c r="Q1170" s="5" t="s">
        <v>8332</v>
      </c>
      <c r="R1170" s="10" t="s">
        <v>8333</v>
      </c>
      <c r="S1170" s="18">
        <f t="shared" si="110"/>
        <v>42605.053993055553</v>
      </c>
      <c r="T1170" s="21">
        <f t="shared" si="111"/>
        <v>42635.053993055553</v>
      </c>
      <c r="U1170" s="23">
        <f t="shared" si="112"/>
        <v>30</v>
      </c>
      <c r="V1170" s="25">
        <f t="shared" si="113"/>
        <v>8.2191780821917804E-2</v>
      </c>
    </row>
    <row r="1171" spans="1:22" customFormat="1" ht="45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 s="8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 s="9">
        <f t="shared" si="109"/>
        <v>5.67</v>
      </c>
      <c r="Q1171" s="5" t="s">
        <v>8332</v>
      </c>
      <c r="R1171" s="10" t="s">
        <v>8333</v>
      </c>
      <c r="S1171" s="18">
        <f t="shared" si="110"/>
        <v>42027.353738425925</v>
      </c>
      <c r="T1171" s="21">
        <f t="shared" si="111"/>
        <v>42057.353738425925</v>
      </c>
      <c r="U1171" s="23">
        <f t="shared" si="112"/>
        <v>30</v>
      </c>
      <c r="V1171" s="25">
        <f t="shared" si="113"/>
        <v>8.2191780821917804E-2</v>
      </c>
    </row>
    <row r="1172" spans="1:22" customFormat="1" ht="45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 s="8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 s="9">
        <f t="shared" si="109"/>
        <v>50</v>
      </c>
      <c r="Q1172" s="5" t="s">
        <v>8332</v>
      </c>
      <c r="R1172" s="10" t="s">
        <v>8333</v>
      </c>
      <c r="S1172" s="18">
        <f t="shared" si="110"/>
        <v>42124.893182870372</v>
      </c>
      <c r="T1172" s="21">
        <f t="shared" si="111"/>
        <v>42154.893182870372</v>
      </c>
      <c r="U1172" s="23">
        <f t="shared" si="112"/>
        <v>30</v>
      </c>
      <c r="V1172" s="25">
        <f t="shared" si="113"/>
        <v>8.2191780821917804E-2</v>
      </c>
    </row>
    <row r="1173" spans="1:22" customFormat="1" ht="45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 s="8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 s="9">
        <f t="shared" si="109"/>
        <v>25</v>
      </c>
      <c r="Q1173" s="5" t="s">
        <v>8332</v>
      </c>
      <c r="R1173" s="10" t="s">
        <v>8333</v>
      </c>
      <c r="S1173" s="18">
        <f t="shared" si="110"/>
        <v>41938.804710648146</v>
      </c>
      <c r="T1173" s="21">
        <f t="shared" si="111"/>
        <v>41956.846377314811</v>
      </c>
      <c r="U1173" s="23">
        <f t="shared" si="112"/>
        <v>18</v>
      </c>
      <c r="V1173" s="25">
        <f t="shared" si="113"/>
        <v>4.9315068493150684E-2</v>
      </c>
    </row>
    <row r="1174" spans="1:22" customFormat="1" ht="30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 s="8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 s="9">
        <f t="shared" si="109"/>
        <v>0</v>
      </c>
      <c r="Q1174" s="5" t="s">
        <v>8332</v>
      </c>
      <c r="R1174" s="10" t="s">
        <v>8333</v>
      </c>
      <c r="S1174" s="18">
        <f t="shared" si="110"/>
        <v>41841.682314814818</v>
      </c>
      <c r="T1174" s="21">
        <f t="shared" si="111"/>
        <v>41871.682314814818</v>
      </c>
      <c r="U1174" s="23">
        <f t="shared" si="112"/>
        <v>30</v>
      </c>
      <c r="V1174" s="25">
        <f t="shared" si="113"/>
        <v>8.2191780821917804E-2</v>
      </c>
    </row>
    <row r="1175" spans="1:22" customFormat="1" ht="60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 s="8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 s="9">
        <f t="shared" si="109"/>
        <v>30</v>
      </c>
      <c r="Q1175" s="5" t="s">
        <v>8332</v>
      </c>
      <c r="R1175" s="10" t="s">
        <v>8333</v>
      </c>
      <c r="S1175" s="18">
        <f t="shared" si="110"/>
        <v>42184.185844907406</v>
      </c>
      <c r="T1175" s="21">
        <f t="shared" si="111"/>
        <v>42219.185844907406</v>
      </c>
      <c r="U1175" s="23">
        <f t="shared" si="112"/>
        <v>35</v>
      </c>
      <c r="V1175" s="25">
        <f t="shared" si="113"/>
        <v>9.5890410958904104E-2</v>
      </c>
    </row>
    <row r="1176" spans="1:22" customFormat="1" ht="45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 s="8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 s="9">
        <f t="shared" si="109"/>
        <v>46.63</v>
      </c>
      <c r="Q1176" s="5" t="s">
        <v>8332</v>
      </c>
      <c r="R1176" s="10" t="s">
        <v>8333</v>
      </c>
      <c r="S1176" s="18">
        <f t="shared" si="110"/>
        <v>42468.84174768519</v>
      </c>
      <c r="T1176" s="21">
        <f t="shared" si="111"/>
        <v>42498.84174768519</v>
      </c>
      <c r="U1176" s="23">
        <f t="shared" si="112"/>
        <v>30</v>
      </c>
      <c r="V1176" s="25">
        <f t="shared" si="113"/>
        <v>8.2191780821917804E-2</v>
      </c>
    </row>
    <row r="1177" spans="1:22" customFormat="1" ht="45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 s="8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 s="9">
        <f t="shared" si="109"/>
        <v>65</v>
      </c>
      <c r="Q1177" s="5" t="s">
        <v>8332</v>
      </c>
      <c r="R1177" s="10" t="s">
        <v>8333</v>
      </c>
      <c r="S1177" s="18">
        <f t="shared" si="110"/>
        <v>42170.728460648148</v>
      </c>
      <c r="T1177" s="21">
        <f t="shared" si="111"/>
        <v>42200.728460648148</v>
      </c>
      <c r="U1177" s="23">
        <f t="shared" si="112"/>
        <v>30</v>
      </c>
      <c r="V1177" s="25">
        <f t="shared" si="113"/>
        <v>8.2191780821917804E-2</v>
      </c>
    </row>
    <row r="1178" spans="1:22" customFormat="1" ht="60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 s="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 s="9">
        <f t="shared" si="109"/>
        <v>10</v>
      </c>
      <c r="Q1178" s="5" t="s">
        <v>8332</v>
      </c>
      <c r="R1178" s="10" t="s">
        <v>8333</v>
      </c>
      <c r="S1178" s="18">
        <f t="shared" si="110"/>
        <v>42746.019652777773</v>
      </c>
      <c r="T1178" s="21">
        <f t="shared" si="111"/>
        <v>42800.541666666672</v>
      </c>
      <c r="U1178" s="23">
        <f t="shared" si="112"/>
        <v>54</v>
      </c>
      <c r="V1178" s="25">
        <f t="shared" si="113"/>
        <v>0.14794520547945206</v>
      </c>
    </row>
    <row r="1179" spans="1:22" customFormat="1" ht="60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 s="8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 s="9">
        <f t="shared" si="109"/>
        <v>0</v>
      </c>
      <c r="Q1179" s="5" t="s">
        <v>8332</v>
      </c>
      <c r="R1179" s="10" t="s">
        <v>8333</v>
      </c>
      <c r="S1179" s="18">
        <f t="shared" si="110"/>
        <v>41897.660833333335</v>
      </c>
      <c r="T1179" s="21">
        <f t="shared" si="111"/>
        <v>41927.660833333335</v>
      </c>
      <c r="U1179" s="23">
        <f t="shared" si="112"/>
        <v>30</v>
      </c>
      <c r="V1179" s="25">
        <f t="shared" si="113"/>
        <v>8.2191780821917804E-2</v>
      </c>
    </row>
    <row r="1180" spans="1:22" customFormat="1" ht="60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 s="8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 s="9">
        <f t="shared" si="109"/>
        <v>5</v>
      </c>
      <c r="Q1180" s="5" t="s">
        <v>8332</v>
      </c>
      <c r="R1180" s="10" t="s">
        <v>8333</v>
      </c>
      <c r="S1180" s="18">
        <f t="shared" si="110"/>
        <v>41837.905694444446</v>
      </c>
      <c r="T1180" s="21">
        <f t="shared" si="111"/>
        <v>41867.905694444446</v>
      </c>
      <c r="U1180" s="23">
        <f t="shared" si="112"/>
        <v>30</v>
      </c>
      <c r="V1180" s="25">
        <f t="shared" si="113"/>
        <v>8.2191780821917804E-2</v>
      </c>
    </row>
    <row r="1181" spans="1:22" customFormat="1" ht="45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 s="8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 s="9">
        <f t="shared" si="109"/>
        <v>640</v>
      </c>
      <c r="Q1181" s="5" t="s">
        <v>8332</v>
      </c>
      <c r="R1181" s="10" t="s">
        <v>8333</v>
      </c>
      <c r="S1181" s="18">
        <f t="shared" si="110"/>
        <v>42275.720219907409</v>
      </c>
      <c r="T1181" s="21">
        <f t="shared" si="111"/>
        <v>42305.720219907409</v>
      </c>
      <c r="U1181" s="23">
        <f t="shared" si="112"/>
        <v>30</v>
      </c>
      <c r="V1181" s="25">
        <f t="shared" si="113"/>
        <v>8.2191780821917804E-2</v>
      </c>
    </row>
    <row r="1182" spans="1:22" customFormat="1" ht="45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 s="8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 s="9">
        <f t="shared" si="109"/>
        <v>69.12</v>
      </c>
      <c r="Q1182" s="5" t="s">
        <v>8332</v>
      </c>
      <c r="R1182" s="10" t="s">
        <v>8333</v>
      </c>
      <c r="S1182" s="18">
        <f t="shared" si="110"/>
        <v>41781.806875000002</v>
      </c>
      <c r="T1182" s="21">
        <f t="shared" si="111"/>
        <v>41818.806875000002</v>
      </c>
      <c r="U1182" s="23">
        <f t="shared" si="112"/>
        <v>37</v>
      </c>
      <c r="V1182" s="25">
        <f t="shared" si="113"/>
        <v>0.10136986301369863</v>
      </c>
    </row>
    <row r="1183" spans="1:22" customFormat="1" ht="30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 s="8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 s="9">
        <f t="shared" si="109"/>
        <v>1.33</v>
      </c>
      <c r="Q1183" s="5" t="s">
        <v>8332</v>
      </c>
      <c r="R1183" s="10" t="s">
        <v>8333</v>
      </c>
      <c r="S1183" s="18">
        <f t="shared" si="110"/>
        <v>42034.339363425926</v>
      </c>
      <c r="T1183" s="21">
        <f t="shared" si="111"/>
        <v>42064.339363425926</v>
      </c>
      <c r="U1183" s="23">
        <f t="shared" si="112"/>
        <v>30</v>
      </c>
      <c r="V1183" s="25">
        <f t="shared" si="113"/>
        <v>8.2191780821917804E-2</v>
      </c>
    </row>
    <row r="1184" spans="1:22" customFormat="1" ht="60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 s="8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 s="9">
        <f t="shared" si="109"/>
        <v>10.5</v>
      </c>
      <c r="Q1184" s="5" t="s">
        <v>8332</v>
      </c>
      <c r="R1184" s="10" t="s">
        <v>8333</v>
      </c>
      <c r="S1184" s="18">
        <f t="shared" si="110"/>
        <v>42728.827407407407</v>
      </c>
      <c r="T1184" s="21">
        <f t="shared" si="111"/>
        <v>42747.695833333331</v>
      </c>
      <c r="U1184" s="23">
        <f t="shared" si="112"/>
        <v>19</v>
      </c>
      <c r="V1184" s="25">
        <f t="shared" si="113"/>
        <v>5.2054794520547946E-2</v>
      </c>
    </row>
    <row r="1185" spans="1:22" customFormat="1" ht="60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 s="8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 s="9">
        <f t="shared" si="109"/>
        <v>33.33</v>
      </c>
      <c r="Q1185" s="5" t="s">
        <v>8332</v>
      </c>
      <c r="R1185" s="10" t="s">
        <v>8333</v>
      </c>
      <c r="S1185" s="18">
        <f t="shared" si="110"/>
        <v>42656.86137731481</v>
      </c>
      <c r="T1185" s="21">
        <f t="shared" si="111"/>
        <v>42676.165972222225</v>
      </c>
      <c r="U1185" s="23">
        <f t="shared" si="112"/>
        <v>20</v>
      </c>
      <c r="V1185" s="25">
        <f t="shared" si="113"/>
        <v>5.4794520547945202E-2</v>
      </c>
    </row>
    <row r="1186" spans="1:22" customFormat="1" ht="60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 s="8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 s="9">
        <f t="shared" si="109"/>
        <v>61.56</v>
      </c>
      <c r="Q1186" s="5" t="s">
        <v>8334</v>
      </c>
      <c r="R1186" s="10" t="s">
        <v>8335</v>
      </c>
      <c r="S1186" s="18">
        <f t="shared" si="110"/>
        <v>42741.599664351852</v>
      </c>
      <c r="T1186" s="21">
        <f t="shared" si="111"/>
        <v>42772.599664351852</v>
      </c>
      <c r="U1186" s="23">
        <f t="shared" si="112"/>
        <v>31</v>
      </c>
      <c r="V1186" s="25">
        <f t="shared" si="113"/>
        <v>8.4931506849315067E-2</v>
      </c>
    </row>
    <row r="1187" spans="1:22" customFormat="1" ht="60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 s="8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 s="9">
        <f t="shared" si="109"/>
        <v>118.74</v>
      </c>
      <c r="Q1187" s="5" t="s">
        <v>8334</v>
      </c>
      <c r="R1187" s="10" t="s">
        <v>8335</v>
      </c>
      <c r="S1187" s="18">
        <f t="shared" si="110"/>
        <v>42130.865150462967</v>
      </c>
      <c r="T1187" s="21">
        <f t="shared" si="111"/>
        <v>42163.166666666672</v>
      </c>
      <c r="U1187" s="23">
        <f t="shared" si="112"/>
        <v>33</v>
      </c>
      <c r="V1187" s="25">
        <f t="shared" si="113"/>
        <v>9.0410958904109592E-2</v>
      </c>
    </row>
    <row r="1188" spans="1:22" customFormat="1" ht="60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 s="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 s="9">
        <f t="shared" si="109"/>
        <v>65.08</v>
      </c>
      <c r="Q1188" s="5" t="s">
        <v>8334</v>
      </c>
      <c r="R1188" s="10" t="s">
        <v>8335</v>
      </c>
      <c r="S1188" s="18">
        <f t="shared" si="110"/>
        <v>42123.86336805555</v>
      </c>
      <c r="T1188" s="21">
        <f t="shared" si="111"/>
        <v>42156.945833333331</v>
      </c>
      <c r="U1188" s="23">
        <f t="shared" si="112"/>
        <v>33</v>
      </c>
      <c r="V1188" s="25">
        <f t="shared" si="113"/>
        <v>9.0410958904109592E-2</v>
      </c>
    </row>
    <row r="1189" spans="1:22" customFormat="1" ht="60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 s="8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 s="9">
        <f t="shared" si="109"/>
        <v>130.16</v>
      </c>
      <c r="Q1189" s="5" t="s">
        <v>8334</v>
      </c>
      <c r="R1189" s="10" t="s">
        <v>8335</v>
      </c>
      <c r="S1189" s="18">
        <f t="shared" si="110"/>
        <v>42109.894942129627</v>
      </c>
      <c r="T1189" s="21">
        <f t="shared" si="111"/>
        <v>42141.75</v>
      </c>
      <c r="U1189" s="23">
        <f t="shared" si="112"/>
        <v>32</v>
      </c>
      <c r="V1189" s="25">
        <f t="shared" si="113"/>
        <v>8.7671232876712329E-2</v>
      </c>
    </row>
    <row r="1190" spans="1:22" customFormat="1" ht="45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 s="8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 s="9">
        <f t="shared" si="109"/>
        <v>37.78</v>
      </c>
      <c r="Q1190" s="5" t="s">
        <v>8334</v>
      </c>
      <c r="R1190" s="10" t="s">
        <v>8335</v>
      </c>
      <c r="S1190" s="18">
        <f t="shared" si="110"/>
        <v>42711.700694444444</v>
      </c>
      <c r="T1190" s="21">
        <f t="shared" si="111"/>
        <v>42732.700694444444</v>
      </c>
      <c r="U1190" s="23">
        <f t="shared" si="112"/>
        <v>21</v>
      </c>
      <c r="V1190" s="25">
        <f t="shared" si="113"/>
        <v>5.7534246575342465E-2</v>
      </c>
    </row>
    <row r="1191" spans="1:22" customFormat="1" ht="60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 s="8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 s="9">
        <f t="shared" si="109"/>
        <v>112.79</v>
      </c>
      <c r="Q1191" s="5" t="s">
        <v>8334</v>
      </c>
      <c r="R1191" s="10" t="s">
        <v>8335</v>
      </c>
      <c r="S1191" s="18">
        <f t="shared" si="110"/>
        <v>42529.979108796295</v>
      </c>
      <c r="T1191" s="21">
        <f t="shared" si="111"/>
        <v>42550.979108796295</v>
      </c>
      <c r="U1191" s="23">
        <f t="shared" si="112"/>
        <v>21</v>
      </c>
      <c r="V1191" s="25">
        <f t="shared" si="113"/>
        <v>5.7534246575342465E-2</v>
      </c>
    </row>
    <row r="1192" spans="1:22" customFormat="1" ht="45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 s="8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 s="9">
        <f t="shared" si="109"/>
        <v>51.92</v>
      </c>
      <c r="Q1192" s="5" t="s">
        <v>8334</v>
      </c>
      <c r="R1192" s="10" t="s">
        <v>8335</v>
      </c>
      <c r="S1192" s="18">
        <f t="shared" si="110"/>
        <v>41852.665798611109</v>
      </c>
      <c r="T1192" s="21">
        <f t="shared" si="111"/>
        <v>41882.665798611109</v>
      </c>
      <c r="U1192" s="23">
        <f t="shared" si="112"/>
        <v>30</v>
      </c>
      <c r="V1192" s="25">
        <f t="shared" si="113"/>
        <v>8.2191780821917804E-2</v>
      </c>
    </row>
    <row r="1193" spans="1:22" customFormat="1" ht="60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 s="8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 s="9">
        <f t="shared" si="109"/>
        <v>89.24</v>
      </c>
      <c r="Q1193" s="5" t="s">
        <v>8334</v>
      </c>
      <c r="R1193" s="10" t="s">
        <v>8335</v>
      </c>
      <c r="S1193" s="18">
        <f t="shared" si="110"/>
        <v>42419.603703703702</v>
      </c>
      <c r="T1193" s="21">
        <f t="shared" si="111"/>
        <v>42449.562037037031</v>
      </c>
      <c r="U1193" s="23">
        <f t="shared" si="112"/>
        <v>30</v>
      </c>
      <c r="V1193" s="25">
        <f t="shared" si="113"/>
        <v>8.2191780821917804E-2</v>
      </c>
    </row>
    <row r="1194" spans="1:22" customFormat="1" ht="30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 s="8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 s="9">
        <f t="shared" si="109"/>
        <v>19.329999999999998</v>
      </c>
      <c r="Q1194" s="5" t="s">
        <v>8334</v>
      </c>
      <c r="R1194" s="10" t="s">
        <v>8335</v>
      </c>
      <c r="S1194" s="18">
        <f t="shared" si="110"/>
        <v>42747.506689814814</v>
      </c>
      <c r="T1194" s="21">
        <f t="shared" si="111"/>
        <v>42777.506689814814</v>
      </c>
      <c r="U1194" s="23">
        <f t="shared" si="112"/>
        <v>30</v>
      </c>
      <c r="V1194" s="25">
        <f t="shared" si="113"/>
        <v>8.2191780821917804E-2</v>
      </c>
    </row>
    <row r="1195" spans="1:22" customFormat="1" ht="60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 s="8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 s="9">
        <f t="shared" si="109"/>
        <v>79.97</v>
      </c>
      <c r="Q1195" s="5" t="s">
        <v>8334</v>
      </c>
      <c r="R1195" s="10" t="s">
        <v>8335</v>
      </c>
      <c r="S1195" s="18">
        <f t="shared" si="110"/>
        <v>42409.776076388895</v>
      </c>
      <c r="T1195" s="21">
        <f t="shared" si="111"/>
        <v>42469.734409722223</v>
      </c>
      <c r="U1195" s="23">
        <f t="shared" si="112"/>
        <v>60</v>
      </c>
      <c r="V1195" s="25">
        <f t="shared" si="113"/>
        <v>0.16438356164383561</v>
      </c>
    </row>
    <row r="1196" spans="1:22" customFormat="1" ht="60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 s="8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 s="9">
        <f t="shared" si="109"/>
        <v>56.41</v>
      </c>
      <c r="Q1196" s="5" t="s">
        <v>8334</v>
      </c>
      <c r="R1196" s="10" t="s">
        <v>8335</v>
      </c>
      <c r="S1196" s="18">
        <f t="shared" si="110"/>
        <v>42072.488182870366</v>
      </c>
      <c r="T1196" s="21">
        <f t="shared" si="111"/>
        <v>42102.488182870366</v>
      </c>
      <c r="U1196" s="23">
        <f t="shared" si="112"/>
        <v>30</v>
      </c>
      <c r="V1196" s="25">
        <f t="shared" si="113"/>
        <v>8.2191780821917804E-2</v>
      </c>
    </row>
    <row r="1197" spans="1:22" customFormat="1" ht="60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 s="8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 s="9">
        <f t="shared" si="109"/>
        <v>79.41</v>
      </c>
      <c r="Q1197" s="5" t="s">
        <v>8334</v>
      </c>
      <c r="R1197" s="10" t="s">
        <v>8335</v>
      </c>
      <c r="S1197" s="18">
        <f t="shared" si="110"/>
        <v>42298.34783564815</v>
      </c>
      <c r="T1197" s="21">
        <f t="shared" si="111"/>
        <v>42358.375</v>
      </c>
      <c r="U1197" s="23">
        <f t="shared" si="112"/>
        <v>60</v>
      </c>
      <c r="V1197" s="25">
        <f t="shared" si="113"/>
        <v>0.16438356164383561</v>
      </c>
    </row>
    <row r="1198" spans="1:22" customFormat="1" ht="30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 s="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 s="9">
        <f t="shared" si="109"/>
        <v>76.44</v>
      </c>
      <c r="Q1198" s="5" t="s">
        <v>8334</v>
      </c>
      <c r="R1198" s="10" t="s">
        <v>8335</v>
      </c>
      <c r="S1198" s="18">
        <f t="shared" si="110"/>
        <v>42326.818738425922</v>
      </c>
      <c r="T1198" s="21">
        <f t="shared" si="111"/>
        <v>42356.818738425922</v>
      </c>
      <c r="U1198" s="23">
        <f t="shared" si="112"/>
        <v>30</v>
      </c>
      <c r="V1198" s="25">
        <f t="shared" si="113"/>
        <v>8.2191780821917804E-2</v>
      </c>
    </row>
    <row r="1199" spans="1:22" customFormat="1" ht="60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 s="8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 s="9">
        <f t="shared" si="109"/>
        <v>121</v>
      </c>
      <c r="Q1199" s="5" t="s">
        <v>8334</v>
      </c>
      <c r="R1199" s="10" t="s">
        <v>8335</v>
      </c>
      <c r="S1199" s="18">
        <f t="shared" si="110"/>
        <v>42503.66474537037</v>
      </c>
      <c r="T1199" s="21">
        <f t="shared" si="111"/>
        <v>42534.249305555553</v>
      </c>
      <c r="U1199" s="23">
        <f t="shared" si="112"/>
        <v>31</v>
      </c>
      <c r="V1199" s="25">
        <f t="shared" si="113"/>
        <v>8.4931506849315067E-2</v>
      </c>
    </row>
    <row r="1200" spans="1:22" customFormat="1" ht="60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 s="8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 s="9">
        <f t="shared" si="109"/>
        <v>54.62</v>
      </c>
      <c r="Q1200" s="5" t="s">
        <v>8334</v>
      </c>
      <c r="R1200" s="10" t="s">
        <v>8335</v>
      </c>
      <c r="S1200" s="18">
        <f t="shared" si="110"/>
        <v>42333.619050925925</v>
      </c>
      <c r="T1200" s="21">
        <f t="shared" si="111"/>
        <v>42369.125</v>
      </c>
      <c r="U1200" s="23">
        <f t="shared" si="112"/>
        <v>36</v>
      </c>
      <c r="V1200" s="25">
        <f t="shared" si="113"/>
        <v>9.8630136986301367E-2</v>
      </c>
    </row>
    <row r="1201" spans="1:22" customFormat="1" ht="60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 s="8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 s="9">
        <f t="shared" si="109"/>
        <v>299.22000000000003</v>
      </c>
      <c r="Q1201" s="5" t="s">
        <v>8334</v>
      </c>
      <c r="R1201" s="10" t="s">
        <v>8335</v>
      </c>
      <c r="S1201" s="18">
        <f t="shared" si="110"/>
        <v>42161.770833333328</v>
      </c>
      <c r="T1201" s="21">
        <f t="shared" si="111"/>
        <v>42193.770833333328</v>
      </c>
      <c r="U1201" s="23">
        <f t="shared" si="112"/>
        <v>32</v>
      </c>
      <c r="V1201" s="25">
        <f t="shared" si="113"/>
        <v>8.7671232876712329E-2</v>
      </c>
    </row>
    <row r="1202" spans="1:22" customFormat="1" ht="60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 s="8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 s="9">
        <f t="shared" si="109"/>
        <v>58.53</v>
      </c>
      <c r="Q1202" s="5" t="s">
        <v>8334</v>
      </c>
      <c r="R1202" s="10" t="s">
        <v>8335</v>
      </c>
      <c r="S1202" s="18">
        <f t="shared" si="110"/>
        <v>42089.477500000001</v>
      </c>
      <c r="T1202" s="21">
        <f t="shared" si="111"/>
        <v>42110.477500000001</v>
      </c>
      <c r="U1202" s="23">
        <f t="shared" si="112"/>
        <v>21</v>
      </c>
      <c r="V1202" s="25">
        <f t="shared" si="113"/>
        <v>5.7534246575342465E-2</v>
      </c>
    </row>
    <row r="1203" spans="1:22" customFormat="1" ht="60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 s="8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 s="9">
        <f t="shared" si="109"/>
        <v>55.37</v>
      </c>
      <c r="Q1203" s="5" t="s">
        <v>8334</v>
      </c>
      <c r="R1203" s="10" t="s">
        <v>8335</v>
      </c>
      <c r="S1203" s="18">
        <f t="shared" si="110"/>
        <v>42536.60701388889</v>
      </c>
      <c r="T1203" s="21">
        <f t="shared" si="111"/>
        <v>42566.60701388889</v>
      </c>
      <c r="U1203" s="23">
        <f t="shared" si="112"/>
        <v>30</v>
      </c>
      <c r="V1203" s="25">
        <f t="shared" si="113"/>
        <v>8.2191780821917804E-2</v>
      </c>
    </row>
    <row r="1204" spans="1:22" customFormat="1" ht="60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 s="8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 s="9">
        <f t="shared" si="109"/>
        <v>183.8</v>
      </c>
      <c r="Q1204" s="5" t="s">
        <v>8334</v>
      </c>
      <c r="R1204" s="10" t="s">
        <v>8335</v>
      </c>
      <c r="S1204" s="18">
        <f t="shared" si="110"/>
        <v>42152.288819444439</v>
      </c>
      <c r="T1204" s="21">
        <f t="shared" si="111"/>
        <v>42182.288819444439</v>
      </c>
      <c r="U1204" s="23">
        <f t="shared" si="112"/>
        <v>30</v>
      </c>
      <c r="V1204" s="25">
        <f t="shared" si="113"/>
        <v>8.2191780821917804E-2</v>
      </c>
    </row>
    <row r="1205" spans="1:22" customFormat="1" ht="45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 s="8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 s="9">
        <f t="shared" si="109"/>
        <v>165.35</v>
      </c>
      <c r="Q1205" s="5" t="s">
        <v>8334</v>
      </c>
      <c r="R1205" s="10" t="s">
        <v>8335</v>
      </c>
      <c r="S1205" s="18">
        <f t="shared" si="110"/>
        <v>42125.614895833336</v>
      </c>
      <c r="T1205" s="21">
        <f t="shared" si="111"/>
        <v>42155.614895833336</v>
      </c>
      <c r="U1205" s="23">
        <f t="shared" si="112"/>
        <v>30</v>
      </c>
      <c r="V1205" s="25">
        <f t="shared" si="113"/>
        <v>8.2191780821917804E-2</v>
      </c>
    </row>
    <row r="1206" spans="1:22" customFormat="1" ht="45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 s="8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 s="9">
        <f t="shared" si="109"/>
        <v>234.79</v>
      </c>
      <c r="Q1206" s="5" t="s">
        <v>8334</v>
      </c>
      <c r="R1206" s="10" t="s">
        <v>8335</v>
      </c>
      <c r="S1206" s="18">
        <f t="shared" si="110"/>
        <v>42297.748067129629</v>
      </c>
      <c r="T1206" s="21">
        <f t="shared" si="111"/>
        <v>42342.208333333328</v>
      </c>
      <c r="U1206" s="23">
        <f t="shared" si="112"/>
        <v>45</v>
      </c>
      <c r="V1206" s="25">
        <f t="shared" si="113"/>
        <v>0.12328767123287671</v>
      </c>
    </row>
    <row r="1207" spans="1:22" customFormat="1" ht="60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 s="8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 s="9">
        <f t="shared" si="109"/>
        <v>211.48</v>
      </c>
      <c r="Q1207" s="5" t="s">
        <v>8334</v>
      </c>
      <c r="R1207" s="10" t="s">
        <v>8335</v>
      </c>
      <c r="S1207" s="18">
        <f t="shared" si="110"/>
        <v>42138.506377314814</v>
      </c>
      <c r="T1207" s="21">
        <f t="shared" si="111"/>
        <v>42168.506377314814</v>
      </c>
      <c r="U1207" s="23">
        <f t="shared" si="112"/>
        <v>30</v>
      </c>
      <c r="V1207" s="25">
        <f t="shared" si="113"/>
        <v>8.2191780821917804E-2</v>
      </c>
    </row>
    <row r="1208" spans="1:22" customFormat="1" ht="60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 s="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 s="9">
        <f t="shared" si="109"/>
        <v>32.340000000000003</v>
      </c>
      <c r="Q1208" s="5" t="s">
        <v>8334</v>
      </c>
      <c r="R1208" s="10" t="s">
        <v>8335</v>
      </c>
      <c r="S1208" s="18">
        <f t="shared" si="110"/>
        <v>42772.776076388895</v>
      </c>
      <c r="T1208" s="21">
        <f t="shared" si="111"/>
        <v>42805.561805555553</v>
      </c>
      <c r="U1208" s="23">
        <f t="shared" si="112"/>
        <v>33</v>
      </c>
      <c r="V1208" s="25">
        <f t="shared" si="113"/>
        <v>9.0410958904109592E-2</v>
      </c>
    </row>
    <row r="1209" spans="1:22" customFormat="1" ht="30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 s="8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 s="9">
        <f t="shared" si="109"/>
        <v>123.38</v>
      </c>
      <c r="Q1209" s="5" t="s">
        <v>8334</v>
      </c>
      <c r="R1209" s="10" t="s">
        <v>8335</v>
      </c>
      <c r="S1209" s="18">
        <f t="shared" si="110"/>
        <v>42430.430243055554</v>
      </c>
      <c r="T1209" s="21">
        <f t="shared" si="111"/>
        <v>42460.416666666672</v>
      </c>
      <c r="U1209" s="23">
        <f t="shared" si="112"/>
        <v>30</v>
      </c>
      <c r="V1209" s="25">
        <f t="shared" si="113"/>
        <v>8.2191780821917804E-2</v>
      </c>
    </row>
    <row r="1210" spans="1:22" customFormat="1" ht="60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 s="8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 s="9">
        <f t="shared" si="109"/>
        <v>207.07</v>
      </c>
      <c r="Q1210" s="5" t="s">
        <v>8334</v>
      </c>
      <c r="R1210" s="10" t="s">
        <v>8335</v>
      </c>
      <c r="S1210" s="18">
        <f t="shared" si="110"/>
        <v>42423.709074074075</v>
      </c>
      <c r="T1210" s="21">
        <f t="shared" si="111"/>
        <v>42453.667407407411</v>
      </c>
      <c r="U1210" s="23">
        <f t="shared" si="112"/>
        <v>30</v>
      </c>
      <c r="V1210" s="25">
        <f t="shared" si="113"/>
        <v>8.2191780821917804E-2</v>
      </c>
    </row>
    <row r="1211" spans="1:22" customFormat="1" ht="60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 s="8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 s="9">
        <f t="shared" si="109"/>
        <v>138.26</v>
      </c>
      <c r="Q1211" s="5" t="s">
        <v>8334</v>
      </c>
      <c r="R1211" s="10" t="s">
        <v>8335</v>
      </c>
      <c r="S1211" s="18">
        <f t="shared" si="110"/>
        <v>42761.846122685187</v>
      </c>
      <c r="T1211" s="21">
        <f t="shared" si="111"/>
        <v>42791.846122685187</v>
      </c>
      <c r="U1211" s="23">
        <f t="shared" si="112"/>
        <v>30</v>
      </c>
      <c r="V1211" s="25">
        <f t="shared" si="113"/>
        <v>8.2191780821917804E-2</v>
      </c>
    </row>
    <row r="1212" spans="1:22" customFormat="1" ht="30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 s="8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 s="9">
        <f t="shared" si="109"/>
        <v>493.82</v>
      </c>
      <c r="Q1212" s="5" t="s">
        <v>8334</v>
      </c>
      <c r="R1212" s="10" t="s">
        <v>8335</v>
      </c>
      <c r="S1212" s="18">
        <f t="shared" si="110"/>
        <v>42132.941805555558</v>
      </c>
      <c r="T1212" s="21">
        <f t="shared" si="111"/>
        <v>42155.875</v>
      </c>
      <c r="U1212" s="23">
        <f t="shared" si="112"/>
        <v>23</v>
      </c>
      <c r="V1212" s="25">
        <f t="shared" si="113"/>
        <v>6.3013698630136991E-2</v>
      </c>
    </row>
    <row r="1213" spans="1:22" customFormat="1" ht="60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 s="8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 s="9">
        <f t="shared" si="109"/>
        <v>168.5</v>
      </c>
      <c r="Q1213" s="5" t="s">
        <v>8334</v>
      </c>
      <c r="R1213" s="10" t="s">
        <v>8335</v>
      </c>
      <c r="S1213" s="18">
        <f t="shared" si="110"/>
        <v>42515.866446759261</v>
      </c>
      <c r="T1213" s="21">
        <f t="shared" si="111"/>
        <v>42530.866446759261</v>
      </c>
      <c r="U1213" s="23">
        <f t="shared" si="112"/>
        <v>15</v>
      </c>
      <c r="V1213" s="25">
        <f t="shared" si="113"/>
        <v>4.1095890410958902E-2</v>
      </c>
    </row>
    <row r="1214" spans="1:22" customFormat="1" ht="60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 s="8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 s="9">
        <f t="shared" si="109"/>
        <v>38.869999999999997</v>
      </c>
      <c r="Q1214" s="5" t="s">
        <v>8334</v>
      </c>
      <c r="R1214" s="10" t="s">
        <v>8335</v>
      </c>
      <c r="S1214" s="18">
        <f t="shared" si="110"/>
        <v>42318.950173611112</v>
      </c>
      <c r="T1214" s="21">
        <f t="shared" si="111"/>
        <v>42335.041666666672</v>
      </c>
      <c r="U1214" s="23">
        <f t="shared" si="112"/>
        <v>17</v>
      </c>
      <c r="V1214" s="25">
        <f t="shared" si="113"/>
        <v>4.6575342465753428E-2</v>
      </c>
    </row>
    <row r="1215" spans="1:22" customFormat="1" ht="60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 s="8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 s="9">
        <f t="shared" si="109"/>
        <v>61.53</v>
      </c>
      <c r="Q1215" s="5" t="s">
        <v>8334</v>
      </c>
      <c r="R1215" s="10" t="s">
        <v>8335</v>
      </c>
      <c r="S1215" s="18">
        <f t="shared" si="110"/>
        <v>42731.755787037036</v>
      </c>
      <c r="T1215" s="21">
        <f t="shared" si="111"/>
        <v>42766.755787037036</v>
      </c>
      <c r="U1215" s="23">
        <f t="shared" si="112"/>
        <v>35</v>
      </c>
      <c r="V1215" s="25">
        <f t="shared" si="113"/>
        <v>9.5890410958904104E-2</v>
      </c>
    </row>
    <row r="1216" spans="1:22" customFormat="1" ht="60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 s="8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 s="9">
        <f t="shared" si="109"/>
        <v>105.44</v>
      </c>
      <c r="Q1216" s="5" t="s">
        <v>8334</v>
      </c>
      <c r="R1216" s="10" t="s">
        <v>8335</v>
      </c>
      <c r="S1216" s="18">
        <f t="shared" si="110"/>
        <v>42104.840335648143</v>
      </c>
      <c r="T1216" s="21">
        <f t="shared" si="111"/>
        <v>42164.840335648143</v>
      </c>
      <c r="U1216" s="23">
        <f t="shared" si="112"/>
        <v>60</v>
      </c>
      <c r="V1216" s="25">
        <f t="shared" si="113"/>
        <v>0.16438356164383561</v>
      </c>
    </row>
    <row r="1217" spans="1:22" customFormat="1" ht="60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 s="8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 s="9">
        <f t="shared" si="109"/>
        <v>71.59</v>
      </c>
      <c r="Q1217" s="5" t="s">
        <v>8334</v>
      </c>
      <c r="R1217" s="10" t="s">
        <v>8335</v>
      </c>
      <c r="S1217" s="18">
        <f t="shared" si="110"/>
        <v>41759.923101851848</v>
      </c>
      <c r="T1217" s="21">
        <f t="shared" si="111"/>
        <v>41789.923101851848</v>
      </c>
      <c r="U1217" s="23">
        <f t="shared" si="112"/>
        <v>30</v>
      </c>
      <c r="V1217" s="25">
        <f t="shared" si="113"/>
        <v>8.2191780821917804E-2</v>
      </c>
    </row>
    <row r="1218" spans="1:22" customFormat="1" ht="30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 s="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8"/>
        <v>146</v>
      </c>
      <c r="P1218" s="9">
        <f t="shared" si="109"/>
        <v>91.88</v>
      </c>
      <c r="Q1218" s="5" t="s">
        <v>8334</v>
      </c>
      <c r="R1218" s="10" t="s">
        <v>8335</v>
      </c>
      <c r="S1218" s="18">
        <f t="shared" si="110"/>
        <v>42247.616400462968</v>
      </c>
      <c r="T1218" s="21">
        <f t="shared" si="111"/>
        <v>42279.960416666669</v>
      </c>
      <c r="U1218" s="23">
        <f t="shared" si="112"/>
        <v>32</v>
      </c>
      <c r="V1218" s="25">
        <f t="shared" si="113"/>
        <v>8.7671232876712329E-2</v>
      </c>
    </row>
    <row r="1219" spans="1:22" customFormat="1" ht="45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 s="8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4">ROUND(E1219/D1219*100,0)</f>
        <v>103</v>
      </c>
      <c r="P1219" s="9">
        <f t="shared" ref="P1219:P1282" si="115">IFERROR(ROUND(E1219/L1219,2),0)</f>
        <v>148.57</v>
      </c>
      <c r="Q1219" s="5" t="s">
        <v>8334</v>
      </c>
      <c r="R1219" s="10" t="s">
        <v>8335</v>
      </c>
      <c r="S1219" s="18">
        <f t="shared" ref="S1219:S1282" si="116">(((J1219/60)/60)/24)+DATE(1970,1,1)</f>
        <v>42535.809490740736</v>
      </c>
      <c r="T1219" s="21">
        <f t="shared" ref="T1219:T1282" si="117">(((I1219/60)/60)/24)+DATE(1970,1,1)</f>
        <v>42565.809490740736</v>
      </c>
      <c r="U1219" s="23">
        <f t="shared" ref="U1219:U1282" si="118">_xlfn.DAYS(T1219,S1219)</f>
        <v>30</v>
      </c>
      <c r="V1219" s="25">
        <f t="shared" ref="V1219:V1282" si="119">U1219/365</f>
        <v>8.2191780821917804E-2</v>
      </c>
    </row>
    <row r="1220" spans="1:22" customFormat="1" ht="60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 s="8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 s="9">
        <f t="shared" si="115"/>
        <v>174.21</v>
      </c>
      <c r="Q1220" s="5" t="s">
        <v>8334</v>
      </c>
      <c r="R1220" s="10" t="s">
        <v>8335</v>
      </c>
      <c r="S1220" s="18">
        <f t="shared" si="116"/>
        <v>42278.662037037036</v>
      </c>
      <c r="T1220" s="21">
        <f t="shared" si="117"/>
        <v>42309.125</v>
      </c>
      <c r="U1220" s="23">
        <f t="shared" si="118"/>
        <v>31</v>
      </c>
      <c r="V1220" s="25">
        <f t="shared" si="119"/>
        <v>8.4931506849315067E-2</v>
      </c>
    </row>
    <row r="1221" spans="1:22" customFormat="1" ht="45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 s="8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 s="9">
        <f t="shared" si="115"/>
        <v>102.86</v>
      </c>
      <c r="Q1221" s="5" t="s">
        <v>8334</v>
      </c>
      <c r="R1221" s="10" t="s">
        <v>8335</v>
      </c>
      <c r="S1221" s="18">
        <f t="shared" si="116"/>
        <v>42633.461956018517</v>
      </c>
      <c r="T1221" s="21">
        <f t="shared" si="117"/>
        <v>42663.461956018517</v>
      </c>
      <c r="U1221" s="23">
        <f t="shared" si="118"/>
        <v>30</v>
      </c>
      <c r="V1221" s="25">
        <f t="shared" si="119"/>
        <v>8.2191780821917804E-2</v>
      </c>
    </row>
    <row r="1222" spans="1:22" customFormat="1" ht="45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 s="8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 s="9">
        <f t="shared" si="115"/>
        <v>111.18</v>
      </c>
      <c r="Q1222" s="5" t="s">
        <v>8334</v>
      </c>
      <c r="R1222" s="10" t="s">
        <v>8335</v>
      </c>
      <c r="S1222" s="18">
        <f t="shared" si="116"/>
        <v>42211.628611111111</v>
      </c>
      <c r="T1222" s="21">
        <f t="shared" si="117"/>
        <v>42241.628611111111</v>
      </c>
      <c r="U1222" s="23">
        <f t="shared" si="118"/>
        <v>30</v>
      </c>
      <c r="V1222" s="25">
        <f t="shared" si="119"/>
        <v>8.2191780821917804E-2</v>
      </c>
    </row>
    <row r="1223" spans="1:22" customFormat="1" ht="60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 s="8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 s="9">
        <f t="shared" si="115"/>
        <v>23.8</v>
      </c>
      <c r="Q1223" s="5" t="s">
        <v>8334</v>
      </c>
      <c r="R1223" s="10" t="s">
        <v>8335</v>
      </c>
      <c r="S1223" s="18">
        <f t="shared" si="116"/>
        <v>42680.47555555556</v>
      </c>
      <c r="T1223" s="21">
        <f t="shared" si="117"/>
        <v>42708</v>
      </c>
      <c r="U1223" s="23">
        <f t="shared" si="118"/>
        <v>28</v>
      </c>
      <c r="V1223" s="25">
        <f t="shared" si="119"/>
        <v>7.6712328767123292E-2</v>
      </c>
    </row>
    <row r="1224" spans="1:22" customFormat="1" ht="30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 s="8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 s="9">
        <f t="shared" si="115"/>
        <v>81.27</v>
      </c>
      <c r="Q1224" s="5" t="s">
        <v>8334</v>
      </c>
      <c r="R1224" s="10" t="s">
        <v>8335</v>
      </c>
      <c r="S1224" s="18">
        <f t="shared" si="116"/>
        <v>42430.720451388886</v>
      </c>
      <c r="T1224" s="21">
        <f t="shared" si="117"/>
        <v>42461.166666666672</v>
      </c>
      <c r="U1224" s="23">
        <f t="shared" si="118"/>
        <v>31</v>
      </c>
      <c r="V1224" s="25">
        <f t="shared" si="119"/>
        <v>8.4931506849315067E-2</v>
      </c>
    </row>
    <row r="1225" spans="1:22" customFormat="1" ht="45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 s="8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 s="9">
        <f t="shared" si="115"/>
        <v>116.21</v>
      </c>
      <c r="Q1225" s="5" t="s">
        <v>8334</v>
      </c>
      <c r="R1225" s="10" t="s">
        <v>8335</v>
      </c>
      <c r="S1225" s="18">
        <f t="shared" si="116"/>
        <v>42654.177187499998</v>
      </c>
      <c r="T1225" s="21">
        <f t="shared" si="117"/>
        <v>42684.218854166669</v>
      </c>
      <c r="U1225" s="23">
        <f t="shared" si="118"/>
        <v>30</v>
      </c>
      <c r="V1225" s="25">
        <f t="shared" si="119"/>
        <v>8.2191780821917804E-2</v>
      </c>
    </row>
    <row r="1226" spans="1:22" customFormat="1" ht="30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 s="8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 s="9">
        <f t="shared" si="115"/>
        <v>58.89</v>
      </c>
      <c r="Q1226" s="5" t="s">
        <v>8321</v>
      </c>
      <c r="R1226" s="10" t="s">
        <v>8336</v>
      </c>
      <c r="S1226" s="18">
        <f t="shared" si="116"/>
        <v>41736.549791666665</v>
      </c>
      <c r="T1226" s="21">
        <f t="shared" si="117"/>
        <v>41796.549791666665</v>
      </c>
      <c r="U1226" s="23">
        <f t="shared" si="118"/>
        <v>60</v>
      </c>
      <c r="V1226" s="25">
        <f t="shared" si="119"/>
        <v>0.16438356164383561</v>
      </c>
    </row>
    <row r="1227" spans="1:22" customFormat="1" ht="60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 s="8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 s="9">
        <f t="shared" si="115"/>
        <v>44</v>
      </c>
      <c r="Q1227" s="5" t="s">
        <v>8321</v>
      </c>
      <c r="R1227" s="10" t="s">
        <v>8336</v>
      </c>
      <c r="S1227" s="18">
        <f t="shared" si="116"/>
        <v>41509.905995370369</v>
      </c>
      <c r="T1227" s="21">
        <f t="shared" si="117"/>
        <v>41569.905995370369</v>
      </c>
      <c r="U1227" s="23">
        <f t="shared" si="118"/>
        <v>60</v>
      </c>
      <c r="V1227" s="25">
        <f t="shared" si="119"/>
        <v>0.16438356164383561</v>
      </c>
    </row>
    <row r="1228" spans="1:22" customFormat="1" ht="45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 s="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 s="9">
        <f t="shared" si="115"/>
        <v>48.43</v>
      </c>
      <c r="Q1228" s="5" t="s">
        <v>8321</v>
      </c>
      <c r="R1228" s="10" t="s">
        <v>8336</v>
      </c>
      <c r="S1228" s="18">
        <f t="shared" si="116"/>
        <v>41715.874780092592</v>
      </c>
      <c r="T1228" s="21">
        <f t="shared" si="117"/>
        <v>41750.041666666664</v>
      </c>
      <c r="U1228" s="23">
        <f t="shared" si="118"/>
        <v>35</v>
      </c>
      <c r="V1228" s="25">
        <f t="shared" si="119"/>
        <v>9.5890410958904104E-2</v>
      </c>
    </row>
    <row r="1229" spans="1:22" customFormat="1" ht="60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 s="8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 s="9">
        <f t="shared" si="115"/>
        <v>0</v>
      </c>
      <c r="Q1229" s="5" t="s">
        <v>8321</v>
      </c>
      <c r="R1229" s="10" t="s">
        <v>8336</v>
      </c>
      <c r="S1229" s="18">
        <f t="shared" si="116"/>
        <v>41827.919166666667</v>
      </c>
      <c r="T1229" s="21">
        <f t="shared" si="117"/>
        <v>41858.291666666664</v>
      </c>
      <c r="U1229" s="23">
        <f t="shared" si="118"/>
        <v>31</v>
      </c>
      <c r="V1229" s="25">
        <f t="shared" si="119"/>
        <v>8.4931506849315067E-2</v>
      </c>
    </row>
    <row r="1230" spans="1:22" customFormat="1" ht="45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 s="8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 s="9">
        <f t="shared" si="115"/>
        <v>61.04</v>
      </c>
      <c r="Q1230" s="5" t="s">
        <v>8321</v>
      </c>
      <c r="R1230" s="10" t="s">
        <v>8336</v>
      </c>
      <c r="S1230" s="18">
        <f t="shared" si="116"/>
        <v>40754.729259259257</v>
      </c>
      <c r="T1230" s="21">
        <f t="shared" si="117"/>
        <v>40814.729259259257</v>
      </c>
      <c r="U1230" s="23">
        <f t="shared" si="118"/>
        <v>60</v>
      </c>
      <c r="V1230" s="25">
        <f t="shared" si="119"/>
        <v>0.16438356164383561</v>
      </c>
    </row>
    <row r="1231" spans="1:22" customFormat="1" ht="60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 s="8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 s="9">
        <f t="shared" si="115"/>
        <v>25</v>
      </c>
      <c r="Q1231" s="5" t="s">
        <v>8321</v>
      </c>
      <c r="R1231" s="10" t="s">
        <v>8336</v>
      </c>
      <c r="S1231" s="18">
        <f t="shared" si="116"/>
        <v>40985.459803240738</v>
      </c>
      <c r="T1231" s="21">
        <f t="shared" si="117"/>
        <v>41015.666666666664</v>
      </c>
      <c r="U1231" s="23">
        <f t="shared" si="118"/>
        <v>30</v>
      </c>
      <c r="V1231" s="25">
        <f t="shared" si="119"/>
        <v>8.2191780821917804E-2</v>
      </c>
    </row>
    <row r="1232" spans="1:22" customFormat="1" ht="45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 s="8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 s="9">
        <f t="shared" si="115"/>
        <v>0</v>
      </c>
      <c r="Q1232" s="5" t="s">
        <v>8321</v>
      </c>
      <c r="R1232" s="10" t="s">
        <v>8336</v>
      </c>
      <c r="S1232" s="18">
        <f t="shared" si="116"/>
        <v>40568.972569444442</v>
      </c>
      <c r="T1232" s="21">
        <f t="shared" si="117"/>
        <v>40598.972569444442</v>
      </c>
      <c r="U1232" s="23">
        <f t="shared" si="118"/>
        <v>30</v>
      </c>
      <c r="V1232" s="25">
        <f t="shared" si="119"/>
        <v>8.2191780821917804E-2</v>
      </c>
    </row>
    <row r="1233" spans="1:22" customFormat="1" ht="45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 s="8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 s="9">
        <f t="shared" si="115"/>
        <v>0</v>
      </c>
      <c r="Q1233" s="5" t="s">
        <v>8321</v>
      </c>
      <c r="R1233" s="10" t="s">
        <v>8336</v>
      </c>
      <c r="S1233" s="18">
        <f t="shared" si="116"/>
        <v>42193.941759259258</v>
      </c>
      <c r="T1233" s="21">
        <f t="shared" si="117"/>
        <v>42244.041666666672</v>
      </c>
      <c r="U1233" s="23">
        <f t="shared" si="118"/>
        <v>51</v>
      </c>
      <c r="V1233" s="25">
        <f t="shared" si="119"/>
        <v>0.13972602739726028</v>
      </c>
    </row>
    <row r="1234" spans="1:22" customFormat="1" ht="60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 s="8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 s="9">
        <f t="shared" si="115"/>
        <v>40</v>
      </c>
      <c r="Q1234" s="5" t="s">
        <v>8321</v>
      </c>
      <c r="R1234" s="10" t="s">
        <v>8336</v>
      </c>
      <c r="S1234" s="18">
        <f t="shared" si="116"/>
        <v>41506.848032407412</v>
      </c>
      <c r="T1234" s="21">
        <f t="shared" si="117"/>
        <v>41553.848032407412</v>
      </c>
      <c r="U1234" s="23">
        <f t="shared" si="118"/>
        <v>47</v>
      </c>
      <c r="V1234" s="25">
        <f t="shared" si="119"/>
        <v>0.12876712328767123</v>
      </c>
    </row>
    <row r="1235" spans="1:22" customFormat="1" ht="60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 s="8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 s="9">
        <f t="shared" si="115"/>
        <v>19.329999999999998</v>
      </c>
      <c r="Q1235" s="5" t="s">
        <v>8321</v>
      </c>
      <c r="R1235" s="10" t="s">
        <v>8336</v>
      </c>
      <c r="S1235" s="18">
        <f t="shared" si="116"/>
        <v>40939.948773148149</v>
      </c>
      <c r="T1235" s="21">
        <f t="shared" si="117"/>
        <v>40960.948773148149</v>
      </c>
      <c r="U1235" s="23">
        <f t="shared" si="118"/>
        <v>21</v>
      </c>
      <c r="V1235" s="25">
        <f t="shared" si="119"/>
        <v>5.7534246575342465E-2</v>
      </c>
    </row>
    <row r="1236" spans="1:22" customFormat="1" ht="45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 s="8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 s="9">
        <f t="shared" si="115"/>
        <v>0</v>
      </c>
      <c r="Q1236" s="5" t="s">
        <v>8321</v>
      </c>
      <c r="R1236" s="10" t="s">
        <v>8336</v>
      </c>
      <c r="S1236" s="18">
        <f t="shared" si="116"/>
        <v>42007.788680555561</v>
      </c>
      <c r="T1236" s="21">
        <f t="shared" si="117"/>
        <v>42037.788680555561</v>
      </c>
      <c r="U1236" s="23">
        <f t="shared" si="118"/>
        <v>30</v>
      </c>
      <c r="V1236" s="25">
        <f t="shared" si="119"/>
        <v>8.2191780821917804E-2</v>
      </c>
    </row>
    <row r="1237" spans="1:22" customFormat="1" ht="60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 s="8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 s="9">
        <f t="shared" si="115"/>
        <v>35</v>
      </c>
      <c r="Q1237" s="5" t="s">
        <v>8321</v>
      </c>
      <c r="R1237" s="10" t="s">
        <v>8336</v>
      </c>
      <c r="S1237" s="18">
        <f t="shared" si="116"/>
        <v>41583.135405092595</v>
      </c>
      <c r="T1237" s="21">
        <f t="shared" si="117"/>
        <v>41623.135405092595</v>
      </c>
      <c r="U1237" s="23">
        <f t="shared" si="118"/>
        <v>40</v>
      </c>
      <c r="V1237" s="25">
        <f t="shared" si="119"/>
        <v>0.1095890410958904</v>
      </c>
    </row>
    <row r="1238" spans="1:22" customFormat="1" ht="30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 s="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 s="9">
        <f t="shared" si="115"/>
        <v>0</v>
      </c>
      <c r="Q1238" s="5" t="s">
        <v>8321</v>
      </c>
      <c r="R1238" s="10" t="s">
        <v>8336</v>
      </c>
      <c r="S1238" s="18">
        <f t="shared" si="116"/>
        <v>41110.680138888885</v>
      </c>
      <c r="T1238" s="21">
        <f t="shared" si="117"/>
        <v>41118.666666666664</v>
      </c>
      <c r="U1238" s="23">
        <f t="shared" si="118"/>
        <v>8</v>
      </c>
      <c r="V1238" s="25">
        <f t="shared" si="119"/>
        <v>2.1917808219178082E-2</v>
      </c>
    </row>
    <row r="1239" spans="1:22" customFormat="1" ht="60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 s="8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 s="9">
        <f t="shared" si="115"/>
        <v>0</v>
      </c>
      <c r="Q1239" s="5" t="s">
        <v>8321</v>
      </c>
      <c r="R1239" s="10" t="s">
        <v>8336</v>
      </c>
      <c r="S1239" s="18">
        <f t="shared" si="116"/>
        <v>41125.283159722225</v>
      </c>
      <c r="T1239" s="21">
        <f t="shared" si="117"/>
        <v>41145.283159722225</v>
      </c>
      <c r="U1239" s="23">
        <f t="shared" si="118"/>
        <v>20</v>
      </c>
      <c r="V1239" s="25">
        <f t="shared" si="119"/>
        <v>5.4794520547945202E-2</v>
      </c>
    </row>
    <row r="1240" spans="1:22" customFormat="1" ht="60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 s="8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 s="9">
        <f t="shared" si="115"/>
        <v>59.33</v>
      </c>
      <c r="Q1240" s="5" t="s">
        <v>8321</v>
      </c>
      <c r="R1240" s="10" t="s">
        <v>8336</v>
      </c>
      <c r="S1240" s="18">
        <f t="shared" si="116"/>
        <v>40731.61037037037</v>
      </c>
      <c r="T1240" s="21">
        <f t="shared" si="117"/>
        <v>40761.61037037037</v>
      </c>
      <c r="U1240" s="23">
        <f t="shared" si="118"/>
        <v>30</v>
      </c>
      <c r="V1240" s="25">
        <f t="shared" si="119"/>
        <v>8.2191780821917804E-2</v>
      </c>
    </row>
    <row r="1241" spans="1:22" customFormat="1" ht="30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 s="8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 s="9">
        <f t="shared" si="115"/>
        <v>0</v>
      </c>
      <c r="Q1241" s="5" t="s">
        <v>8321</v>
      </c>
      <c r="R1241" s="10" t="s">
        <v>8336</v>
      </c>
      <c r="S1241" s="18">
        <f t="shared" si="116"/>
        <v>40883.962581018517</v>
      </c>
      <c r="T1241" s="21">
        <f t="shared" si="117"/>
        <v>40913.962581018517</v>
      </c>
      <c r="U1241" s="23">
        <f t="shared" si="118"/>
        <v>30</v>
      </c>
      <c r="V1241" s="25">
        <f t="shared" si="119"/>
        <v>8.2191780821917804E-2</v>
      </c>
    </row>
    <row r="1242" spans="1:22" customFormat="1" ht="45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 s="8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 s="9">
        <f t="shared" si="115"/>
        <v>30.13</v>
      </c>
      <c r="Q1242" s="5" t="s">
        <v>8321</v>
      </c>
      <c r="R1242" s="10" t="s">
        <v>8336</v>
      </c>
      <c r="S1242" s="18">
        <f t="shared" si="116"/>
        <v>41409.040011574078</v>
      </c>
      <c r="T1242" s="21">
        <f t="shared" si="117"/>
        <v>41467.910416666666</v>
      </c>
      <c r="U1242" s="23">
        <f t="shared" si="118"/>
        <v>58</v>
      </c>
      <c r="V1242" s="25">
        <f t="shared" si="119"/>
        <v>0.15890410958904111</v>
      </c>
    </row>
    <row r="1243" spans="1:22" customFormat="1" ht="60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 s="8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 s="9">
        <f t="shared" si="115"/>
        <v>74.62</v>
      </c>
      <c r="Q1243" s="5" t="s">
        <v>8321</v>
      </c>
      <c r="R1243" s="10" t="s">
        <v>8336</v>
      </c>
      <c r="S1243" s="18">
        <f t="shared" si="116"/>
        <v>41923.837731481479</v>
      </c>
      <c r="T1243" s="21">
        <f t="shared" si="117"/>
        <v>41946.249305555553</v>
      </c>
      <c r="U1243" s="23">
        <f t="shared" si="118"/>
        <v>23</v>
      </c>
      <c r="V1243" s="25">
        <f t="shared" si="119"/>
        <v>6.3013698630136991E-2</v>
      </c>
    </row>
    <row r="1244" spans="1:22" customFormat="1" ht="60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 s="8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 s="9">
        <f t="shared" si="115"/>
        <v>5</v>
      </c>
      <c r="Q1244" s="5" t="s">
        <v>8321</v>
      </c>
      <c r="R1244" s="10" t="s">
        <v>8336</v>
      </c>
      <c r="S1244" s="18">
        <f t="shared" si="116"/>
        <v>40782.165532407409</v>
      </c>
      <c r="T1244" s="21">
        <f t="shared" si="117"/>
        <v>40797.554166666669</v>
      </c>
      <c r="U1244" s="23">
        <f t="shared" si="118"/>
        <v>15</v>
      </c>
      <c r="V1244" s="25">
        <f t="shared" si="119"/>
        <v>4.1095890410958902E-2</v>
      </c>
    </row>
    <row r="1245" spans="1:22" customFormat="1" ht="45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 s="8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 s="9">
        <f t="shared" si="115"/>
        <v>44.5</v>
      </c>
      <c r="Q1245" s="5" t="s">
        <v>8321</v>
      </c>
      <c r="R1245" s="10" t="s">
        <v>8336</v>
      </c>
      <c r="S1245" s="18">
        <f t="shared" si="116"/>
        <v>40671.879293981481</v>
      </c>
      <c r="T1245" s="21">
        <f t="shared" si="117"/>
        <v>40732.875</v>
      </c>
      <c r="U1245" s="23">
        <f t="shared" si="118"/>
        <v>61</v>
      </c>
      <c r="V1245" s="25">
        <f t="shared" si="119"/>
        <v>0.16712328767123288</v>
      </c>
    </row>
    <row r="1246" spans="1:22" customFormat="1" ht="45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 s="8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 s="9">
        <f t="shared" si="115"/>
        <v>46.13</v>
      </c>
      <c r="Q1246" s="5" t="s">
        <v>8321</v>
      </c>
      <c r="R1246" s="10" t="s">
        <v>8322</v>
      </c>
      <c r="S1246" s="18">
        <f t="shared" si="116"/>
        <v>41355.825497685182</v>
      </c>
      <c r="T1246" s="21">
        <f t="shared" si="117"/>
        <v>41386.875</v>
      </c>
      <c r="U1246" s="23">
        <f t="shared" si="118"/>
        <v>31</v>
      </c>
      <c r="V1246" s="25">
        <f t="shared" si="119"/>
        <v>8.4931506849315067E-2</v>
      </c>
    </row>
    <row r="1247" spans="1:22" customFormat="1" ht="45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 s="8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 s="9">
        <f t="shared" si="115"/>
        <v>141.47</v>
      </c>
      <c r="Q1247" s="5" t="s">
        <v>8321</v>
      </c>
      <c r="R1247" s="10" t="s">
        <v>8322</v>
      </c>
      <c r="S1247" s="18">
        <f t="shared" si="116"/>
        <v>41774.599930555552</v>
      </c>
      <c r="T1247" s="21">
        <f t="shared" si="117"/>
        <v>41804.599930555552</v>
      </c>
      <c r="U1247" s="23">
        <f t="shared" si="118"/>
        <v>30</v>
      </c>
      <c r="V1247" s="25">
        <f t="shared" si="119"/>
        <v>8.2191780821917804E-2</v>
      </c>
    </row>
    <row r="1248" spans="1:22" customFormat="1" ht="60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 s="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 s="9">
        <f t="shared" si="115"/>
        <v>75.48</v>
      </c>
      <c r="Q1248" s="5" t="s">
        <v>8321</v>
      </c>
      <c r="R1248" s="10" t="s">
        <v>8322</v>
      </c>
      <c r="S1248" s="18">
        <f t="shared" si="116"/>
        <v>40838.043391203704</v>
      </c>
      <c r="T1248" s="21">
        <f t="shared" si="117"/>
        <v>40883.085057870368</v>
      </c>
      <c r="U1248" s="23">
        <f t="shared" si="118"/>
        <v>45</v>
      </c>
      <c r="V1248" s="25">
        <f t="shared" si="119"/>
        <v>0.12328767123287671</v>
      </c>
    </row>
    <row r="1249" spans="1:22" customFormat="1" ht="30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 s="8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 s="9">
        <f t="shared" si="115"/>
        <v>85.5</v>
      </c>
      <c r="Q1249" s="5" t="s">
        <v>8321</v>
      </c>
      <c r="R1249" s="10" t="s">
        <v>8322</v>
      </c>
      <c r="S1249" s="18">
        <f t="shared" si="116"/>
        <v>41370.292303240742</v>
      </c>
      <c r="T1249" s="21">
        <f t="shared" si="117"/>
        <v>41400.292303240742</v>
      </c>
      <c r="U1249" s="23">
        <f t="shared" si="118"/>
        <v>30</v>
      </c>
      <c r="V1249" s="25">
        <f t="shared" si="119"/>
        <v>8.2191780821917804E-2</v>
      </c>
    </row>
    <row r="1250" spans="1:22" customFormat="1" ht="45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 s="8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 s="9">
        <f t="shared" si="115"/>
        <v>64.25</v>
      </c>
      <c r="Q1250" s="5" t="s">
        <v>8321</v>
      </c>
      <c r="R1250" s="10" t="s">
        <v>8322</v>
      </c>
      <c r="S1250" s="18">
        <f t="shared" si="116"/>
        <v>41767.656863425924</v>
      </c>
      <c r="T1250" s="21">
        <f t="shared" si="117"/>
        <v>41803.290972222225</v>
      </c>
      <c r="U1250" s="23">
        <f t="shared" si="118"/>
        <v>36</v>
      </c>
      <c r="V1250" s="25">
        <f t="shared" si="119"/>
        <v>9.8630136986301367E-2</v>
      </c>
    </row>
    <row r="1251" spans="1:22" customFormat="1" ht="45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 s="8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 s="9">
        <f t="shared" si="115"/>
        <v>64.47</v>
      </c>
      <c r="Q1251" s="5" t="s">
        <v>8321</v>
      </c>
      <c r="R1251" s="10" t="s">
        <v>8322</v>
      </c>
      <c r="S1251" s="18">
        <f t="shared" si="116"/>
        <v>41067.74086805556</v>
      </c>
      <c r="T1251" s="21">
        <f t="shared" si="117"/>
        <v>41097.74086805556</v>
      </c>
      <c r="U1251" s="23">
        <f t="shared" si="118"/>
        <v>30</v>
      </c>
      <c r="V1251" s="25">
        <f t="shared" si="119"/>
        <v>8.2191780821917804E-2</v>
      </c>
    </row>
    <row r="1252" spans="1:22" customFormat="1" ht="60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 s="8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 s="9">
        <f t="shared" si="115"/>
        <v>118.2</v>
      </c>
      <c r="Q1252" s="5" t="s">
        <v>8321</v>
      </c>
      <c r="R1252" s="10" t="s">
        <v>8322</v>
      </c>
      <c r="S1252" s="18">
        <f t="shared" si="116"/>
        <v>41843.64271990741</v>
      </c>
      <c r="T1252" s="21">
        <f t="shared" si="117"/>
        <v>41888.64271990741</v>
      </c>
      <c r="U1252" s="23">
        <f t="shared" si="118"/>
        <v>45</v>
      </c>
      <c r="V1252" s="25">
        <f t="shared" si="119"/>
        <v>0.12328767123287671</v>
      </c>
    </row>
    <row r="1253" spans="1:22" customFormat="1" ht="45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 s="8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 s="9">
        <f t="shared" si="115"/>
        <v>82.54</v>
      </c>
      <c r="Q1253" s="5" t="s">
        <v>8321</v>
      </c>
      <c r="R1253" s="10" t="s">
        <v>8322</v>
      </c>
      <c r="S1253" s="18">
        <f t="shared" si="116"/>
        <v>40751.814432870371</v>
      </c>
      <c r="T1253" s="21">
        <f t="shared" si="117"/>
        <v>40811.814432870371</v>
      </c>
      <c r="U1253" s="23">
        <f t="shared" si="118"/>
        <v>60</v>
      </c>
      <c r="V1253" s="25">
        <f t="shared" si="119"/>
        <v>0.16438356164383561</v>
      </c>
    </row>
    <row r="1254" spans="1:22" customFormat="1" ht="45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 s="8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 s="9">
        <f t="shared" si="115"/>
        <v>34.17</v>
      </c>
      <c r="Q1254" s="5" t="s">
        <v>8321</v>
      </c>
      <c r="R1254" s="10" t="s">
        <v>8322</v>
      </c>
      <c r="S1254" s="18">
        <f t="shared" si="116"/>
        <v>41543.988067129627</v>
      </c>
      <c r="T1254" s="21">
        <f t="shared" si="117"/>
        <v>41571.988067129627</v>
      </c>
      <c r="U1254" s="23">
        <f t="shared" si="118"/>
        <v>28</v>
      </c>
      <c r="V1254" s="25">
        <f t="shared" si="119"/>
        <v>7.6712328767123292E-2</v>
      </c>
    </row>
    <row r="1255" spans="1:22" customFormat="1" ht="60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 s="8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 s="9">
        <f t="shared" si="115"/>
        <v>42.73</v>
      </c>
      <c r="Q1255" s="5" t="s">
        <v>8321</v>
      </c>
      <c r="R1255" s="10" t="s">
        <v>8322</v>
      </c>
      <c r="S1255" s="18">
        <f t="shared" si="116"/>
        <v>41855.783645833333</v>
      </c>
      <c r="T1255" s="21">
        <f t="shared" si="117"/>
        <v>41885.783645833333</v>
      </c>
      <c r="U1255" s="23">
        <f t="shared" si="118"/>
        <v>30</v>
      </c>
      <c r="V1255" s="25">
        <f t="shared" si="119"/>
        <v>8.2191780821917804E-2</v>
      </c>
    </row>
    <row r="1256" spans="1:22" customFormat="1" ht="60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 s="8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 s="9">
        <f t="shared" si="115"/>
        <v>94.49</v>
      </c>
      <c r="Q1256" s="5" t="s">
        <v>8321</v>
      </c>
      <c r="R1256" s="10" t="s">
        <v>8322</v>
      </c>
      <c r="S1256" s="18">
        <f t="shared" si="116"/>
        <v>40487.621365740742</v>
      </c>
      <c r="T1256" s="21">
        <f t="shared" si="117"/>
        <v>40544.207638888889</v>
      </c>
      <c r="U1256" s="23">
        <f t="shared" si="118"/>
        <v>57</v>
      </c>
      <c r="V1256" s="25">
        <f t="shared" si="119"/>
        <v>0.15616438356164383</v>
      </c>
    </row>
    <row r="1257" spans="1:22" customFormat="1" ht="45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 s="8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 s="9">
        <f t="shared" si="115"/>
        <v>55.7</v>
      </c>
      <c r="Q1257" s="5" t="s">
        <v>8321</v>
      </c>
      <c r="R1257" s="10" t="s">
        <v>8322</v>
      </c>
      <c r="S1257" s="18">
        <f t="shared" si="116"/>
        <v>41579.845509259263</v>
      </c>
      <c r="T1257" s="21">
        <f t="shared" si="117"/>
        <v>41609.887175925927</v>
      </c>
      <c r="U1257" s="23">
        <f t="shared" si="118"/>
        <v>30</v>
      </c>
      <c r="V1257" s="25">
        <f t="shared" si="119"/>
        <v>8.2191780821917804E-2</v>
      </c>
    </row>
    <row r="1258" spans="1:22" customFormat="1" ht="60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 s="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 s="9">
        <f t="shared" si="115"/>
        <v>98.03</v>
      </c>
      <c r="Q1258" s="5" t="s">
        <v>8321</v>
      </c>
      <c r="R1258" s="10" t="s">
        <v>8322</v>
      </c>
      <c r="S1258" s="18">
        <f t="shared" si="116"/>
        <v>40921.919340277782</v>
      </c>
      <c r="T1258" s="21">
        <f t="shared" si="117"/>
        <v>40951.919340277782</v>
      </c>
      <c r="U1258" s="23">
        <f t="shared" si="118"/>
        <v>30</v>
      </c>
      <c r="V1258" s="25">
        <f t="shared" si="119"/>
        <v>8.2191780821917804E-2</v>
      </c>
    </row>
    <row r="1259" spans="1:22" customFormat="1" ht="60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 s="8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 s="9">
        <f t="shared" si="115"/>
        <v>92.1</v>
      </c>
      <c r="Q1259" s="5" t="s">
        <v>8321</v>
      </c>
      <c r="R1259" s="10" t="s">
        <v>8322</v>
      </c>
      <c r="S1259" s="18">
        <f t="shared" si="116"/>
        <v>40587.085532407407</v>
      </c>
      <c r="T1259" s="21">
        <f t="shared" si="117"/>
        <v>40636.043865740743</v>
      </c>
      <c r="U1259" s="23">
        <f t="shared" si="118"/>
        <v>49</v>
      </c>
      <c r="V1259" s="25">
        <f t="shared" si="119"/>
        <v>0.13424657534246576</v>
      </c>
    </row>
    <row r="1260" spans="1:22" customFormat="1" ht="45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 s="8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 s="9">
        <f t="shared" si="115"/>
        <v>38.18</v>
      </c>
      <c r="Q1260" s="5" t="s">
        <v>8321</v>
      </c>
      <c r="R1260" s="10" t="s">
        <v>8322</v>
      </c>
      <c r="S1260" s="18">
        <f t="shared" si="116"/>
        <v>41487.611250000002</v>
      </c>
      <c r="T1260" s="21">
        <f t="shared" si="117"/>
        <v>41517.611250000002</v>
      </c>
      <c r="U1260" s="23">
        <f t="shared" si="118"/>
        <v>30</v>
      </c>
      <c r="V1260" s="25">
        <f t="shared" si="119"/>
        <v>8.2191780821917804E-2</v>
      </c>
    </row>
    <row r="1261" spans="1:22" customFormat="1" ht="45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 s="8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 s="9">
        <f t="shared" si="115"/>
        <v>27.15</v>
      </c>
      <c r="Q1261" s="5" t="s">
        <v>8321</v>
      </c>
      <c r="R1261" s="10" t="s">
        <v>8322</v>
      </c>
      <c r="S1261" s="18">
        <f t="shared" si="116"/>
        <v>41766.970648148148</v>
      </c>
      <c r="T1261" s="21">
        <f t="shared" si="117"/>
        <v>41799.165972222225</v>
      </c>
      <c r="U1261" s="23">
        <f t="shared" si="118"/>
        <v>33</v>
      </c>
      <c r="V1261" s="25">
        <f t="shared" si="119"/>
        <v>9.0410958904109592E-2</v>
      </c>
    </row>
    <row r="1262" spans="1:22" customFormat="1" ht="45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 s="8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 s="9">
        <f t="shared" si="115"/>
        <v>50.69</v>
      </c>
      <c r="Q1262" s="5" t="s">
        <v>8321</v>
      </c>
      <c r="R1262" s="10" t="s">
        <v>8322</v>
      </c>
      <c r="S1262" s="18">
        <f t="shared" si="116"/>
        <v>41666.842824074076</v>
      </c>
      <c r="T1262" s="21">
        <f t="shared" si="117"/>
        <v>41696.842824074076</v>
      </c>
      <c r="U1262" s="23">
        <f t="shared" si="118"/>
        <v>30</v>
      </c>
      <c r="V1262" s="25">
        <f t="shared" si="119"/>
        <v>8.2191780821917804E-2</v>
      </c>
    </row>
    <row r="1263" spans="1:22" customFormat="1" ht="45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 s="8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 s="9">
        <f t="shared" si="115"/>
        <v>38.94</v>
      </c>
      <c r="Q1263" s="5" t="s">
        <v>8321</v>
      </c>
      <c r="R1263" s="10" t="s">
        <v>8322</v>
      </c>
      <c r="S1263" s="18">
        <f t="shared" si="116"/>
        <v>41638.342905092592</v>
      </c>
      <c r="T1263" s="21">
        <f t="shared" si="117"/>
        <v>41668.342905092592</v>
      </c>
      <c r="U1263" s="23">
        <f t="shared" si="118"/>
        <v>30</v>
      </c>
      <c r="V1263" s="25">
        <f t="shared" si="119"/>
        <v>8.2191780821917804E-2</v>
      </c>
    </row>
    <row r="1264" spans="1:22" customFormat="1" ht="60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 s="8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 s="9">
        <f t="shared" si="115"/>
        <v>77.64</v>
      </c>
      <c r="Q1264" s="5" t="s">
        <v>8321</v>
      </c>
      <c r="R1264" s="10" t="s">
        <v>8322</v>
      </c>
      <c r="S1264" s="18">
        <f t="shared" si="116"/>
        <v>41656.762638888889</v>
      </c>
      <c r="T1264" s="21">
        <f t="shared" si="117"/>
        <v>41686.762638888889</v>
      </c>
      <c r="U1264" s="23">
        <f t="shared" si="118"/>
        <v>30</v>
      </c>
      <c r="V1264" s="25">
        <f t="shared" si="119"/>
        <v>8.2191780821917804E-2</v>
      </c>
    </row>
    <row r="1265" spans="1:22" customFormat="1" ht="30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 s="8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 s="9">
        <f t="shared" si="115"/>
        <v>43.54</v>
      </c>
      <c r="Q1265" s="5" t="s">
        <v>8321</v>
      </c>
      <c r="R1265" s="10" t="s">
        <v>8322</v>
      </c>
      <c r="S1265" s="18">
        <f t="shared" si="116"/>
        <v>41692.084143518521</v>
      </c>
      <c r="T1265" s="21">
        <f t="shared" si="117"/>
        <v>41727.041666666664</v>
      </c>
      <c r="U1265" s="23">
        <f t="shared" si="118"/>
        <v>35</v>
      </c>
      <c r="V1265" s="25">
        <f t="shared" si="119"/>
        <v>9.5890410958904104E-2</v>
      </c>
    </row>
    <row r="1266" spans="1:22" customFormat="1" ht="60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 s="8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 s="9">
        <f t="shared" si="115"/>
        <v>31.82</v>
      </c>
      <c r="Q1266" s="5" t="s">
        <v>8321</v>
      </c>
      <c r="R1266" s="10" t="s">
        <v>8322</v>
      </c>
      <c r="S1266" s="18">
        <f t="shared" si="116"/>
        <v>41547.662997685184</v>
      </c>
      <c r="T1266" s="21">
        <f t="shared" si="117"/>
        <v>41576.662997685184</v>
      </c>
      <c r="U1266" s="23">
        <f t="shared" si="118"/>
        <v>29</v>
      </c>
      <c r="V1266" s="25">
        <f t="shared" si="119"/>
        <v>7.9452054794520555E-2</v>
      </c>
    </row>
    <row r="1267" spans="1:22" customFormat="1" ht="60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 s="8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 s="9">
        <f t="shared" si="115"/>
        <v>63.18</v>
      </c>
      <c r="Q1267" s="5" t="s">
        <v>8321</v>
      </c>
      <c r="R1267" s="10" t="s">
        <v>8322</v>
      </c>
      <c r="S1267" s="18">
        <f t="shared" si="116"/>
        <v>40465.655266203699</v>
      </c>
      <c r="T1267" s="21">
        <f t="shared" si="117"/>
        <v>40512.655266203699</v>
      </c>
      <c r="U1267" s="23">
        <f t="shared" si="118"/>
        <v>47</v>
      </c>
      <c r="V1267" s="25">
        <f t="shared" si="119"/>
        <v>0.12876712328767123</v>
      </c>
    </row>
    <row r="1268" spans="1:22" customFormat="1" ht="45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 s="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 s="9">
        <f t="shared" si="115"/>
        <v>190.9</v>
      </c>
      <c r="Q1268" s="5" t="s">
        <v>8321</v>
      </c>
      <c r="R1268" s="10" t="s">
        <v>8322</v>
      </c>
      <c r="S1268" s="18">
        <f t="shared" si="116"/>
        <v>41620.87667824074</v>
      </c>
      <c r="T1268" s="21">
        <f t="shared" si="117"/>
        <v>41650.87667824074</v>
      </c>
      <c r="U1268" s="23">
        <f t="shared" si="118"/>
        <v>30</v>
      </c>
      <c r="V1268" s="25">
        <f t="shared" si="119"/>
        <v>8.2191780821917804E-2</v>
      </c>
    </row>
    <row r="1269" spans="1:22" customFormat="1" ht="60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 s="8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 s="9">
        <f t="shared" si="115"/>
        <v>140.86000000000001</v>
      </c>
      <c r="Q1269" s="5" t="s">
        <v>8321</v>
      </c>
      <c r="R1269" s="10" t="s">
        <v>8322</v>
      </c>
      <c r="S1269" s="18">
        <f t="shared" si="116"/>
        <v>41449.585162037038</v>
      </c>
      <c r="T1269" s="21">
        <f t="shared" si="117"/>
        <v>41479.585162037038</v>
      </c>
      <c r="U1269" s="23">
        <f t="shared" si="118"/>
        <v>30</v>
      </c>
      <c r="V1269" s="25">
        <f t="shared" si="119"/>
        <v>8.2191780821917804E-2</v>
      </c>
    </row>
    <row r="1270" spans="1:22" customFormat="1" ht="45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 s="8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 s="9">
        <f t="shared" si="115"/>
        <v>76.92</v>
      </c>
      <c r="Q1270" s="5" t="s">
        <v>8321</v>
      </c>
      <c r="R1270" s="10" t="s">
        <v>8322</v>
      </c>
      <c r="S1270" s="18">
        <f t="shared" si="116"/>
        <v>41507.845451388886</v>
      </c>
      <c r="T1270" s="21">
        <f t="shared" si="117"/>
        <v>41537.845451388886</v>
      </c>
      <c r="U1270" s="23">
        <f t="shared" si="118"/>
        <v>30</v>
      </c>
      <c r="V1270" s="25">
        <f t="shared" si="119"/>
        <v>8.2191780821917804E-2</v>
      </c>
    </row>
    <row r="1271" spans="1:22" customFormat="1" ht="60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 s="8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 s="9">
        <f t="shared" si="115"/>
        <v>99.16</v>
      </c>
      <c r="Q1271" s="5" t="s">
        <v>8321</v>
      </c>
      <c r="R1271" s="10" t="s">
        <v>8322</v>
      </c>
      <c r="S1271" s="18">
        <f t="shared" si="116"/>
        <v>42445.823055555549</v>
      </c>
      <c r="T1271" s="21">
        <f t="shared" si="117"/>
        <v>42476</v>
      </c>
      <c r="U1271" s="23">
        <f t="shared" si="118"/>
        <v>31</v>
      </c>
      <c r="V1271" s="25">
        <f t="shared" si="119"/>
        <v>8.4931506849315067E-2</v>
      </c>
    </row>
    <row r="1272" spans="1:22" customFormat="1" ht="45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 s="8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 s="9">
        <f t="shared" si="115"/>
        <v>67.88</v>
      </c>
      <c r="Q1272" s="5" t="s">
        <v>8321</v>
      </c>
      <c r="R1272" s="10" t="s">
        <v>8322</v>
      </c>
      <c r="S1272" s="18">
        <f t="shared" si="116"/>
        <v>40933.856967592597</v>
      </c>
      <c r="T1272" s="21">
        <f t="shared" si="117"/>
        <v>40993.815300925926</v>
      </c>
      <c r="U1272" s="23">
        <f t="shared" si="118"/>
        <v>60</v>
      </c>
      <c r="V1272" s="25">
        <f t="shared" si="119"/>
        <v>0.16438356164383561</v>
      </c>
    </row>
    <row r="1273" spans="1:22" customFormat="1" ht="60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 s="8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 s="9">
        <f t="shared" si="115"/>
        <v>246.29</v>
      </c>
      <c r="Q1273" s="5" t="s">
        <v>8321</v>
      </c>
      <c r="R1273" s="10" t="s">
        <v>8322</v>
      </c>
      <c r="S1273" s="18">
        <f t="shared" si="116"/>
        <v>41561.683553240742</v>
      </c>
      <c r="T1273" s="21">
        <f t="shared" si="117"/>
        <v>41591.725219907406</v>
      </c>
      <c r="U1273" s="23">
        <f t="shared" si="118"/>
        <v>30</v>
      </c>
      <c r="V1273" s="25">
        <f t="shared" si="119"/>
        <v>8.2191780821917804E-2</v>
      </c>
    </row>
    <row r="1274" spans="1:22" customFormat="1" ht="60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 s="8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 s="9">
        <f t="shared" si="115"/>
        <v>189.29</v>
      </c>
      <c r="Q1274" s="5" t="s">
        <v>8321</v>
      </c>
      <c r="R1274" s="10" t="s">
        <v>8322</v>
      </c>
      <c r="S1274" s="18">
        <f t="shared" si="116"/>
        <v>40274.745127314818</v>
      </c>
      <c r="T1274" s="21">
        <f t="shared" si="117"/>
        <v>40344.166666666664</v>
      </c>
      <c r="U1274" s="23">
        <f t="shared" si="118"/>
        <v>70</v>
      </c>
      <c r="V1274" s="25">
        <f t="shared" si="119"/>
        <v>0.19178082191780821</v>
      </c>
    </row>
    <row r="1275" spans="1:22" customFormat="1" ht="45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 s="8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 s="9">
        <f t="shared" si="115"/>
        <v>76.67</v>
      </c>
      <c r="Q1275" s="5" t="s">
        <v>8321</v>
      </c>
      <c r="R1275" s="10" t="s">
        <v>8322</v>
      </c>
      <c r="S1275" s="18">
        <f t="shared" si="116"/>
        <v>41852.730219907404</v>
      </c>
      <c r="T1275" s="21">
        <f t="shared" si="117"/>
        <v>41882.730219907404</v>
      </c>
      <c r="U1275" s="23">
        <f t="shared" si="118"/>
        <v>30</v>
      </c>
      <c r="V1275" s="25">
        <f t="shared" si="119"/>
        <v>8.2191780821917804E-2</v>
      </c>
    </row>
    <row r="1276" spans="1:22" customFormat="1" ht="45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 s="8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 s="9">
        <f t="shared" si="115"/>
        <v>82.96</v>
      </c>
      <c r="Q1276" s="5" t="s">
        <v>8321</v>
      </c>
      <c r="R1276" s="10" t="s">
        <v>8322</v>
      </c>
      <c r="S1276" s="18">
        <f t="shared" si="116"/>
        <v>41116.690104166664</v>
      </c>
      <c r="T1276" s="21">
        <f t="shared" si="117"/>
        <v>41151.690104166664</v>
      </c>
      <c r="U1276" s="23">
        <f t="shared" si="118"/>
        <v>35</v>
      </c>
      <c r="V1276" s="25">
        <f t="shared" si="119"/>
        <v>9.5890410958904104E-2</v>
      </c>
    </row>
    <row r="1277" spans="1:22" customFormat="1" ht="45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 s="8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 s="9">
        <f t="shared" si="115"/>
        <v>62.52</v>
      </c>
      <c r="Q1277" s="5" t="s">
        <v>8321</v>
      </c>
      <c r="R1277" s="10" t="s">
        <v>8322</v>
      </c>
      <c r="S1277" s="18">
        <f t="shared" si="116"/>
        <v>41458.867905092593</v>
      </c>
      <c r="T1277" s="21">
        <f t="shared" si="117"/>
        <v>41493.867905092593</v>
      </c>
      <c r="U1277" s="23">
        <f t="shared" si="118"/>
        <v>35</v>
      </c>
      <c r="V1277" s="25">
        <f t="shared" si="119"/>
        <v>9.5890410958904104E-2</v>
      </c>
    </row>
    <row r="1278" spans="1:22" customFormat="1" ht="30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 s="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 s="9">
        <f t="shared" si="115"/>
        <v>46.07</v>
      </c>
      <c r="Q1278" s="5" t="s">
        <v>8321</v>
      </c>
      <c r="R1278" s="10" t="s">
        <v>8322</v>
      </c>
      <c r="S1278" s="18">
        <f t="shared" si="116"/>
        <v>40007.704247685186</v>
      </c>
      <c r="T1278" s="21">
        <f t="shared" si="117"/>
        <v>40057.166666666664</v>
      </c>
      <c r="U1278" s="23">
        <f t="shared" si="118"/>
        <v>50</v>
      </c>
      <c r="V1278" s="25">
        <f t="shared" si="119"/>
        <v>0.13698630136986301</v>
      </c>
    </row>
    <row r="1279" spans="1:22" customFormat="1" ht="60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 s="8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 s="9">
        <f t="shared" si="115"/>
        <v>38.54</v>
      </c>
      <c r="Q1279" s="5" t="s">
        <v>8321</v>
      </c>
      <c r="R1279" s="10" t="s">
        <v>8322</v>
      </c>
      <c r="S1279" s="18">
        <f t="shared" si="116"/>
        <v>41121.561886574076</v>
      </c>
      <c r="T1279" s="21">
        <f t="shared" si="117"/>
        <v>41156.561886574076</v>
      </c>
      <c r="U1279" s="23">
        <f t="shared" si="118"/>
        <v>35</v>
      </c>
      <c r="V1279" s="25">
        <f t="shared" si="119"/>
        <v>9.5890410958904104E-2</v>
      </c>
    </row>
    <row r="1280" spans="1:22" customFormat="1" ht="60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 s="8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 s="9">
        <f t="shared" si="115"/>
        <v>53.01</v>
      </c>
      <c r="Q1280" s="5" t="s">
        <v>8321</v>
      </c>
      <c r="R1280" s="10" t="s">
        <v>8322</v>
      </c>
      <c r="S1280" s="18">
        <f t="shared" si="116"/>
        <v>41786.555162037039</v>
      </c>
      <c r="T1280" s="21">
        <f t="shared" si="117"/>
        <v>41815.083333333336</v>
      </c>
      <c r="U1280" s="23">
        <f t="shared" si="118"/>
        <v>29</v>
      </c>
      <c r="V1280" s="25">
        <f t="shared" si="119"/>
        <v>7.9452054794520555E-2</v>
      </c>
    </row>
    <row r="1281" spans="1:22" customFormat="1" ht="60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 s="8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 s="9">
        <f t="shared" si="115"/>
        <v>73.36</v>
      </c>
      <c r="Q1281" s="5" t="s">
        <v>8321</v>
      </c>
      <c r="R1281" s="10" t="s">
        <v>8322</v>
      </c>
      <c r="S1281" s="18">
        <f t="shared" si="116"/>
        <v>41682.099189814813</v>
      </c>
      <c r="T1281" s="21">
        <f t="shared" si="117"/>
        <v>41722.057523148149</v>
      </c>
      <c r="U1281" s="23">
        <f t="shared" si="118"/>
        <v>40</v>
      </c>
      <c r="V1281" s="25">
        <f t="shared" si="119"/>
        <v>0.1095890410958904</v>
      </c>
    </row>
    <row r="1282" spans="1:22" customFormat="1" ht="45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 s="8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4"/>
        <v>111</v>
      </c>
      <c r="P1282" s="9">
        <f t="shared" si="115"/>
        <v>127.98</v>
      </c>
      <c r="Q1282" s="5" t="s">
        <v>8321</v>
      </c>
      <c r="R1282" s="10" t="s">
        <v>8322</v>
      </c>
      <c r="S1282" s="18">
        <f t="shared" si="116"/>
        <v>40513.757569444446</v>
      </c>
      <c r="T1282" s="21">
        <f t="shared" si="117"/>
        <v>40603.757569444446</v>
      </c>
      <c r="U1282" s="23">
        <f t="shared" si="118"/>
        <v>90</v>
      </c>
      <c r="V1282" s="25">
        <f t="shared" si="119"/>
        <v>0.24657534246575341</v>
      </c>
    </row>
    <row r="1283" spans="1:22" customFormat="1" ht="60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 s="8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0">ROUND(E1283/D1283*100,0)</f>
        <v>111</v>
      </c>
      <c r="P1283" s="9">
        <f t="shared" ref="P1283:P1346" si="121">IFERROR(ROUND(E1283/L1283,2),0)</f>
        <v>104.73</v>
      </c>
      <c r="Q1283" s="5" t="s">
        <v>8321</v>
      </c>
      <c r="R1283" s="10" t="s">
        <v>8322</v>
      </c>
      <c r="S1283" s="18">
        <f t="shared" ref="S1283:S1346" si="122">(((J1283/60)/60)/24)+DATE(1970,1,1)</f>
        <v>41463.743472222224</v>
      </c>
      <c r="T1283" s="21">
        <f t="shared" ref="T1283:T1346" si="123">(((I1283/60)/60)/24)+DATE(1970,1,1)</f>
        <v>41483.743472222224</v>
      </c>
      <c r="U1283" s="23">
        <f t="shared" ref="U1283:U1346" si="124">_xlfn.DAYS(T1283,S1283)</f>
        <v>20</v>
      </c>
      <c r="V1283" s="25">
        <f t="shared" ref="V1283:V1346" si="125">U1283/365</f>
        <v>5.4794520547945202E-2</v>
      </c>
    </row>
    <row r="1284" spans="1:22" customFormat="1" ht="60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 s="8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 s="9">
        <f t="shared" si="121"/>
        <v>67.67</v>
      </c>
      <c r="Q1284" s="5" t="s">
        <v>8321</v>
      </c>
      <c r="R1284" s="10" t="s">
        <v>8322</v>
      </c>
      <c r="S1284" s="18">
        <f t="shared" si="122"/>
        <v>41586.475173611114</v>
      </c>
      <c r="T1284" s="21">
        <f t="shared" si="123"/>
        <v>41617.207638888889</v>
      </c>
      <c r="U1284" s="23">
        <f t="shared" si="124"/>
        <v>31</v>
      </c>
      <c r="V1284" s="25">
        <f t="shared" si="125"/>
        <v>8.4931506849315067E-2</v>
      </c>
    </row>
    <row r="1285" spans="1:22" customFormat="1" ht="45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 s="8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 s="9">
        <f t="shared" si="121"/>
        <v>95.93</v>
      </c>
      <c r="Q1285" s="5" t="s">
        <v>8321</v>
      </c>
      <c r="R1285" s="10" t="s">
        <v>8322</v>
      </c>
      <c r="S1285" s="18">
        <f t="shared" si="122"/>
        <v>41320.717465277776</v>
      </c>
      <c r="T1285" s="21">
        <f t="shared" si="123"/>
        <v>41344.166666666664</v>
      </c>
      <c r="U1285" s="23">
        <f t="shared" si="124"/>
        <v>24</v>
      </c>
      <c r="V1285" s="25">
        <f t="shared" si="125"/>
        <v>6.575342465753424E-2</v>
      </c>
    </row>
    <row r="1286" spans="1:22" customFormat="1" ht="60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 s="8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 s="9">
        <f t="shared" si="121"/>
        <v>65.16</v>
      </c>
      <c r="Q1286" s="5" t="s">
        <v>8313</v>
      </c>
      <c r="R1286" s="10" t="s">
        <v>8314</v>
      </c>
      <c r="S1286" s="18">
        <f t="shared" si="122"/>
        <v>42712.23474537037</v>
      </c>
      <c r="T1286" s="21">
        <f t="shared" si="123"/>
        <v>42735.707638888889</v>
      </c>
      <c r="U1286" s="23">
        <f t="shared" si="124"/>
        <v>23</v>
      </c>
      <c r="V1286" s="25">
        <f t="shared" si="125"/>
        <v>6.3013698630136991E-2</v>
      </c>
    </row>
    <row r="1287" spans="1:22" customFormat="1" ht="60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 s="8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 s="9">
        <f t="shared" si="121"/>
        <v>32.270000000000003</v>
      </c>
      <c r="Q1287" s="5" t="s">
        <v>8313</v>
      </c>
      <c r="R1287" s="10" t="s">
        <v>8314</v>
      </c>
      <c r="S1287" s="18">
        <f t="shared" si="122"/>
        <v>42160.583043981482</v>
      </c>
      <c r="T1287" s="21">
        <f t="shared" si="123"/>
        <v>42175.583043981482</v>
      </c>
      <c r="U1287" s="23">
        <f t="shared" si="124"/>
        <v>15</v>
      </c>
      <c r="V1287" s="25">
        <f t="shared" si="125"/>
        <v>4.1095890410958902E-2</v>
      </c>
    </row>
    <row r="1288" spans="1:22" customFormat="1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 s="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 s="9">
        <f t="shared" si="121"/>
        <v>81.25</v>
      </c>
      <c r="Q1288" s="5" t="s">
        <v>8313</v>
      </c>
      <c r="R1288" s="10" t="s">
        <v>8314</v>
      </c>
      <c r="S1288" s="18">
        <f t="shared" si="122"/>
        <v>42039.384571759263</v>
      </c>
      <c r="T1288" s="21">
        <f t="shared" si="123"/>
        <v>42052.583333333328</v>
      </c>
      <c r="U1288" s="23">
        <f t="shared" si="124"/>
        <v>13</v>
      </c>
      <c r="V1288" s="25">
        <f t="shared" si="125"/>
        <v>3.5616438356164383E-2</v>
      </c>
    </row>
    <row r="1289" spans="1:22" customFormat="1" ht="9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 s="8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 s="9">
        <f t="shared" si="121"/>
        <v>24.2</v>
      </c>
      <c r="Q1289" s="5" t="s">
        <v>8313</v>
      </c>
      <c r="R1289" s="10" t="s">
        <v>8314</v>
      </c>
      <c r="S1289" s="18">
        <f t="shared" si="122"/>
        <v>42107.621018518519</v>
      </c>
      <c r="T1289" s="21">
        <f t="shared" si="123"/>
        <v>42167.621018518519</v>
      </c>
      <c r="U1289" s="23">
        <f t="shared" si="124"/>
        <v>60</v>
      </c>
      <c r="V1289" s="25">
        <f t="shared" si="125"/>
        <v>0.16438356164383561</v>
      </c>
    </row>
    <row r="1290" spans="1:22" customFormat="1" ht="60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 s="8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 s="9">
        <f t="shared" si="121"/>
        <v>65.87</v>
      </c>
      <c r="Q1290" s="5" t="s">
        <v>8313</v>
      </c>
      <c r="R1290" s="10" t="s">
        <v>8314</v>
      </c>
      <c r="S1290" s="18">
        <f t="shared" si="122"/>
        <v>42561.154664351852</v>
      </c>
      <c r="T1290" s="21">
        <f t="shared" si="123"/>
        <v>42592.166666666672</v>
      </c>
      <c r="U1290" s="23">
        <f t="shared" si="124"/>
        <v>31</v>
      </c>
      <c r="V1290" s="25">
        <f t="shared" si="125"/>
        <v>8.4931506849315067E-2</v>
      </c>
    </row>
    <row r="1291" spans="1:22" customFormat="1" ht="45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 s="8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 s="9">
        <f t="shared" si="121"/>
        <v>36.08</v>
      </c>
      <c r="Q1291" s="5" t="s">
        <v>8313</v>
      </c>
      <c r="R1291" s="10" t="s">
        <v>8314</v>
      </c>
      <c r="S1291" s="18">
        <f t="shared" si="122"/>
        <v>42709.134780092587</v>
      </c>
      <c r="T1291" s="21">
        <f t="shared" si="123"/>
        <v>42739.134780092587</v>
      </c>
      <c r="U1291" s="23">
        <f t="shared" si="124"/>
        <v>30</v>
      </c>
      <c r="V1291" s="25">
        <f t="shared" si="125"/>
        <v>8.2191780821917804E-2</v>
      </c>
    </row>
    <row r="1292" spans="1:22" customFormat="1" ht="30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 s="8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 s="9">
        <f t="shared" si="121"/>
        <v>44.19</v>
      </c>
      <c r="Q1292" s="5" t="s">
        <v>8313</v>
      </c>
      <c r="R1292" s="10" t="s">
        <v>8314</v>
      </c>
      <c r="S1292" s="18">
        <f t="shared" si="122"/>
        <v>42086.614942129629</v>
      </c>
      <c r="T1292" s="21">
        <f t="shared" si="123"/>
        <v>42117.290972222225</v>
      </c>
      <c r="U1292" s="23">
        <f t="shared" si="124"/>
        <v>31</v>
      </c>
      <c r="V1292" s="25">
        <f t="shared" si="125"/>
        <v>8.4931506849315067E-2</v>
      </c>
    </row>
    <row r="1293" spans="1:22" customFormat="1" ht="60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 s="8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 s="9">
        <f t="shared" si="121"/>
        <v>104.07</v>
      </c>
      <c r="Q1293" s="5" t="s">
        <v>8313</v>
      </c>
      <c r="R1293" s="10" t="s">
        <v>8314</v>
      </c>
      <c r="S1293" s="18">
        <f t="shared" si="122"/>
        <v>42064.652673611112</v>
      </c>
      <c r="T1293" s="21">
        <f t="shared" si="123"/>
        <v>42101.291666666672</v>
      </c>
      <c r="U1293" s="23">
        <f t="shared" si="124"/>
        <v>37</v>
      </c>
      <c r="V1293" s="25">
        <f t="shared" si="125"/>
        <v>0.10136986301369863</v>
      </c>
    </row>
    <row r="1294" spans="1:22" customFormat="1" ht="60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 s="8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 s="9">
        <f t="shared" si="121"/>
        <v>35.96</v>
      </c>
      <c r="Q1294" s="5" t="s">
        <v>8313</v>
      </c>
      <c r="R1294" s="10" t="s">
        <v>8314</v>
      </c>
      <c r="S1294" s="18">
        <f t="shared" si="122"/>
        <v>42256.764212962968</v>
      </c>
      <c r="T1294" s="21">
        <f t="shared" si="123"/>
        <v>42283.957638888889</v>
      </c>
      <c r="U1294" s="23">
        <f t="shared" si="124"/>
        <v>27</v>
      </c>
      <c r="V1294" s="25">
        <f t="shared" si="125"/>
        <v>7.3972602739726029E-2</v>
      </c>
    </row>
    <row r="1295" spans="1:22" customFormat="1" ht="60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 s="8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 s="9">
        <f t="shared" si="121"/>
        <v>127.79</v>
      </c>
      <c r="Q1295" s="5" t="s">
        <v>8313</v>
      </c>
      <c r="R1295" s="10" t="s">
        <v>8314</v>
      </c>
      <c r="S1295" s="18">
        <f t="shared" si="122"/>
        <v>42292.701053240744</v>
      </c>
      <c r="T1295" s="21">
        <f t="shared" si="123"/>
        <v>42322.742719907401</v>
      </c>
      <c r="U1295" s="23">
        <f t="shared" si="124"/>
        <v>30</v>
      </c>
      <c r="V1295" s="25">
        <f t="shared" si="125"/>
        <v>8.2191780821917804E-2</v>
      </c>
    </row>
    <row r="1296" spans="1:22" customFormat="1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 s="8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 s="9">
        <f t="shared" si="121"/>
        <v>27.73</v>
      </c>
      <c r="Q1296" s="5" t="s">
        <v>8313</v>
      </c>
      <c r="R1296" s="10" t="s">
        <v>8314</v>
      </c>
      <c r="S1296" s="18">
        <f t="shared" si="122"/>
        <v>42278.453668981485</v>
      </c>
      <c r="T1296" s="21">
        <f t="shared" si="123"/>
        <v>42296.458333333328</v>
      </c>
      <c r="U1296" s="23">
        <f t="shared" si="124"/>
        <v>18</v>
      </c>
      <c r="V1296" s="25">
        <f t="shared" si="125"/>
        <v>4.9315068493150684E-2</v>
      </c>
    </row>
    <row r="1297" spans="1:22" customFormat="1" ht="60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 s="8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 s="9">
        <f t="shared" si="121"/>
        <v>39.83</v>
      </c>
      <c r="Q1297" s="5" t="s">
        <v>8313</v>
      </c>
      <c r="R1297" s="10" t="s">
        <v>8314</v>
      </c>
      <c r="S1297" s="18">
        <f t="shared" si="122"/>
        <v>42184.572881944448</v>
      </c>
      <c r="T1297" s="21">
        <f t="shared" si="123"/>
        <v>42214.708333333328</v>
      </c>
      <c r="U1297" s="23">
        <f t="shared" si="124"/>
        <v>30</v>
      </c>
      <c r="V1297" s="25">
        <f t="shared" si="125"/>
        <v>8.2191780821917804E-2</v>
      </c>
    </row>
    <row r="1298" spans="1:22" customFormat="1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 s="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 s="9">
        <f t="shared" si="121"/>
        <v>52.17</v>
      </c>
      <c r="Q1298" s="5" t="s">
        <v>8313</v>
      </c>
      <c r="R1298" s="10" t="s">
        <v>8314</v>
      </c>
      <c r="S1298" s="18">
        <f t="shared" si="122"/>
        <v>42423.050613425927</v>
      </c>
      <c r="T1298" s="21">
        <f t="shared" si="123"/>
        <v>42443.008946759262</v>
      </c>
      <c r="U1298" s="23">
        <f t="shared" si="124"/>
        <v>20</v>
      </c>
      <c r="V1298" s="25">
        <f t="shared" si="125"/>
        <v>5.4794520547945202E-2</v>
      </c>
    </row>
    <row r="1299" spans="1:22" customFormat="1" ht="60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 s="8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 s="9">
        <f t="shared" si="121"/>
        <v>92.04</v>
      </c>
      <c r="Q1299" s="5" t="s">
        <v>8313</v>
      </c>
      <c r="R1299" s="10" t="s">
        <v>8314</v>
      </c>
      <c r="S1299" s="18">
        <f t="shared" si="122"/>
        <v>42461.747199074074</v>
      </c>
      <c r="T1299" s="21">
        <f t="shared" si="123"/>
        <v>42491.747199074074</v>
      </c>
      <c r="U1299" s="23">
        <f t="shared" si="124"/>
        <v>30</v>
      </c>
      <c r="V1299" s="25">
        <f t="shared" si="125"/>
        <v>8.2191780821917804E-2</v>
      </c>
    </row>
    <row r="1300" spans="1:22" customFormat="1" ht="60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 s="8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 s="9">
        <f t="shared" si="121"/>
        <v>63.42</v>
      </c>
      <c r="Q1300" s="5" t="s">
        <v>8313</v>
      </c>
      <c r="R1300" s="10" t="s">
        <v>8314</v>
      </c>
      <c r="S1300" s="18">
        <f t="shared" si="122"/>
        <v>42458.680925925932</v>
      </c>
      <c r="T1300" s="21">
        <f t="shared" si="123"/>
        <v>42488.680925925932</v>
      </c>
      <c r="U1300" s="23">
        <f t="shared" si="124"/>
        <v>30</v>
      </c>
      <c r="V1300" s="25">
        <f t="shared" si="125"/>
        <v>8.2191780821917804E-2</v>
      </c>
    </row>
    <row r="1301" spans="1:22" customFormat="1" ht="45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 s="8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 s="9">
        <f t="shared" si="121"/>
        <v>135.63</v>
      </c>
      <c r="Q1301" s="5" t="s">
        <v>8313</v>
      </c>
      <c r="R1301" s="10" t="s">
        <v>8314</v>
      </c>
      <c r="S1301" s="18">
        <f t="shared" si="122"/>
        <v>42169.814340277779</v>
      </c>
      <c r="T1301" s="21">
        <f t="shared" si="123"/>
        <v>42199.814340277779</v>
      </c>
      <c r="U1301" s="23">
        <f t="shared" si="124"/>
        <v>30</v>
      </c>
      <c r="V1301" s="25">
        <f t="shared" si="125"/>
        <v>8.2191780821917804E-2</v>
      </c>
    </row>
    <row r="1302" spans="1:22" customFormat="1" ht="60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 s="8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 s="9">
        <f t="shared" si="121"/>
        <v>168.75</v>
      </c>
      <c r="Q1302" s="5" t="s">
        <v>8313</v>
      </c>
      <c r="R1302" s="10" t="s">
        <v>8314</v>
      </c>
      <c r="S1302" s="18">
        <f t="shared" si="122"/>
        <v>42483.675208333334</v>
      </c>
      <c r="T1302" s="21">
        <f t="shared" si="123"/>
        <v>42522.789583333331</v>
      </c>
      <c r="U1302" s="23">
        <f t="shared" si="124"/>
        <v>39</v>
      </c>
      <c r="V1302" s="25">
        <f t="shared" si="125"/>
        <v>0.10684931506849316</v>
      </c>
    </row>
    <row r="1303" spans="1:22" customFormat="1" ht="60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 s="8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 s="9">
        <f t="shared" si="121"/>
        <v>70.86</v>
      </c>
      <c r="Q1303" s="5" t="s">
        <v>8313</v>
      </c>
      <c r="R1303" s="10" t="s">
        <v>8314</v>
      </c>
      <c r="S1303" s="18">
        <f t="shared" si="122"/>
        <v>42195.749745370369</v>
      </c>
      <c r="T1303" s="21">
        <f t="shared" si="123"/>
        <v>42206.125</v>
      </c>
      <c r="U1303" s="23">
        <f t="shared" si="124"/>
        <v>11</v>
      </c>
      <c r="V1303" s="25">
        <f t="shared" si="125"/>
        <v>3.0136986301369864E-2</v>
      </c>
    </row>
    <row r="1304" spans="1:22" customFormat="1" ht="45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 s="8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 s="9">
        <f t="shared" si="121"/>
        <v>50</v>
      </c>
      <c r="Q1304" s="5" t="s">
        <v>8313</v>
      </c>
      <c r="R1304" s="10" t="s">
        <v>8314</v>
      </c>
      <c r="S1304" s="18">
        <f t="shared" si="122"/>
        <v>42675.057997685188</v>
      </c>
      <c r="T1304" s="21">
        <f t="shared" si="123"/>
        <v>42705.099664351852</v>
      </c>
      <c r="U1304" s="23">
        <f t="shared" si="124"/>
        <v>30</v>
      </c>
      <c r="V1304" s="25">
        <f t="shared" si="125"/>
        <v>8.2191780821917804E-2</v>
      </c>
    </row>
    <row r="1305" spans="1:22" customFormat="1" ht="30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 s="8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 s="9">
        <f t="shared" si="121"/>
        <v>42.21</v>
      </c>
      <c r="Q1305" s="5" t="s">
        <v>8313</v>
      </c>
      <c r="R1305" s="10" t="s">
        <v>8314</v>
      </c>
      <c r="S1305" s="18">
        <f t="shared" si="122"/>
        <v>42566.441203703704</v>
      </c>
      <c r="T1305" s="21">
        <f t="shared" si="123"/>
        <v>42582.458333333328</v>
      </c>
      <c r="U1305" s="23">
        <f t="shared" si="124"/>
        <v>16</v>
      </c>
      <c r="V1305" s="25">
        <f t="shared" si="125"/>
        <v>4.3835616438356165E-2</v>
      </c>
    </row>
    <row r="1306" spans="1:22" customFormat="1" ht="45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 s="8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 s="9">
        <f t="shared" si="121"/>
        <v>152.41</v>
      </c>
      <c r="Q1306" s="5" t="s">
        <v>8315</v>
      </c>
      <c r="R1306" s="10" t="s">
        <v>8317</v>
      </c>
      <c r="S1306" s="18">
        <f t="shared" si="122"/>
        <v>42747.194502314815</v>
      </c>
      <c r="T1306" s="21">
        <f t="shared" si="123"/>
        <v>42807.152835648143</v>
      </c>
      <c r="U1306" s="23">
        <f t="shared" si="124"/>
        <v>60</v>
      </c>
      <c r="V1306" s="25">
        <f t="shared" si="125"/>
        <v>0.16438356164383561</v>
      </c>
    </row>
    <row r="1307" spans="1:22" customFormat="1" ht="60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 s="8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 s="9">
        <f t="shared" si="121"/>
        <v>90.62</v>
      </c>
      <c r="Q1307" s="5" t="s">
        <v>8315</v>
      </c>
      <c r="R1307" s="10" t="s">
        <v>8317</v>
      </c>
      <c r="S1307" s="18">
        <f t="shared" si="122"/>
        <v>42543.665601851855</v>
      </c>
      <c r="T1307" s="21">
        <f t="shared" si="123"/>
        <v>42572.729166666672</v>
      </c>
      <c r="U1307" s="23">
        <f t="shared" si="124"/>
        <v>29</v>
      </c>
      <c r="V1307" s="25">
        <f t="shared" si="125"/>
        <v>7.9452054794520555E-2</v>
      </c>
    </row>
    <row r="1308" spans="1:22" customFormat="1" ht="60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 s="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 s="9">
        <f t="shared" si="121"/>
        <v>201.6</v>
      </c>
      <c r="Q1308" s="5" t="s">
        <v>8315</v>
      </c>
      <c r="R1308" s="10" t="s">
        <v>8317</v>
      </c>
      <c r="S1308" s="18">
        <f t="shared" si="122"/>
        <v>41947.457569444443</v>
      </c>
      <c r="T1308" s="21">
        <f t="shared" si="123"/>
        <v>41977.457569444443</v>
      </c>
      <c r="U1308" s="23">
        <f t="shared" si="124"/>
        <v>30</v>
      </c>
      <c r="V1308" s="25">
        <f t="shared" si="125"/>
        <v>8.2191780821917804E-2</v>
      </c>
    </row>
    <row r="1309" spans="1:22" customFormat="1" ht="30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 s="8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 s="9">
        <f t="shared" si="121"/>
        <v>127.93</v>
      </c>
      <c r="Q1309" s="5" t="s">
        <v>8315</v>
      </c>
      <c r="R1309" s="10" t="s">
        <v>8317</v>
      </c>
      <c r="S1309" s="18">
        <f t="shared" si="122"/>
        <v>42387.503229166665</v>
      </c>
      <c r="T1309" s="21">
        <f t="shared" si="123"/>
        <v>42417.503229166665</v>
      </c>
      <c r="U1309" s="23">
        <f t="shared" si="124"/>
        <v>30</v>
      </c>
      <c r="V1309" s="25">
        <f t="shared" si="125"/>
        <v>8.2191780821917804E-2</v>
      </c>
    </row>
    <row r="1310" spans="1:22" customFormat="1" ht="30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 s="8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 s="9">
        <f t="shared" si="121"/>
        <v>29.89</v>
      </c>
      <c r="Q1310" s="5" t="s">
        <v>8315</v>
      </c>
      <c r="R1310" s="10" t="s">
        <v>8317</v>
      </c>
      <c r="S1310" s="18">
        <f t="shared" si="122"/>
        <v>42611.613564814819</v>
      </c>
      <c r="T1310" s="21">
        <f t="shared" si="123"/>
        <v>42651.613564814819</v>
      </c>
      <c r="U1310" s="23">
        <f t="shared" si="124"/>
        <v>40</v>
      </c>
      <c r="V1310" s="25">
        <f t="shared" si="125"/>
        <v>0.1095890410958904</v>
      </c>
    </row>
    <row r="1311" spans="1:22" customFormat="1" ht="45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 s="8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 s="9">
        <f t="shared" si="121"/>
        <v>367.97</v>
      </c>
      <c r="Q1311" s="5" t="s">
        <v>8315</v>
      </c>
      <c r="R1311" s="10" t="s">
        <v>8317</v>
      </c>
      <c r="S1311" s="18">
        <f t="shared" si="122"/>
        <v>42257.882731481484</v>
      </c>
      <c r="T1311" s="21">
        <f t="shared" si="123"/>
        <v>42292.882731481484</v>
      </c>
      <c r="U1311" s="23">
        <f t="shared" si="124"/>
        <v>35</v>
      </c>
      <c r="V1311" s="25">
        <f t="shared" si="125"/>
        <v>9.5890410958904104E-2</v>
      </c>
    </row>
    <row r="1312" spans="1:22" customFormat="1" ht="45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 s="8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 s="9">
        <f t="shared" si="121"/>
        <v>129.16999999999999</v>
      </c>
      <c r="Q1312" s="5" t="s">
        <v>8315</v>
      </c>
      <c r="R1312" s="10" t="s">
        <v>8317</v>
      </c>
      <c r="S1312" s="18">
        <f t="shared" si="122"/>
        <v>42556.667245370365</v>
      </c>
      <c r="T1312" s="21">
        <f t="shared" si="123"/>
        <v>42601.667245370365</v>
      </c>
      <c r="U1312" s="23">
        <f t="shared" si="124"/>
        <v>45</v>
      </c>
      <c r="V1312" s="25">
        <f t="shared" si="125"/>
        <v>0.12328767123287671</v>
      </c>
    </row>
    <row r="1313" spans="1:22" customFormat="1" ht="60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 s="8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 s="9">
        <f t="shared" si="121"/>
        <v>800.7</v>
      </c>
      <c r="Q1313" s="5" t="s">
        <v>8315</v>
      </c>
      <c r="R1313" s="10" t="s">
        <v>8317</v>
      </c>
      <c r="S1313" s="18">
        <f t="shared" si="122"/>
        <v>42669.802303240736</v>
      </c>
      <c r="T1313" s="21">
        <f t="shared" si="123"/>
        <v>42704.843969907408</v>
      </c>
      <c r="U1313" s="23">
        <f t="shared" si="124"/>
        <v>35</v>
      </c>
      <c r="V1313" s="25">
        <f t="shared" si="125"/>
        <v>9.5890410958904104E-2</v>
      </c>
    </row>
    <row r="1314" spans="1:22" customFormat="1" ht="45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 s="8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 s="9">
        <f t="shared" si="121"/>
        <v>28</v>
      </c>
      <c r="Q1314" s="5" t="s">
        <v>8315</v>
      </c>
      <c r="R1314" s="10" t="s">
        <v>8317</v>
      </c>
      <c r="S1314" s="18">
        <f t="shared" si="122"/>
        <v>42082.702800925923</v>
      </c>
      <c r="T1314" s="21">
        <f t="shared" si="123"/>
        <v>42112.702800925923</v>
      </c>
      <c r="U1314" s="23">
        <f t="shared" si="124"/>
        <v>30</v>
      </c>
      <c r="V1314" s="25">
        <f t="shared" si="125"/>
        <v>8.2191780821917804E-2</v>
      </c>
    </row>
    <row r="1315" spans="1:22" customFormat="1" ht="60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 s="8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 s="9">
        <f t="shared" si="121"/>
        <v>102.02</v>
      </c>
      <c r="Q1315" s="5" t="s">
        <v>8315</v>
      </c>
      <c r="R1315" s="10" t="s">
        <v>8317</v>
      </c>
      <c r="S1315" s="18">
        <f t="shared" si="122"/>
        <v>42402.709652777776</v>
      </c>
      <c r="T1315" s="21">
        <f t="shared" si="123"/>
        <v>42432.709652777776</v>
      </c>
      <c r="U1315" s="23">
        <f t="shared" si="124"/>
        <v>30</v>
      </c>
      <c r="V1315" s="25">
        <f t="shared" si="125"/>
        <v>8.2191780821917804E-2</v>
      </c>
    </row>
    <row r="1316" spans="1:22" customFormat="1" ht="60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 s="8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 s="9">
        <f t="shared" si="121"/>
        <v>184.36</v>
      </c>
      <c r="Q1316" s="5" t="s">
        <v>8315</v>
      </c>
      <c r="R1316" s="10" t="s">
        <v>8317</v>
      </c>
      <c r="S1316" s="18">
        <f t="shared" si="122"/>
        <v>42604.669675925921</v>
      </c>
      <c r="T1316" s="21">
        <f t="shared" si="123"/>
        <v>42664.669675925921</v>
      </c>
      <c r="U1316" s="23">
        <f t="shared" si="124"/>
        <v>60</v>
      </c>
      <c r="V1316" s="25">
        <f t="shared" si="125"/>
        <v>0.16438356164383561</v>
      </c>
    </row>
    <row r="1317" spans="1:22" customFormat="1" ht="30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 s="8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 s="9">
        <f t="shared" si="121"/>
        <v>162.91999999999999</v>
      </c>
      <c r="Q1317" s="5" t="s">
        <v>8315</v>
      </c>
      <c r="R1317" s="10" t="s">
        <v>8317</v>
      </c>
      <c r="S1317" s="18">
        <f t="shared" si="122"/>
        <v>42278.498240740737</v>
      </c>
      <c r="T1317" s="21">
        <f t="shared" si="123"/>
        <v>42314.041666666672</v>
      </c>
      <c r="U1317" s="23">
        <f t="shared" si="124"/>
        <v>36</v>
      </c>
      <c r="V1317" s="25">
        <f t="shared" si="125"/>
        <v>9.8630136986301367E-2</v>
      </c>
    </row>
    <row r="1318" spans="1:22" customFormat="1" ht="45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 s="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 s="9">
        <f t="shared" si="121"/>
        <v>1</v>
      </c>
      <c r="Q1318" s="5" t="s">
        <v>8315</v>
      </c>
      <c r="R1318" s="10" t="s">
        <v>8317</v>
      </c>
      <c r="S1318" s="18">
        <f t="shared" si="122"/>
        <v>42393.961909722217</v>
      </c>
      <c r="T1318" s="21">
        <f t="shared" si="123"/>
        <v>42428.961909722217</v>
      </c>
      <c r="U1318" s="23">
        <f t="shared" si="124"/>
        <v>35</v>
      </c>
      <c r="V1318" s="25">
        <f t="shared" si="125"/>
        <v>9.5890410958904104E-2</v>
      </c>
    </row>
    <row r="1319" spans="1:22" customFormat="1" ht="60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 s="8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 s="9">
        <f t="shared" si="121"/>
        <v>603.53</v>
      </c>
      <c r="Q1319" s="5" t="s">
        <v>8315</v>
      </c>
      <c r="R1319" s="10" t="s">
        <v>8317</v>
      </c>
      <c r="S1319" s="18">
        <f t="shared" si="122"/>
        <v>42520.235486111109</v>
      </c>
      <c r="T1319" s="21">
        <f t="shared" si="123"/>
        <v>42572.583333333328</v>
      </c>
      <c r="U1319" s="23">
        <f t="shared" si="124"/>
        <v>52</v>
      </c>
      <c r="V1319" s="25">
        <f t="shared" si="125"/>
        <v>0.14246575342465753</v>
      </c>
    </row>
    <row r="1320" spans="1:22" customFormat="1" ht="45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 s="8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 s="9">
        <f t="shared" si="121"/>
        <v>45.41</v>
      </c>
      <c r="Q1320" s="5" t="s">
        <v>8315</v>
      </c>
      <c r="R1320" s="10" t="s">
        <v>8317</v>
      </c>
      <c r="S1320" s="18">
        <f t="shared" si="122"/>
        <v>41985.043657407412</v>
      </c>
      <c r="T1320" s="21">
        <f t="shared" si="123"/>
        <v>42015.043657407412</v>
      </c>
      <c r="U1320" s="23">
        <f t="shared" si="124"/>
        <v>30</v>
      </c>
      <c r="V1320" s="25">
        <f t="shared" si="125"/>
        <v>8.2191780821917804E-2</v>
      </c>
    </row>
    <row r="1321" spans="1:22" customFormat="1" ht="60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 s="8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 s="9">
        <f t="shared" si="121"/>
        <v>97.33</v>
      </c>
      <c r="Q1321" s="5" t="s">
        <v>8315</v>
      </c>
      <c r="R1321" s="10" t="s">
        <v>8317</v>
      </c>
      <c r="S1321" s="18">
        <f t="shared" si="122"/>
        <v>41816.812094907407</v>
      </c>
      <c r="T1321" s="21">
        <f t="shared" si="123"/>
        <v>41831.666666666664</v>
      </c>
      <c r="U1321" s="23">
        <f t="shared" si="124"/>
        <v>15</v>
      </c>
      <c r="V1321" s="25">
        <f t="shared" si="125"/>
        <v>4.1095890410958902E-2</v>
      </c>
    </row>
    <row r="1322" spans="1:22" customFormat="1" ht="60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 s="8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 s="9">
        <f t="shared" si="121"/>
        <v>167.67</v>
      </c>
      <c r="Q1322" s="5" t="s">
        <v>8315</v>
      </c>
      <c r="R1322" s="10" t="s">
        <v>8317</v>
      </c>
      <c r="S1322" s="18">
        <f t="shared" si="122"/>
        <v>42705.690347222218</v>
      </c>
      <c r="T1322" s="21">
        <f t="shared" si="123"/>
        <v>42734.958333333328</v>
      </c>
      <c r="U1322" s="23">
        <f t="shared" si="124"/>
        <v>29</v>
      </c>
      <c r="V1322" s="25">
        <f t="shared" si="125"/>
        <v>7.9452054794520555E-2</v>
      </c>
    </row>
    <row r="1323" spans="1:22" customFormat="1" ht="60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 s="8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 s="9">
        <f t="shared" si="121"/>
        <v>859.86</v>
      </c>
      <c r="Q1323" s="5" t="s">
        <v>8315</v>
      </c>
      <c r="R1323" s="10" t="s">
        <v>8317</v>
      </c>
      <c r="S1323" s="18">
        <f t="shared" si="122"/>
        <v>42697.74927083333</v>
      </c>
      <c r="T1323" s="21">
        <f t="shared" si="123"/>
        <v>42727.74927083333</v>
      </c>
      <c r="U1323" s="23">
        <f t="shared" si="124"/>
        <v>30</v>
      </c>
      <c r="V1323" s="25">
        <f t="shared" si="125"/>
        <v>8.2191780821917804E-2</v>
      </c>
    </row>
    <row r="1324" spans="1:22" customFormat="1" ht="60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 s="8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 s="9">
        <f t="shared" si="121"/>
        <v>26.5</v>
      </c>
      <c r="Q1324" s="5" t="s">
        <v>8315</v>
      </c>
      <c r="R1324" s="10" t="s">
        <v>8317</v>
      </c>
      <c r="S1324" s="18">
        <f t="shared" si="122"/>
        <v>42115.656539351854</v>
      </c>
      <c r="T1324" s="21">
        <f t="shared" si="123"/>
        <v>42145.656539351854</v>
      </c>
      <c r="U1324" s="23">
        <f t="shared" si="124"/>
        <v>30</v>
      </c>
      <c r="V1324" s="25">
        <f t="shared" si="125"/>
        <v>8.2191780821917804E-2</v>
      </c>
    </row>
    <row r="1325" spans="1:22" customFormat="1" ht="60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 s="8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 s="9">
        <f t="shared" si="121"/>
        <v>30.27</v>
      </c>
      <c r="Q1325" s="5" t="s">
        <v>8315</v>
      </c>
      <c r="R1325" s="10" t="s">
        <v>8317</v>
      </c>
      <c r="S1325" s="18">
        <f t="shared" si="122"/>
        <v>42451.698449074072</v>
      </c>
      <c r="T1325" s="21">
        <f t="shared" si="123"/>
        <v>42486.288194444445</v>
      </c>
      <c r="U1325" s="23">
        <f t="shared" si="124"/>
        <v>35</v>
      </c>
      <c r="V1325" s="25">
        <f t="shared" si="125"/>
        <v>9.5890410958904104E-2</v>
      </c>
    </row>
    <row r="1326" spans="1:22" customFormat="1" ht="60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 s="8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 s="9">
        <f t="shared" si="121"/>
        <v>54.67</v>
      </c>
      <c r="Q1326" s="5" t="s">
        <v>8315</v>
      </c>
      <c r="R1326" s="10" t="s">
        <v>8317</v>
      </c>
      <c r="S1326" s="18">
        <f t="shared" si="122"/>
        <v>42626.633703703701</v>
      </c>
      <c r="T1326" s="21">
        <f t="shared" si="123"/>
        <v>42656.633703703701</v>
      </c>
      <c r="U1326" s="23">
        <f t="shared" si="124"/>
        <v>30</v>
      </c>
      <c r="V1326" s="25">
        <f t="shared" si="125"/>
        <v>8.2191780821917804E-2</v>
      </c>
    </row>
    <row r="1327" spans="1:22" customFormat="1" ht="60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 s="8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 s="9">
        <f t="shared" si="121"/>
        <v>60.75</v>
      </c>
      <c r="Q1327" s="5" t="s">
        <v>8315</v>
      </c>
      <c r="R1327" s="10" t="s">
        <v>8317</v>
      </c>
      <c r="S1327" s="18">
        <f t="shared" si="122"/>
        <v>42704.086053240739</v>
      </c>
      <c r="T1327" s="21">
        <f t="shared" si="123"/>
        <v>42734.086053240739</v>
      </c>
      <c r="U1327" s="23">
        <f t="shared" si="124"/>
        <v>30</v>
      </c>
      <c r="V1327" s="25">
        <f t="shared" si="125"/>
        <v>8.2191780821917804E-2</v>
      </c>
    </row>
    <row r="1328" spans="1:22" customFormat="1" ht="60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 s="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 s="9">
        <f t="shared" si="121"/>
        <v>102.73</v>
      </c>
      <c r="Q1328" s="5" t="s">
        <v>8315</v>
      </c>
      <c r="R1328" s="10" t="s">
        <v>8317</v>
      </c>
      <c r="S1328" s="18">
        <f t="shared" si="122"/>
        <v>41974.791990740734</v>
      </c>
      <c r="T1328" s="21">
        <f t="shared" si="123"/>
        <v>42019.791990740734</v>
      </c>
      <c r="U1328" s="23">
        <f t="shared" si="124"/>
        <v>45</v>
      </c>
      <c r="V1328" s="25">
        <f t="shared" si="125"/>
        <v>0.12328767123287671</v>
      </c>
    </row>
    <row r="1329" spans="1:22" customFormat="1" ht="45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 s="8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 s="9">
        <f t="shared" si="121"/>
        <v>41.59</v>
      </c>
      <c r="Q1329" s="5" t="s">
        <v>8315</v>
      </c>
      <c r="R1329" s="10" t="s">
        <v>8317</v>
      </c>
      <c r="S1329" s="18">
        <f t="shared" si="122"/>
        <v>42123.678645833337</v>
      </c>
      <c r="T1329" s="21">
        <f t="shared" si="123"/>
        <v>42153.678645833337</v>
      </c>
      <c r="U1329" s="23">
        <f t="shared" si="124"/>
        <v>30</v>
      </c>
      <c r="V1329" s="25">
        <f t="shared" si="125"/>
        <v>8.2191780821917804E-2</v>
      </c>
    </row>
    <row r="1330" spans="1:22" customFormat="1" ht="60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 s="8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 s="9">
        <f t="shared" si="121"/>
        <v>116.53</v>
      </c>
      <c r="Q1330" s="5" t="s">
        <v>8315</v>
      </c>
      <c r="R1330" s="10" t="s">
        <v>8317</v>
      </c>
      <c r="S1330" s="18">
        <f t="shared" si="122"/>
        <v>42612.642754629633</v>
      </c>
      <c r="T1330" s="21">
        <f t="shared" si="123"/>
        <v>42657.642754629633</v>
      </c>
      <c r="U1330" s="23">
        <f t="shared" si="124"/>
        <v>45</v>
      </c>
      <c r="V1330" s="25">
        <f t="shared" si="125"/>
        <v>0.12328767123287671</v>
      </c>
    </row>
    <row r="1331" spans="1:22" customFormat="1" ht="45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 s="8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 s="9">
        <f t="shared" si="121"/>
        <v>45.33</v>
      </c>
      <c r="Q1331" s="5" t="s">
        <v>8315</v>
      </c>
      <c r="R1331" s="10" t="s">
        <v>8317</v>
      </c>
      <c r="S1331" s="18">
        <f t="shared" si="122"/>
        <v>41935.221585648149</v>
      </c>
      <c r="T1331" s="21">
        <f t="shared" si="123"/>
        <v>41975.263252314813</v>
      </c>
      <c r="U1331" s="23">
        <f t="shared" si="124"/>
        <v>40</v>
      </c>
      <c r="V1331" s="25">
        <f t="shared" si="125"/>
        <v>0.1095890410958904</v>
      </c>
    </row>
    <row r="1332" spans="1:22" customFormat="1" ht="45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 s="8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 s="9">
        <f t="shared" si="121"/>
        <v>157.46</v>
      </c>
      <c r="Q1332" s="5" t="s">
        <v>8315</v>
      </c>
      <c r="R1332" s="10" t="s">
        <v>8317</v>
      </c>
      <c r="S1332" s="18">
        <f t="shared" si="122"/>
        <v>42522.276724537034</v>
      </c>
      <c r="T1332" s="21">
        <f t="shared" si="123"/>
        <v>42553.166666666672</v>
      </c>
      <c r="U1332" s="23">
        <f t="shared" si="124"/>
        <v>31</v>
      </c>
      <c r="V1332" s="25">
        <f t="shared" si="125"/>
        <v>8.4931506849315067E-2</v>
      </c>
    </row>
    <row r="1333" spans="1:22" customFormat="1" ht="45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 s="8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 s="9">
        <f t="shared" si="121"/>
        <v>100.5</v>
      </c>
      <c r="Q1333" s="5" t="s">
        <v>8315</v>
      </c>
      <c r="R1333" s="10" t="s">
        <v>8317</v>
      </c>
      <c r="S1333" s="18">
        <f t="shared" si="122"/>
        <v>42569.50409722222</v>
      </c>
      <c r="T1333" s="21">
        <f t="shared" si="123"/>
        <v>42599.50409722222</v>
      </c>
      <c r="U1333" s="23">
        <f t="shared" si="124"/>
        <v>30</v>
      </c>
      <c r="V1333" s="25">
        <f t="shared" si="125"/>
        <v>8.2191780821917804E-2</v>
      </c>
    </row>
    <row r="1334" spans="1:22" customFormat="1" ht="60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 s="8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 s="9">
        <f t="shared" si="121"/>
        <v>0</v>
      </c>
      <c r="Q1334" s="5" t="s">
        <v>8315</v>
      </c>
      <c r="R1334" s="10" t="s">
        <v>8317</v>
      </c>
      <c r="S1334" s="18">
        <f t="shared" si="122"/>
        <v>42732.060277777782</v>
      </c>
      <c r="T1334" s="21">
        <f t="shared" si="123"/>
        <v>42762.060277777782</v>
      </c>
      <c r="U1334" s="23">
        <f t="shared" si="124"/>
        <v>30</v>
      </c>
      <c r="V1334" s="25">
        <f t="shared" si="125"/>
        <v>8.2191780821917804E-2</v>
      </c>
    </row>
    <row r="1335" spans="1:22" customFormat="1" ht="60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 s="8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 s="9">
        <f t="shared" si="121"/>
        <v>0</v>
      </c>
      <c r="Q1335" s="5" t="s">
        <v>8315</v>
      </c>
      <c r="R1335" s="10" t="s">
        <v>8317</v>
      </c>
      <c r="S1335" s="18">
        <f t="shared" si="122"/>
        <v>41806.106770833336</v>
      </c>
      <c r="T1335" s="21">
        <f t="shared" si="123"/>
        <v>41836.106770833336</v>
      </c>
      <c r="U1335" s="23">
        <f t="shared" si="124"/>
        <v>30</v>
      </c>
      <c r="V1335" s="25">
        <f t="shared" si="125"/>
        <v>8.2191780821917804E-2</v>
      </c>
    </row>
    <row r="1336" spans="1:22" customFormat="1" ht="45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 s="8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 s="9">
        <f t="shared" si="121"/>
        <v>51.82</v>
      </c>
      <c r="Q1336" s="5" t="s">
        <v>8315</v>
      </c>
      <c r="R1336" s="10" t="s">
        <v>8317</v>
      </c>
      <c r="S1336" s="18">
        <f t="shared" si="122"/>
        <v>42410.774155092593</v>
      </c>
      <c r="T1336" s="21">
        <f t="shared" si="123"/>
        <v>42440.774155092593</v>
      </c>
      <c r="U1336" s="23">
        <f t="shared" si="124"/>
        <v>30</v>
      </c>
      <c r="V1336" s="25">
        <f t="shared" si="125"/>
        <v>8.2191780821917804E-2</v>
      </c>
    </row>
    <row r="1337" spans="1:22" customFormat="1" ht="60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 s="8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 s="9">
        <f t="shared" si="121"/>
        <v>308.75</v>
      </c>
      <c r="Q1337" s="5" t="s">
        <v>8315</v>
      </c>
      <c r="R1337" s="10" t="s">
        <v>8317</v>
      </c>
      <c r="S1337" s="18">
        <f t="shared" si="122"/>
        <v>42313.936365740738</v>
      </c>
      <c r="T1337" s="21">
        <f t="shared" si="123"/>
        <v>42343.936365740738</v>
      </c>
      <c r="U1337" s="23">
        <f t="shared" si="124"/>
        <v>30</v>
      </c>
      <c r="V1337" s="25">
        <f t="shared" si="125"/>
        <v>8.2191780821917804E-2</v>
      </c>
    </row>
    <row r="1338" spans="1:22" customFormat="1" ht="60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 s="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 s="9">
        <f t="shared" si="121"/>
        <v>379.23</v>
      </c>
      <c r="Q1338" s="5" t="s">
        <v>8315</v>
      </c>
      <c r="R1338" s="10" t="s">
        <v>8317</v>
      </c>
      <c r="S1338" s="18">
        <f t="shared" si="122"/>
        <v>41955.863750000004</v>
      </c>
      <c r="T1338" s="21">
        <f t="shared" si="123"/>
        <v>41990.863750000004</v>
      </c>
      <c r="U1338" s="23">
        <f t="shared" si="124"/>
        <v>35</v>
      </c>
      <c r="V1338" s="25">
        <f t="shared" si="125"/>
        <v>9.5890410958904104E-2</v>
      </c>
    </row>
    <row r="1339" spans="1:22" customFormat="1" ht="45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 s="8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 s="9">
        <f t="shared" si="121"/>
        <v>176.36</v>
      </c>
      <c r="Q1339" s="5" t="s">
        <v>8315</v>
      </c>
      <c r="R1339" s="10" t="s">
        <v>8317</v>
      </c>
      <c r="S1339" s="18">
        <f t="shared" si="122"/>
        <v>42767.577303240745</v>
      </c>
      <c r="T1339" s="21">
        <f t="shared" si="123"/>
        <v>42797.577303240745</v>
      </c>
      <c r="U1339" s="23">
        <f t="shared" si="124"/>
        <v>30</v>
      </c>
      <c r="V1339" s="25">
        <f t="shared" si="125"/>
        <v>8.2191780821917804E-2</v>
      </c>
    </row>
    <row r="1340" spans="1:22" customFormat="1" ht="60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 s="8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 s="9">
        <f t="shared" si="121"/>
        <v>66.069999999999993</v>
      </c>
      <c r="Q1340" s="5" t="s">
        <v>8315</v>
      </c>
      <c r="R1340" s="10" t="s">
        <v>8317</v>
      </c>
      <c r="S1340" s="18">
        <f t="shared" si="122"/>
        <v>42188.803622685184</v>
      </c>
      <c r="T1340" s="21">
        <f t="shared" si="123"/>
        <v>42218.803622685184</v>
      </c>
      <c r="U1340" s="23">
        <f t="shared" si="124"/>
        <v>30</v>
      </c>
      <c r="V1340" s="25">
        <f t="shared" si="125"/>
        <v>8.2191780821917804E-2</v>
      </c>
    </row>
    <row r="1341" spans="1:22" customFormat="1" ht="30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 s="8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 s="9">
        <f t="shared" si="121"/>
        <v>89.65</v>
      </c>
      <c r="Q1341" s="5" t="s">
        <v>8315</v>
      </c>
      <c r="R1341" s="10" t="s">
        <v>8317</v>
      </c>
      <c r="S1341" s="18">
        <f t="shared" si="122"/>
        <v>41936.647164351853</v>
      </c>
      <c r="T1341" s="21">
        <f t="shared" si="123"/>
        <v>41981.688831018517</v>
      </c>
      <c r="U1341" s="23">
        <f t="shared" si="124"/>
        <v>45</v>
      </c>
      <c r="V1341" s="25">
        <f t="shared" si="125"/>
        <v>0.12328767123287671</v>
      </c>
    </row>
    <row r="1342" spans="1:22" customFormat="1" ht="45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 s="8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 s="9">
        <f t="shared" si="121"/>
        <v>0</v>
      </c>
      <c r="Q1342" s="5" t="s">
        <v>8315</v>
      </c>
      <c r="R1342" s="10" t="s">
        <v>8317</v>
      </c>
      <c r="S1342" s="18">
        <f t="shared" si="122"/>
        <v>41836.595520833333</v>
      </c>
      <c r="T1342" s="21">
        <f t="shared" si="123"/>
        <v>41866.595520833333</v>
      </c>
      <c r="U1342" s="23">
        <f t="shared" si="124"/>
        <v>30</v>
      </c>
      <c r="V1342" s="25">
        <f t="shared" si="125"/>
        <v>8.2191780821917804E-2</v>
      </c>
    </row>
    <row r="1343" spans="1:22" customFormat="1" ht="60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 s="8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 s="9">
        <f t="shared" si="121"/>
        <v>382.39</v>
      </c>
      <c r="Q1343" s="5" t="s">
        <v>8315</v>
      </c>
      <c r="R1343" s="10" t="s">
        <v>8317</v>
      </c>
      <c r="S1343" s="18">
        <f t="shared" si="122"/>
        <v>42612.624039351853</v>
      </c>
      <c r="T1343" s="21">
        <f t="shared" si="123"/>
        <v>42644.624039351853</v>
      </c>
      <c r="U1343" s="23">
        <f t="shared" si="124"/>
        <v>32</v>
      </c>
      <c r="V1343" s="25">
        <f t="shared" si="125"/>
        <v>8.7671232876712329E-2</v>
      </c>
    </row>
    <row r="1344" spans="1:22" customFormat="1" ht="60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 s="8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 s="9">
        <f t="shared" si="121"/>
        <v>100</v>
      </c>
      <c r="Q1344" s="5" t="s">
        <v>8315</v>
      </c>
      <c r="R1344" s="10" t="s">
        <v>8317</v>
      </c>
      <c r="S1344" s="18">
        <f t="shared" si="122"/>
        <v>42172.816423611104</v>
      </c>
      <c r="T1344" s="21">
        <f t="shared" si="123"/>
        <v>42202.816423611104</v>
      </c>
      <c r="U1344" s="23">
        <f t="shared" si="124"/>
        <v>30</v>
      </c>
      <c r="V1344" s="25">
        <f t="shared" si="125"/>
        <v>8.2191780821917804E-2</v>
      </c>
    </row>
    <row r="1345" spans="1:22" customFormat="1" ht="60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 s="8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 s="9">
        <f t="shared" si="121"/>
        <v>158.36000000000001</v>
      </c>
      <c r="Q1345" s="5" t="s">
        <v>8315</v>
      </c>
      <c r="R1345" s="10" t="s">
        <v>8317</v>
      </c>
      <c r="S1345" s="18">
        <f t="shared" si="122"/>
        <v>42542.526423611111</v>
      </c>
      <c r="T1345" s="21">
        <f t="shared" si="123"/>
        <v>42601.165972222225</v>
      </c>
      <c r="U1345" s="23">
        <f t="shared" si="124"/>
        <v>59</v>
      </c>
      <c r="V1345" s="25">
        <f t="shared" si="125"/>
        <v>0.16164383561643836</v>
      </c>
    </row>
    <row r="1346" spans="1:22" customFormat="1" ht="60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 s="8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0"/>
        <v>378</v>
      </c>
      <c r="P1346" s="9">
        <f t="shared" si="121"/>
        <v>40.76</v>
      </c>
      <c r="Q1346" s="5" t="s">
        <v>8318</v>
      </c>
      <c r="R1346" s="10" t="s">
        <v>8319</v>
      </c>
      <c r="S1346" s="18">
        <f t="shared" si="122"/>
        <v>42522.789803240739</v>
      </c>
      <c r="T1346" s="21">
        <f t="shared" si="123"/>
        <v>42551.789803240739</v>
      </c>
      <c r="U1346" s="23">
        <f t="shared" si="124"/>
        <v>29</v>
      </c>
      <c r="V1346" s="25">
        <f t="shared" si="125"/>
        <v>7.9452054794520555E-2</v>
      </c>
    </row>
    <row r="1347" spans="1:22" customFormat="1" ht="45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 s="8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26">ROUND(E1347/D1347*100,0)</f>
        <v>125</v>
      </c>
      <c r="P1347" s="9">
        <f t="shared" ref="P1347:P1410" si="127">IFERROR(ROUND(E1347/L1347,2),0)</f>
        <v>53.57</v>
      </c>
      <c r="Q1347" s="5" t="s">
        <v>8318</v>
      </c>
      <c r="R1347" s="10" t="s">
        <v>8319</v>
      </c>
      <c r="S1347" s="18">
        <f t="shared" ref="S1347:S1410" si="128">(((J1347/60)/60)/24)+DATE(1970,1,1)</f>
        <v>41799.814340277779</v>
      </c>
      <c r="T1347" s="21">
        <f t="shared" ref="T1347:T1410" si="129">(((I1347/60)/60)/24)+DATE(1970,1,1)</f>
        <v>41834.814340277779</v>
      </c>
      <c r="U1347" s="23">
        <f t="shared" ref="U1347:U1410" si="130">_xlfn.DAYS(T1347,S1347)</f>
        <v>35</v>
      </c>
      <c r="V1347" s="25">
        <f t="shared" ref="V1347:V1410" si="131">U1347/365</f>
        <v>9.5890410958904104E-2</v>
      </c>
    </row>
    <row r="1348" spans="1:22" customFormat="1" ht="45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 s="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 s="9">
        <f t="shared" si="127"/>
        <v>48.45</v>
      </c>
      <c r="Q1348" s="5" t="s">
        <v>8318</v>
      </c>
      <c r="R1348" s="10" t="s">
        <v>8319</v>
      </c>
      <c r="S1348" s="18">
        <f t="shared" si="128"/>
        <v>41422.075821759259</v>
      </c>
      <c r="T1348" s="21">
        <f t="shared" si="129"/>
        <v>41452.075821759259</v>
      </c>
      <c r="U1348" s="23">
        <f t="shared" si="130"/>
        <v>30</v>
      </c>
      <c r="V1348" s="25">
        <f t="shared" si="131"/>
        <v>8.2191780821917804E-2</v>
      </c>
    </row>
    <row r="1349" spans="1:22" customFormat="1" ht="60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 s="8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 s="9">
        <f t="shared" si="127"/>
        <v>82.42</v>
      </c>
      <c r="Q1349" s="5" t="s">
        <v>8318</v>
      </c>
      <c r="R1349" s="10" t="s">
        <v>8319</v>
      </c>
      <c r="S1349" s="18">
        <f t="shared" si="128"/>
        <v>42040.638020833328</v>
      </c>
      <c r="T1349" s="21">
        <f t="shared" si="129"/>
        <v>42070.638020833328</v>
      </c>
      <c r="U1349" s="23">
        <f t="shared" si="130"/>
        <v>30</v>
      </c>
      <c r="V1349" s="25">
        <f t="shared" si="131"/>
        <v>8.2191780821917804E-2</v>
      </c>
    </row>
    <row r="1350" spans="1:22" customFormat="1" ht="60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 s="8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 s="9">
        <f t="shared" si="127"/>
        <v>230.19</v>
      </c>
      <c r="Q1350" s="5" t="s">
        <v>8318</v>
      </c>
      <c r="R1350" s="10" t="s">
        <v>8319</v>
      </c>
      <c r="S1350" s="18">
        <f t="shared" si="128"/>
        <v>41963.506168981476</v>
      </c>
      <c r="T1350" s="21">
        <f t="shared" si="129"/>
        <v>41991.506168981476</v>
      </c>
      <c r="U1350" s="23">
        <f t="shared" si="130"/>
        <v>28</v>
      </c>
      <c r="V1350" s="25">
        <f t="shared" si="131"/>
        <v>7.6712328767123292E-2</v>
      </c>
    </row>
    <row r="1351" spans="1:22" customFormat="1" ht="60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 s="8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 s="9">
        <f t="shared" si="127"/>
        <v>59.36</v>
      </c>
      <c r="Q1351" s="5" t="s">
        <v>8318</v>
      </c>
      <c r="R1351" s="10" t="s">
        <v>8319</v>
      </c>
      <c r="S1351" s="18">
        <f t="shared" si="128"/>
        <v>42317.33258101852</v>
      </c>
      <c r="T1351" s="21">
        <f t="shared" si="129"/>
        <v>42354.290972222225</v>
      </c>
      <c r="U1351" s="23">
        <f t="shared" si="130"/>
        <v>37</v>
      </c>
      <c r="V1351" s="25">
        <f t="shared" si="131"/>
        <v>0.10136986301369863</v>
      </c>
    </row>
    <row r="1352" spans="1:22" customFormat="1" ht="60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 s="8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 s="9">
        <f t="shared" si="127"/>
        <v>66.7</v>
      </c>
      <c r="Q1352" s="5" t="s">
        <v>8318</v>
      </c>
      <c r="R1352" s="10" t="s">
        <v>8319</v>
      </c>
      <c r="S1352" s="18">
        <f t="shared" si="128"/>
        <v>42334.013124999998</v>
      </c>
      <c r="T1352" s="21">
        <f t="shared" si="129"/>
        <v>42364.013124999998</v>
      </c>
      <c r="U1352" s="23">
        <f t="shared" si="130"/>
        <v>30</v>
      </c>
      <c r="V1352" s="25">
        <f t="shared" si="131"/>
        <v>8.2191780821917804E-2</v>
      </c>
    </row>
    <row r="1353" spans="1:22" customFormat="1" ht="45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 s="8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 s="9">
        <f t="shared" si="127"/>
        <v>168.78</v>
      </c>
      <c r="Q1353" s="5" t="s">
        <v>8318</v>
      </c>
      <c r="R1353" s="10" t="s">
        <v>8319</v>
      </c>
      <c r="S1353" s="18">
        <f t="shared" si="128"/>
        <v>42382.74009259259</v>
      </c>
      <c r="T1353" s="21">
        <f t="shared" si="129"/>
        <v>42412.74009259259</v>
      </c>
      <c r="U1353" s="23">
        <f t="shared" si="130"/>
        <v>30</v>
      </c>
      <c r="V1353" s="25">
        <f t="shared" si="131"/>
        <v>8.2191780821917804E-2</v>
      </c>
    </row>
    <row r="1354" spans="1:22" customFormat="1" ht="60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 s="8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 s="9">
        <f t="shared" si="127"/>
        <v>59.97</v>
      </c>
      <c r="Q1354" s="5" t="s">
        <v>8318</v>
      </c>
      <c r="R1354" s="10" t="s">
        <v>8319</v>
      </c>
      <c r="S1354" s="18">
        <f t="shared" si="128"/>
        <v>42200.578310185185</v>
      </c>
      <c r="T1354" s="21">
        <f t="shared" si="129"/>
        <v>42252.165972222225</v>
      </c>
      <c r="U1354" s="23">
        <f t="shared" si="130"/>
        <v>52</v>
      </c>
      <c r="V1354" s="25">
        <f t="shared" si="131"/>
        <v>0.14246575342465753</v>
      </c>
    </row>
    <row r="1355" spans="1:22" customFormat="1" ht="45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 s="8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 s="9">
        <f t="shared" si="127"/>
        <v>31.81</v>
      </c>
      <c r="Q1355" s="5" t="s">
        <v>8318</v>
      </c>
      <c r="R1355" s="10" t="s">
        <v>8319</v>
      </c>
      <c r="S1355" s="18">
        <f t="shared" si="128"/>
        <v>41309.11791666667</v>
      </c>
      <c r="T1355" s="21">
        <f t="shared" si="129"/>
        <v>41344</v>
      </c>
      <c r="U1355" s="23">
        <f t="shared" si="130"/>
        <v>35</v>
      </c>
      <c r="V1355" s="25">
        <f t="shared" si="131"/>
        <v>9.5890410958904104E-2</v>
      </c>
    </row>
    <row r="1356" spans="1:22" customFormat="1" ht="60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 s="8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 s="9">
        <f t="shared" si="127"/>
        <v>24.42</v>
      </c>
      <c r="Q1356" s="5" t="s">
        <v>8318</v>
      </c>
      <c r="R1356" s="10" t="s">
        <v>8319</v>
      </c>
      <c r="S1356" s="18">
        <f t="shared" si="128"/>
        <v>42502.807627314818</v>
      </c>
      <c r="T1356" s="21">
        <f t="shared" si="129"/>
        <v>42532.807627314818</v>
      </c>
      <c r="U1356" s="23">
        <f t="shared" si="130"/>
        <v>30</v>
      </c>
      <c r="V1356" s="25">
        <f t="shared" si="131"/>
        <v>8.2191780821917804E-2</v>
      </c>
    </row>
    <row r="1357" spans="1:22" customFormat="1" ht="60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 s="8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 s="9">
        <f t="shared" si="127"/>
        <v>25.35</v>
      </c>
      <c r="Q1357" s="5" t="s">
        <v>8318</v>
      </c>
      <c r="R1357" s="10" t="s">
        <v>8319</v>
      </c>
      <c r="S1357" s="18">
        <f t="shared" si="128"/>
        <v>41213.254687499997</v>
      </c>
      <c r="T1357" s="21">
        <f t="shared" si="129"/>
        <v>41243.416666666664</v>
      </c>
      <c r="U1357" s="23">
        <f t="shared" si="130"/>
        <v>30</v>
      </c>
      <c r="V1357" s="25">
        <f t="shared" si="131"/>
        <v>8.2191780821917804E-2</v>
      </c>
    </row>
    <row r="1358" spans="1:22" customFormat="1" ht="60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 s="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 s="9">
        <f t="shared" si="127"/>
        <v>71.44</v>
      </c>
      <c r="Q1358" s="5" t="s">
        <v>8318</v>
      </c>
      <c r="R1358" s="10" t="s">
        <v>8319</v>
      </c>
      <c r="S1358" s="18">
        <f t="shared" si="128"/>
        <v>41430.038888888892</v>
      </c>
      <c r="T1358" s="21">
        <f t="shared" si="129"/>
        <v>41460.038888888892</v>
      </c>
      <c r="U1358" s="23">
        <f t="shared" si="130"/>
        <v>30</v>
      </c>
      <c r="V1358" s="25">
        <f t="shared" si="131"/>
        <v>8.2191780821917804E-2</v>
      </c>
    </row>
    <row r="1359" spans="1:22" customFormat="1" ht="45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 s="8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 s="9">
        <f t="shared" si="127"/>
        <v>38.549999999999997</v>
      </c>
      <c r="Q1359" s="5" t="s">
        <v>8318</v>
      </c>
      <c r="R1359" s="10" t="s">
        <v>8319</v>
      </c>
      <c r="S1359" s="18">
        <f t="shared" si="128"/>
        <v>41304.962233796294</v>
      </c>
      <c r="T1359" s="21">
        <f t="shared" si="129"/>
        <v>41334.249305555553</v>
      </c>
      <c r="U1359" s="23">
        <f t="shared" si="130"/>
        <v>30</v>
      </c>
      <c r="V1359" s="25">
        <f t="shared" si="131"/>
        <v>8.2191780821917804E-2</v>
      </c>
    </row>
    <row r="1360" spans="1:22" customFormat="1" ht="45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 s="8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 s="9">
        <f t="shared" si="127"/>
        <v>68.37</v>
      </c>
      <c r="Q1360" s="5" t="s">
        <v>8318</v>
      </c>
      <c r="R1360" s="10" t="s">
        <v>8319</v>
      </c>
      <c r="S1360" s="18">
        <f t="shared" si="128"/>
        <v>40689.570868055554</v>
      </c>
      <c r="T1360" s="21">
        <f t="shared" si="129"/>
        <v>40719.570868055554</v>
      </c>
      <c r="U1360" s="23">
        <f t="shared" si="130"/>
        <v>30</v>
      </c>
      <c r="V1360" s="25">
        <f t="shared" si="131"/>
        <v>8.2191780821917804E-2</v>
      </c>
    </row>
    <row r="1361" spans="1:22" customFormat="1" ht="60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 s="8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 s="9">
        <f t="shared" si="127"/>
        <v>40.21</v>
      </c>
      <c r="Q1361" s="5" t="s">
        <v>8318</v>
      </c>
      <c r="R1361" s="10" t="s">
        <v>8319</v>
      </c>
      <c r="S1361" s="18">
        <f t="shared" si="128"/>
        <v>40668.814699074072</v>
      </c>
      <c r="T1361" s="21">
        <f t="shared" si="129"/>
        <v>40730.814699074072</v>
      </c>
      <c r="U1361" s="23">
        <f t="shared" si="130"/>
        <v>62</v>
      </c>
      <c r="V1361" s="25">
        <f t="shared" si="131"/>
        <v>0.16986301369863013</v>
      </c>
    </row>
    <row r="1362" spans="1:22" customFormat="1" ht="30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 s="8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 s="9">
        <f t="shared" si="127"/>
        <v>32.07</v>
      </c>
      <c r="Q1362" s="5" t="s">
        <v>8318</v>
      </c>
      <c r="R1362" s="10" t="s">
        <v>8319</v>
      </c>
      <c r="S1362" s="18">
        <f t="shared" si="128"/>
        <v>41095.900694444441</v>
      </c>
      <c r="T1362" s="21">
        <f t="shared" si="129"/>
        <v>41123.900694444441</v>
      </c>
      <c r="U1362" s="23">
        <f t="shared" si="130"/>
        <v>28</v>
      </c>
      <c r="V1362" s="25">
        <f t="shared" si="131"/>
        <v>7.6712328767123292E-2</v>
      </c>
    </row>
    <row r="1363" spans="1:22" customFormat="1" ht="45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 s="8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 s="9">
        <f t="shared" si="127"/>
        <v>28.63</v>
      </c>
      <c r="Q1363" s="5" t="s">
        <v>8318</v>
      </c>
      <c r="R1363" s="10" t="s">
        <v>8319</v>
      </c>
      <c r="S1363" s="18">
        <f t="shared" si="128"/>
        <v>41781.717268518521</v>
      </c>
      <c r="T1363" s="21">
        <f t="shared" si="129"/>
        <v>41811.717268518521</v>
      </c>
      <c r="U1363" s="23">
        <f t="shared" si="130"/>
        <v>30</v>
      </c>
      <c r="V1363" s="25">
        <f t="shared" si="131"/>
        <v>8.2191780821917804E-2</v>
      </c>
    </row>
    <row r="1364" spans="1:22" customFormat="1" ht="45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 s="8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 s="9">
        <f t="shared" si="127"/>
        <v>43.64</v>
      </c>
      <c r="Q1364" s="5" t="s">
        <v>8318</v>
      </c>
      <c r="R1364" s="10" t="s">
        <v>8319</v>
      </c>
      <c r="S1364" s="18">
        <f t="shared" si="128"/>
        <v>41464.934386574074</v>
      </c>
      <c r="T1364" s="21">
        <f t="shared" si="129"/>
        <v>41524.934386574074</v>
      </c>
      <c r="U1364" s="23">
        <f t="shared" si="130"/>
        <v>60</v>
      </c>
      <c r="V1364" s="25">
        <f t="shared" si="131"/>
        <v>0.16438356164383561</v>
      </c>
    </row>
    <row r="1365" spans="1:22" customFormat="1" ht="60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 s="8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 s="9">
        <f t="shared" si="127"/>
        <v>40</v>
      </c>
      <c r="Q1365" s="5" t="s">
        <v>8318</v>
      </c>
      <c r="R1365" s="10" t="s">
        <v>8319</v>
      </c>
      <c r="S1365" s="18">
        <f t="shared" si="128"/>
        <v>42396.8440625</v>
      </c>
      <c r="T1365" s="21">
        <f t="shared" si="129"/>
        <v>42415.332638888889</v>
      </c>
      <c r="U1365" s="23">
        <f t="shared" si="130"/>
        <v>19</v>
      </c>
      <c r="V1365" s="25">
        <f t="shared" si="131"/>
        <v>5.2054794520547946E-2</v>
      </c>
    </row>
    <row r="1366" spans="1:22" customFormat="1" ht="60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 s="8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 s="9">
        <f t="shared" si="127"/>
        <v>346.04</v>
      </c>
      <c r="Q1366" s="5" t="s">
        <v>8321</v>
      </c>
      <c r="R1366" s="10" t="s">
        <v>8322</v>
      </c>
      <c r="S1366" s="18">
        <f t="shared" si="128"/>
        <v>41951.695671296293</v>
      </c>
      <c r="T1366" s="21">
        <f t="shared" si="129"/>
        <v>42011.6956712963</v>
      </c>
      <c r="U1366" s="23">
        <f t="shared" si="130"/>
        <v>60</v>
      </c>
      <c r="V1366" s="25">
        <f t="shared" si="131"/>
        <v>0.16438356164383561</v>
      </c>
    </row>
    <row r="1367" spans="1:22" customFormat="1" ht="60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 s="8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 s="9">
        <f t="shared" si="127"/>
        <v>81.739999999999995</v>
      </c>
      <c r="Q1367" s="5" t="s">
        <v>8321</v>
      </c>
      <c r="R1367" s="10" t="s">
        <v>8322</v>
      </c>
      <c r="S1367" s="18">
        <f t="shared" si="128"/>
        <v>42049.733240740738</v>
      </c>
      <c r="T1367" s="21">
        <f t="shared" si="129"/>
        <v>42079.691574074073</v>
      </c>
      <c r="U1367" s="23">
        <f t="shared" si="130"/>
        <v>30</v>
      </c>
      <c r="V1367" s="25">
        <f t="shared" si="131"/>
        <v>8.2191780821917804E-2</v>
      </c>
    </row>
    <row r="1368" spans="1:22" customFormat="1" ht="15.75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 s="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 s="9">
        <f t="shared" si="127"/>
        <v>64.540000000000006</v>
      </c>
      <c r="Q1368" s="5" t="s">
        <v>8321</v>
      </c>
      <c r="R1368" s="10" t="s">
        <v>8322</v>
      </c>
      <c r="S1368" s="18">
        <f t="shared" si="128"/>
        <v>41924.996099537035</v>
      </c>
      <c r="T1368" s="21">
        <f t="shared" si="129"/>
        <v>41970.037766203706</v>
      </c>
      <c r="U1368" s="23">
        <f t="shared" si="130"/>
        <v>46</v>
      </c>
      <c r="V1368" s="25">
        <f t="shared" si="131"/>
        <v>0.12602739726027398</v>
      </c>
    </row>
    <row r="1369" spans="1:22" customFormat="1" ht="45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 s="8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 s="9">
        <f t="shared" si="127"/>
        <v>63.48</v>
      </c>
      <c r="Q1369" s="5" t="s">
        <v>8321</v>
      </c>
      <c r="R1369" s="10" t="s">
        <v>8322</v>
      </c>
      <c r="S1369" s="18">
        <f t="shared" si="128"/>
        <v>42292.002893518518</v>
      </c>
      <c r="T1369" s="21">
        <f t="shared" si="129"/>
        <v>42322.044560185182</v>
      </c>
      <c r="U1369" s="23">
        <f t="shared" si="130"/>
        <v>30</v>
      </c>
      <c r="V1369" s="25">
        <f t="shared" si="131"/>
        <v>8.2191780821917804E-2</v>
      </c>
    </row>
    <row r="1370" spans="1:22" customFormat="1" ht="45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 s="8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 s="9">
        <f t="shared" si="127"/>
        <v>63.62</v>
      </c>
      <c r="Q1370" s="5" t="s">
        <v>8321</v>
      </c>
      <c r="R1370" s="10" t="s">
        <v>8322</v>
      </c>
      <c r="S1370" s="18">
        <f t="shared" si="128"/>
        <v>42146.190902777773</v>
      </c>
      <c r="T1370" s="21">
        <f t="shared" si="129"/>
        <v>42170.190902777773</v>
      </c>
      <c r="U1370" s="23">
        <f t="shared" si="130"/>
        <v>24</v>
      </c>
      <c r="V1370" s="25">
        <f t="shared" si="131"/>
        <v>6.575342465753424E-2</v>
      </c>
    </row>
    <row r="1371" spans="1:22" customFormat="1" ht="60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 s="8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 s="9">
        <f t="shared" si="127"/>
        <v>83.97</v>
      </c>
      <c r="Q1371" s="5" t="s">
        <v>8321</v>
      </c>
      <c r="R1371" s="10" t="s">
        <v>8322</v>
      </c>
      <c r="S1371" s="18">
        <f t="shared" si="128"/>
        <v>41710.594282407408</v>
      </c>
      <c r="T1371" s="21">
        <f t="shared" si="129"/>
        <v>41740.594282407408</v>
      </c>
      <c r="U1371" s="23">
        <f t="shared" si="130"/>
        <v>30</v>
      </c>
      <c r="V1371" s="25">
        <f t="shared" si="131"/>
        <v>8.2191780821917804E-2</v>
      </c>
    </row>
    <row r="1372" spans="1:22" customFormat="1" ht="30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 s="8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 s="9">
        <f t="shared" si="127"/>
        <v>77.75</v>
      </c>
      <c r="Q1372" s="5" t="s">
        <v>8321</v>
      </c>
      <c r="R1372" s="10" t="s">
        <v>8322</v>
      </c>
      <c r="S1372" s="18">
        <f t="shared" si="128"/>
        <v>41548.00335648148</v>
      </c>
      <c r="T1372" s="21">
        <f t="shared" si="129"/>
        <v>41563.00335648148</v>
      </c>
      <c r="U1372" s="23">
        <f t="shared" si="130"/>
        <v>15</v>
      </c>
      <c r="V1372" s="25">
        <f t="shared" si="131"/>
        <v>4.1095890410958902E-2</v>
      </c>
    </row>
    <row r="1373" spans="1:22" customFormat="1" ht="60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 s="8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 s="9">
        <f t="shared" si="127"/>
        <v>107.07</v>
      </c>
      <c r="Q1373" s="5" t="s">
        <v>8321</v>
      </c>
      <c r="R1373" s="10" t="s">
        <v>8322</v>
      </c>
      <c r="S1373" s="18">
        <f t="shared" si="128"/>
        <v>42101.758587962962</v>
      </c>
      <c r="T1373" s="21">
        <f t="shared" si="129"/>
        <v>42131.758587962962</v>
      </c>
      <c r="U1373" s="23">
        <f t="shared" si="130"/>
        <v>30</v>
      </c>
      <c r="V1373" s="25">
        <f t="shared" si="131"/>
        <v>8.2191780821917804E-2</v>
      </c>
    </row>
    <row r="1374" spans="1:22" customFormat="1" ht="30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 s="8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 s="9">
        <f t="shared" si="127"/>
        <v>38.75</v>
      </c>
      <c r="Q1374" s="5" t="s">
        <v>8321</v>
      </c>
      <c r="R1374" s="10" t="s">
        <v>8322</v>
      </c>
      <c r="S1374" s="18">
        <f t="shared" si="128"/>
        <v>41072.739953703705</v>
      </c>
      <c r="T1374" s="21">
        <f t="shared" si="129"/>
        <v>41102.739953703705</v>
      </c>
      <c r="U1374" s="23">
        <f t="shared" si="130"/>
        <v>30</v>
      </c>
      <c r="V1374" s="25">
        <f t="shared" si="131"/>
        <v>8.2191780821917804E-2</v>
      </c>
    </row>
    <row r="1375" spans="1:22" customFormat="1" ht="45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 s="8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 s="9">
        <f t="shared" si="127"/>
        <v>201.94</v>
      </c>
      <c r="Q1375" s="5" t="s">
        <v>8321</v>
      </c>
      <c r="R1375" s="10" t="s">
        <v>8322</v>
      </c>
      <c r="S1375" s="18">
        <f t="shared" si="128"/>
        <v>42704.95177083333</v>
      </c>
      <c r="T1375" s="21">
        <f t="shared" si="129"/>
        <v>42734.95177083333</v>
      </c>
      <c r="U1375" s="23">
        <f t="shared" si="130"/>
        <v>30</v>
      </c>
      <c r="V1375" s="25">
        <f t="shared" si="131"/>
        <v>8.2191780821917804E-2</v>
      </c>
    </row>
    <row r="1376" spans="1:22" customFormat="1" ht="60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 s="8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 s="9">
        <f t="shared" si="127"/>
        <v>43.06</v>
      </c>
      <c r="Q1376" s="5" t="s">
        <v>8321</v>
      </c>
      <c r="R1376" s="10" t="s">
        <v>8322</v>
      </c>
      <c r="S1376" s="18">
        <f t="shared" si="128"/>
        <v>42424.161898148144</v>
      </c>
      <c r="T1376" s="21">
        <f t="shared" si="129"/>
        <v>42454.12023148148</v>
      </c>
      <c r="U1376" s="23">
        <f t="shared" si="130"/>
        <v>30</v>
      </c>
      <c r="V1376" s="25">
        <f t="shared" si="131"/>
        <v>8.2191780821917804E-2</v>
      </c>
    </row>
    <row r="1377" spans="1:22" customFormat="1" ht="60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 s="8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 s="9">
        <f t="shared" si="127"/>
        <v>62.87</v>
      </c>
      <c r="Q1377" s="5" t="s">
        <v>8321</v>
      </c>
      <c r="R1377" s="10" t="s">
        <v>8322</v>
      </c>
      <c r="S1377" s="18">
        <f t="shared" si="128"/>
        <v>42720.066192129627</v>
      </c>
      <c r="T1377" s="21">
        <f t="shared" si="129"/>
        <v>42750.066192129627</v>
      </c>
      <c r="U1377" s="23">
        <f t="shared" si="130"/>
        <v>30</v>
      </c>
      <c r="V1377" s="25">
        <f t="shared" si="131"/>
        <v>8.2191780821917804E-2</v>
      </c>
    </row>
    <row r="1378" spans="1:22" customFormat="1" ht="30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 s="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 s="9">
        <f t="shared" si="127"/>
        <v>55.61</v>
      </c>
      <c r="Q1378" s="5" t="s">
        <v>8321</v>
      </c>
      <c r="R1378" s="10" t="s">
        <v>8322</v>
      </c>
      <c r="S1378" s="18">
        <f t="shared" si="128"/>
        <v>42677.669050925921</v>
      </c>
      <c r="T1378" s="21">
        <f t="shared" si="129"/>
        <v>42707.710717592592</v>
      </c>
      <c r="U1378" s="23">
        <f t="shared" si="130"/>
        <v>30</v>
      </c>
      <c r="V1378" s="25">
        <f t="shared" si="131"/>
        <v>8.2191780821917804E-2</v>
      </c>
    </row>
    <row r="1379" spans="1:22" customFormat="1" ht="60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 s="8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 s="9">
        <f t="shared" si="127"/>
        <v>48.71</v>
      </c>
      <c r="Q1379" s="5" t="s">
        <v>8321</v>
      </c>
      <c r="R1379" s="10" t="s">
        <v>8322</v>
      </c>
      <c r="S1379" s="18">
        <f t="shared" si="128"/>
        <v>42747.219560185185</v>
      </c>
      <c r="T1379" s="21">
        <f t="shared" si="129"/>
        <v>42769.174305555556</v>
      </c>
      <c r="U1379" s="23">
        <f t="shared" si="130"/>
        <v>22</v>
      </c>
      <c r="V1379" s="25">
        <f t="shared" si="131"/>
        <v>6.0273972602739728E-2</v>
      </c>
    </row>
    <row r="1380" spans="1:22" customFormat="1" ht="15.75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 s="8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 s="9">
        <f t="shared" si="127"/>
        <v>30.58</v>
      </c>
      <c r="Q1380" s="5" t="s">
        <v>8321</v>
      </c>
      <c r="R1380" s="10" t="s">
        <v>8322</v>
      </c>
      <c r="S1380" s="18">
        <f t="shared" si="128"/>
        <v>42568.759374999994</v>
      </c>
      <c r="T1380" s="21">
        <f t="shared" si="129"/>
        <v>42583.759374999994</v>
      </c>
      <c r="U1380" s="23">
        <f t="shared" si="130"/>
        <v>15</v>
      </c>
      <c r="V1380" s="25">
        <f t="shared" si="131"/>
        <v>4.1095890410958902E-2</v>
      </c>
    </row>
    <row r="1381" spans="1:22" customFormat="1" ht="30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 s="8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 s="9">
        <f t="shared" si="127"/>
        <v>73.91</v>
      </c>
      <c r="Q1381" s="5" t="s">
        <v>8321</v>
      </c>
      <c r="R1381" s="10" t="s">
        <v>8322</v>
      </c>
      <c r="S1381" s="18">
        <f t="shared" si="128"/>
        <v>42130.491620370376</v>
      </c>
      <c r="T1381" s="21">
        <f t="shared" si="129"/>
        <v>42160.491620370376</v>
      </c>
      <c r="U1381" s="23">
        <f t="shared" si="130"/>
        <v>30</v>
      </c>
      <c r="V1381" s="25">
        <f t="shared" si="131"/>
        <v>8.2191780821917804E-2</v>
      </c>
    </row>
    <row r="1382" spans="1:22" customFormat="1" ht="45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 s="8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 s="9">
        <f t="shared" si="127"/>
        <v>21.2</v>
      </c>
      <c r="Q1382" s="5" t="s">
        <v>8321</v>
      </c>
      <c r="R1382" s="10" t="s">
        <v>8322</v>
      </c>
      <c r="S1382" s="18">
        <f t="shared" si="128"/>
        <v>42141.762800925921</v>
      </c>
      <c r="T1382" s="21">
        <f t="shared" si="129"/>
        <v>42164.083333333328</v>
      </c>
      <c r="U1382" s="23">
        <f t="shared" si="130"/>
        <v>23</v>
      </c>
      <c r="V1382" s="25">
        <f t="shared" si="131"/>
        <v>6.3013698630136991E-2</v>
      </c>
    </row>
    <row r="1383" spans="1:22" customFormat="1" ht="60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 s="8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 s="9">
        <f t="shared" si="127"/>
        <v>73.36</v>
      </c>
      <c r="Q1383" s="5" t="s">
        <v>8321</v>
      </c>
      <c r="R1383" s="10" t="s">
        <v>8322</v>
      </c>
      <c r="S1383" s="18">
        <f t="shared" si="128"/>
        <v>42703.214409722219</v>
      </c>
      <c r="T1383" s="21">
        <f t="shared" si="129"/>
        <v>42733.214409722219</v>
      </c>
      <c r="U1383" s="23">
        <f t="shared" si="130"/>
        <v>30</v>
      </c>
      <c r="V1383" s="25">
        <f t="shared" si="131"/>
        <v>8.2191780821917804E-2</v>
      </c>
    </row>
    <row r="1384" spans="1:22" customFormat="1" ht="45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 s="8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 s="9">
        <f t="shared" si="127"/>
        <v>56.41</v>
      </c>
      <c r="Q1384" s="5" t="s">
        <v>8321</v>
      </c>
      <c r="R1384" s="10" t="s">
        <v>8322</v>
      </c>
      <c r="S1384" s="18">
        <f t="shared" si="128"/>
        <v>41370.800185185188</v>
      </c>
      <c r="T1384" s="21">
        <f t="shared" si="129"/>
        <v>41400.800185185188</v>
      </c>
      <c r="U1384" s="23">
        <f t="shared" si="130"/>
        <v>30</v>
      </c>
      <c r="V1384" s="25">
        <f t="shared" si="131"/>
        <v>8.2191780821917804E-2</v>
      </c>
    </row>
    <row r="1385" spans="1:22" customFormat="1" ht="60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 s="8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 s="9">
        <f t="shared" si="127"/>
        <v>50.25</v>
      </c>
      <c r="Q1385" s="5" t="s">
        <v>8321</v>
      </c>
      <c r="R1385" s="10" t="s">
        <v>8322</v>
      </c>
      <c r="S1385" s="18">
        <f t="shared" si="128"/>
        <v>42707.074976851851</v>
      </c>
      <c r="T1385" s="21">
        <f t="shared" si="129"/>
        <v>42727.074976851851</v>
      </c>
      <c r="U1385" s="23">
        <f t="shared" si="130"/>
        <v>20</v>
      </c>
      <c r="V1385" s="25">
        <f t="shared" si="131"/>
        <v>5.4794520547945202E-2</v>
      </c>
    </row>
    <row r="1386" spans="1:22" customFormat="1" ht="45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 s="8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 s="9">
        <f t="shared" si="127"/>
        <v>68.94</v>
      </c>
      <c r="Q1386" s="5" t="s">
        <v>8321</v>
      </c>
      <c r="R1386" s="10" t="s">
        <v>8322</v>
      </c>
      <c r="S1386" s="18">
        <f t="shared" si="128"/>
        <v>42160.735208333332</v>
      </c>
      <c r="T1386" s="21">
        <f t="shared" si="129"/>
        <v>42190.735208333332</v>
      </c>
      <c r="U1386" s="23">
        <f t="shared" si="130"/>
        <v>30</v>
      </c>
      <c r="V1386" s="25">
        <f t="shared" si="131"/>
        <v>8.2191780821917804E-2</v>
      </c>
    </row>
    <row r="1387" spans="1:22" customFormat="1" ht="45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 s="8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 s="9">
        <f t="shared" si="127"/>
        <v>65.91</v>
      </c>
      <c r="Q1387" s="5" t="s">
        <v>8321</v>
      </c>
      <c r="R1387" s="10" t="s">
        <v>8322</v>
      </c>
      <c r="S1387" s="18">
        <f t="shared" si="128"/>
        <v>42433.688900462963</v>
      </c>
      <c r="T1387" s="21">
        <f t="shared" si="129"/>
        <v>42489.507638888885</v>
      </c>
      <c r="U1387" s="23">
        <f t="shared" si="130"/>
        <v>56</v>
      </c>
      <c r="V1387" s="25">
        <f t="shared" si="131"/>
        <v>0.15342465753424658</v>
      </c>
    </row>
    <row r="1388" spans="1:22" customFormat="1" ht="30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 s="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 s="9">
        <f t="shared" si="127"/>
        <v>62.5</v>
      </c>
      <c r="Q1388" s="5" t="s">
        <v>8321</v>
      </c>
      <c r="R1388" s="10" t="s">
        <v>8322</v>
      </c>
      <c r="S1388" s="18">
        <f t="shared" si="128"/>
        <v>42184.646863425922</v>
      </c>
      <c r="T1388" s="21">
        <f t="shared" si="129"/>
        <v>42214.646863425922</v>
      </c>
      <c r="U1388" s="23">
        <f t="shared" si="130"/>
        <v>30</v>
      </c>
      <c r="V1388" s="25">
        <f t="shared" si="131"/>
        <v>8.2191780821917804E-2</v>
      </c>
    </row>
    <row r="1389" spans="1:22" customFormat="1" ht="60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 s="8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 s="9">
        <f t="shared" si="127"/>
        <v>70.06</v>
      </c>
      <c r="Q1389" s="5" t="s">
        <v>8321</v>
      </c>
      <c r="R1389" s="10" t="s">
        <v>8322</v>
      </c>
      <c r="S1389" s="18">
        <f t="shared" si="128"/>
        <v>42126.92123842593</v>
      </c>
      <c r="T1389" s="21">
        <f t="shared" si="129"/>
        <v>42158.1875</v>
      </c>
      <c r="U1389" s="23">
        <f t="shared" si="130"/>
        <v>32</v>
      </c>
      <c r="V1389" s="25">
        <f t="shared" si="131"/>
        <v>8.7671232876712329E-2</v>
      </c>
    </row>
    <row r="1390" spans="1:22" customFormat="1" ht="60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 s="8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 s="9">
        <f t="shared" si="127"/>
        <v>60.18</v>
      </c>
      <c r="Q1390" s="5" t="s">
        <v>8321</v>
      </c>
      <c r="R1390" s="10" t="s">
        <v>8322</v>
      </c>
      <c r="S1390" s="18">
        <f t="shared" si="128"/>
        <v>42634.614780092597</v>
      </c>
      <c r="T1390" s="21">
        <f t="shared" si="129"/>
        <v>42660.676388888889</v>
      </c>
      <c r="U1390" s="23">
        <f t="shared" si="130"/>
        <v>26</v>
      </c>
      <c r="V1390" s="25">
        <f t="shared" si="131"/>
        <v>7.1232876712328766E-2</v>
      </c>
    </row>
    <row r="1391" spans="1:22" customFormat="1" ht="30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 s="8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 s="9">
        <f t="shared" si="127"/>
        <v>21.38</v>
      </c>
      <c r="Q1391" s="5" t="s">
        <v>8321</v>
      </c>
      <c r="R1391" s="10" t="s">
        <v>8322</v>
      </c>
      <c r="S1391" s="18">
        <f t="shared" si="128"/>
        <v>42565.480983796297</v>
      </c>
      <c r="T1391" s="21">
        <f t="shared" si="129"/>
        <v>42595.480983796297</v>
      </c>
      <c r="U1391" s="23">
        <f t="shared" si="130"/>
        <v>30</v>
      </c>
      <c r="V1391" s="25">
        <f t="shared" si="131"/>
        <v>8.2191780821917804E-2</v>
      </c>
    </row>
    <row r="1392" spans="1:22" customFormat="1" ht="45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 s="8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 s="9">
        <f t="shared" si="127"/>
        <v>160.79</v>
      </c>
      <c r="Q1392" s="5" t="s">
        <v>8321</v>
      </c>
      <c r="R1392" s="10" t="s">
        <v>8322</v>
      </c>
      <c r="S1392" s="18">
        <f t="shared" si="128"/>
        <v>42087.803310185183</v>
      </c>
      <c r="T1392" s="21">
        <f t="shared" si="129"/>
        <v>42121.716666666667</v>
      </c>
      <c r="U1392" s="23">
        <f t="shared" si="130"/>
        <v>34</v>
      </c>
      <c r="V1392" s="25">
        <f t="shared" si="131"/>
        <v>9.3150684931506855E-2</v>
      </c>
    </row>
    <row r="1393" spans="1:22" customFormat="1" ht="45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 s="8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 s="9">
        <f t="shared" si="127"/>
        <v>42.38</v>
      </c>
      <c r="Q1393" s="5" t="s">
        <v>8321</v>
      </c>
      <c r="R1393" s="10" t="s">
        <v>8322</v>
      </c>
      <c r="S1393" s="18">
        <f t="shared" si="128"/>
        <v>42193.650671296295</v>
      </c>
      <c r="T1393" s="21">
        <f t="shared" si="129"/>
        <v>42238.207638888889</v>
      </c>
      <c r="U1393" s="23">
        <f t="shared" si="130"/>
        <v>45</v>
      </c>
      <c r="V1393" s="25">
        <f t="shared" si="131"/>
        <v>0.12328767123287671</v>
      </c>
    </row>
    <row r="1394" spans="1:22" customFormat="1" ht="45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 s="8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 s="9">
        <f t="shared" si="127"/>
        <v>27.32</v>
      </c>
      <c r="Q1394" s="5" t="s">
        <v>8321</v>
      </c>
      <c r="R1394" s="10" t="s">
        <v>8322</v>
      </c>
      <c r="S1394" s="18">
        <f t="shared" si="128"/>
        <v>42401.154930555553</v>
      </c>
      <c r="T1394" s="21">
        <f t="shared" si="129"/>
        <v>42432.154930555553</v>
      </c>
      <c r="U1394" s="23">
        <f t="shared" si="130"/>
        <v>31</v>
      </c>
      <c r="V1394" s="25">
        <f t="shared" si="131"/>
        <v>8.4931506849315067E-2</v>
      </c>
    </row>
    <row r="1395" spans="1:22" customFormat="1" ht="30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 s="8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 s="9">
        <f t="shared" si="127"/>
        <v>196.83</v>
      </c>
      <c r="Q1395" s="5" t="s">
        <v>8321</v>
      </c>
      <c r="R1395" s="10" t="s">
        <v>8322</v>
      </c>
      <c r="S1395" s="18">
        <f t="shared" si="128"/>
        <v>42553.681979166664</v>
      </c>
      <c r="T1395" s="21">
        <f t="shared" si="129"/>
        <v>42583.681979166664</v>
      </c>
      <c r="U1395" s="23">
        <f t="shared" si="130"/>
        <v>30</v>
      </c>
      <c r="V1395" s="25">
        <f t="shared" si="131"/>
        <v>8.2191780821917804E-2</v>
      </c>
    </row>
    <row r="1396" spans="1:22" customFormat="1" ht="45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 s="8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 s="9">
        <f t="shared" si="127"/>
        <v>53.88</v>
      </c>
      <c r="Q1396" s="5" t="s">
        <v>8321</v>
      </c>
      <c r="R1396" s="10" t="s">
        <v>8322</v>
      </c>
      <c r="S1396" s="18">
        <f t="shared" si="128"/>
        <v>42752.144976851851</v>
      </c>
      <c r="T1396" s="21">
        <f t="shared" si="129"/>
        <v>42795.125</v>
      </c>
      <c r="U1396" s="23">
        <f t="shared" si="130"/>
        <v>43</v>
      </c>
      <c r="V1396" s="25">
        <f t="shared" si="131"/>
        <v>0.11780821917808219</v>
      </c>
    </row>
    <row r="1397" spans="1:22" customFormat="1" ht="30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 s="8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 s="9">
        <f t="shared" si="127"/>
        <v>47.76</v>
      </c>
      <c r="Q1397" s="5" t="s">
        <v>8321</v>
      </c>
      <c r="R1397" s="10" t="s">
        <v>8322</v>
      </c>
      <c r="S1397" s="18">
        <f t="shared" si="128"/>
        <v>42719.90834490741</v>
      </c>
      <c r="T1397" s="21">
        <f t="shared" si="129"/>
        <v>42749.90834490741</v>
      </c>
      <c r="U1397" s="23">
        <f t="shared" si="130"/>
        <v>30</v>
      </c>
      <c r="V1397" s="25">
        <f t="shared" si="131"/>
        <v>8.2191780821917804E-2</v>
      </c>
    </row>
    <row r="1398" spans="1:22" customFormat="1" ht="60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 s="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 s="9">
        <f t="shared" si="127"/>
        <v>88.19</v>
      </c>
      <c r="Q1398" s="5" t="s">
        <v>8321</v>
      </c>
      <c r="R1398" s="10" t="s">
        <v>8322</v>
      </c>
      <c r="S1398" s="18">
        <f t="shared" si="128"/>
        <v>42018.99863425926</v>
      </c>
      <c r="T1398" s="21">
        <f t="shared" si="129"/>
        <v>42048.99863425926</v>
      </c>
      <c r="U1398" s="23">
        <f t="shared" si="130"/>
        <v>30</v>
      </c>
      <c r="V1398" s="25">
        <f t="shared" si="131"/>
        <v>8.2191780821917804E-2</v>
      </c>
    </row>
    <row r="1399" spans="1:22" customFormat="1" ht="45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 s="8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 s="9">
        <f t="shared" si="127"/>
        <v>72.06</v>
      </c>
      <c r="Q1399" s="5" t="s">
        <v>8321</v>
      </c>
      <c r="R1399" s="10" t="s">
        <v>8322</v>
      </c>
      <c r="S1399" s="18">
        <f t="shared" si="128"/>
        <v>42640.917939814812</v>
      </c>
      <c r="T1399" s="21">
        <f t="shared" si="129"/>
        <v>42670.888194444444</v>
      </c>
      <c r="U1399" s="23">
        <f t="shared" si="130"/>
        <v>30</v>
      </c>
      <c r="V1399" s="25">
        <f t="shared" si="131"/>
        <v>8.2191780821917804E-2</v>
      </c>
    </row>
    <row r="1400" spans="1:22" customFormat="1" ht="45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 s="8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 s="9">
        <f t="shared" si="127"/>
        <v>74.25</v>
      </c>
      <c r="Q1400" s="5" t="s">
        <v>8321</v>
      </c>
      <c r="R1400" s="10" t="s">
        <v>8322</v>
      </c>
      <c r="S1400" s="18">
        <f t="shared" si="128"/>
        <v>42526.874236111107</v>
      </c>
      <c r="T1400" s="21">
        <f t="shared" si="129"/>
        <v>42556.874236111107</v>
      </c>
      <c r="U1400" s="23">
        <f t="shared" si="130"/>
        <v>30</v>
      </c>
      <c r="V1400" s="25">
        <f t="shared" si="131"/>
        <v>8.2191780821917804E-2</v>
      </c>
    </row>
    <row r="1401" spans="1:22" customFormat="1" ht="45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 s="8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 s="9">
        <f t="shared" si="127"/>
        <v>61.7</v>
      </c>
      <c r="Q1401" s="5" t="s">
        <v>8321</v>
      </c>
      <c r="R1401" s="10" t="s">
        <v>8322</v>
      </c>
      <c r="S1401" s="18">
        <f t="shared" si="128"/>
        <v>41889.004317129627</v>
      </c>
      <c r="T1401" s="21">
        <f t="shared" si="129"/>
        <v>41919.004317129627</v>
      </c>
      <c r="U1401" s="23">
        <f t="shared" si="130"/>
        <v>30</v>
      </c>
      <c r="V1401" s="25">
        <f t="shared" si="131"/>
        <v>8.2191780821917804E-2</v>
      </c>
    </row>
    <row r="1402" spans="1:22" customFormat="1" ht="45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 s="8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 s="9">
        <f t="shared" si="127"/>
        <v>17.239999999999998</v>
      </c>
      <c r="Q1402" s="5" t="s">
        <v>8321</v>
      </c>
      <c r="R1402" s="10" t="s">
        <v>8322</v>
      </c>
      <c r="S1402" s="18">
        <f t="shared" si="128"/>
        <v>42498.341122685189</v>
      </c>
      <c r="T1402" s="21">
        <f t="shared" si="129"/>
        <v>42533.229166666672</v>
      </c>
      <c r="U1402" s="23">
        <f t="shared" si="130"/>
        <v>35</v>
      </c>
      <c r="V1402" s="25">
        <f t="shared" si="131"/>
        <v>9.5890410958904104E-2</v>
      </c>
    </row>
    <row r="1403" spans="1:22" customFormat="1" ht="60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 s="8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 s="9">
        <f t="shared" si="127"/>
        <v>51.72</v>
      </c>
      <c r="Q1403" s="5" t="s">
        <v>8321</v>
      </c>
      <c r="R1403" s="10" t="s">
        <v>8322</v>
      </c>
      <c r="S1403" s="18">
        <f t="shared" si="128"/>
        <v>41399.99622685185</v>
      </c>
      <c r="T1403" s="21">
        <f t="shared" si="129"/>
        <v>41420.99622685185</v>
      </c>
      <c r="U1403" s="23">
        <f t="shared" si="130"/>
        <v>21</v>
      </c>
      <c r="V1403" s="25">
        <f t="shared" si="131"/>
        <v>5.7534246575342465E-2</v>
      </c>
    </row>
    <row r="1404" spans="1:22" customFormat="1" ht="60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 s="8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 s="9">
        <f t="shared" si="127"/>
        <v>24.15</v>
      </c>
      <c r="Q1404" s="5" t="s">
        <v>8321</v>
      </c>
      <c r="R1404" s="10" t="s">
        <v>8322</v>
      </c>
      <c r="S1404" s="18">
        <f t="shared" si="128"/>
        <v>42065.053368055553</v>
      </c>
      <c r="T1404" s="21">
        <f t="shared" si="129"/>
        <v>42125.011701388896</v>
      </c>
      <c r="U1404" s="23">
        <f t="shared" si="130"/>
        <v>60</v>
      </c>
      <c r="V1404" s="25">
        <f t="shared" si="131"/>
        <v>0.16438356164383561</v>
      </c>
    </row>
    <row r="1405" spans="1:22" customFormat="1" ht="60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 s="8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 s="9">
        <f t="shared" si="127"/>
        <v>62.17</v>
      </c>
      <c r="Q1405" s="5" t="s">
        <v>8321</v>
      </c>
      <c r="R1405" s="10" t="s">
        <v>8322</v>
      </c>
      <c r="S1405" s="18">
        <f t="shared" si="128"/>
        <v>41451.062905092593</v>
      </c>
      <c r="T1405" s="21">
        <f t="shared" si="129"/>
        <v>41481.062905092593</v>
      </c>
      <c r="U1405" s="23">
        <f t="shared" si="130"/>
        <v>30</v>
      </c>
      <c r="V1405" s="25">
        <f t="shared" si="131"/>
        <v>8.2191780821917804E-2</v>
      </c>
    </row>
    <row r="1406" spans="1:22" customFormat="1" ht="60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 s="8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 s="9">
        <f t="shared" si="127"/>
        <v>48.2</v>
      </c>
      <c r="Q1406" s="5" t="s">
        <v>8318</v>
      </c>
      <c r="R1406" s="10" t="s">
        <v>8337</v>
      </c>
      <c r="S1406" s="18">
        <f t="shared" si="128"/>
        <v>42032.510243055556</v>
      </c>
      <c r="T1406" s="21">
        <f t="shared" si="129"/>
        <v>42057.510243055556</v>
      </c>
      <c r="U1406" s="23">
        <f t="shared" si="130"/>
        <v>25</v>
      </c>
      <c r="V1406" s="25">
        <f t="shared" si="131"/>
        <v>6.8493150684931503E-2</v>
      </c>
    </row>
    <row r="1407" spans="1:22" customFormat="1" ht="30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 s="8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 s="9">
        <f t="shared" si="127"/>
        <v>6.18</v>
      </c>
      <c r="Q1407" s="5" t="s">
        <v>8318</v>
      </c>
      <c r="R1407" s="10" t="s">
        <v>8337</v>
      </c>
      <c r="S1407" s="18">
        <f t="shared" si="128"/>
        <v>41941.680567129632</v>
      </c>
      <c r="T1407" s="21">
        <f t="shared" si="129"/>
        <v>41971.722233796296</v>
      </c>
      <c r="U1407" s="23">
        <f t="shared" si="130"/>
        <v>30</v>
      </c>
      <c r="V1407" s="25">
        <f t="shared" si="131"/>
        <v>8.2191780821917804E-2</v>
      </c>
    </row>
    <row r="1408" spans="1:22" customFormat="1" ht="30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 s="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 s="9">
        <f t="shared" si="127"/>
        <v>5</v>
      </c>
      <c r="Q1408" s="5" t="s">
        <v>8318</v>
      </c>
      <c r="R1408" s="10" t="s">
        <v>8337</v>
      </c>
      <c r="S1408" s="18">
        <f t="shared" si="128"/>
        <v>42297.432951388888</v>
      </c>
      <c r="T1408" s="21">
        <f t="shared" si="129"/>
        <v>42350.416666666672</v>
      </c>
      <c r="U1408" s="23">
        <f t="shared" si="130"/>
        <v>53</v>
      </c>
      <c r="V1408" s="25">
        <f t="shared" si="131"/>
        <v>0.14520547945205478</v>
      </c>
    </row>
    <row r="1409" spans="1:22" customFormat="1" ht="45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 s="8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 s="9">
        <f t="shared" si="127"/>
        <v>7.5</v>
      </c>
      <c r="Q1409" s="5" t="s">
        <v>8318</v>
      </c>
      <c r="R1409" s="10" t="s">
        <v>8337</v>
      </c>
      <c r="S1409" s="18">
        <f t="shared" si="128"/>
        <v>41838.536782407406</v>
      </c>
      <c r="T1409" s="21">
        <f t="shared" si="129"/>
        <v>41863.536782407406</v>
      </c>
      <c r="U1409" s="23">
        <f t="shared" si="130"/>
        <v>25</v>
      </c>
      <c r="V1409" s="25">
        <f t="shared" si="131"/>
        <v>6.8493150684931503E-2</v>
      </c>
    </row>
    <row r="1410" spans="1:22" customFormat="1" ht="60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 s="8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6"/>
        <v>7</v>
      </c>
      <c r="P1410" s="9">
        <f t="shared" si="127"/>
        <v>12</v>
      </c>
      <c r="Q1410" s="5" t="s">
        <v>8318</v>
      </c>
      <c r="R1410" s="10" t="s">
        <v>8337</v>
      </c>
      <c r="S1410" s="18">
        <f t="shared" si="128"/>
        <v>42291.872175925921</v>
      </c>
      <c r="T1410" s="21">
        <f t="shared" si="129"/>
        <v>42321.913842592592</v>
      </c>
      <c r="U1410" s="23">
        <f t="shared" si="130"/>
        <v>30</v>
      </c>
      <c r="V1410" s="25">
        <f t="shared" si="131"/>
        <v>8.2191780821917804E-2</v>
      </c>
    </row>
    <row r="1411" spans="1:22" customFormat="1" ht="45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 s="8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32">ROUND(E1411/D1411*100,0)</f>
        <v>0</v>
      </c>
      <c r="P1411" s="9">
        <f t="shared" ref="P1411:P1474" si="133">IFERROR(ROUND(E1411/L1411,2),0)</f>
        <v>0</v>
      </c>
      <c r="Q1411" s="5" t="s">
        <v>8318</v>
      </c>
      <c r="R1411" s="10" t="s">
        <v>8337</v>
      </c>
      <c r="S1411" s="18">
        <f t="shared" ref="S1411:S1474" si="134">(((J1411/60)/60)/24)+DATE(1970,1,1)</f>
        <v>41945.133506944447</v>
      </c>
      <c r="T1411" s="21">
        <f t="shared" ref="T1411:T1474" si="135">(((I1411/60)/60)/24)+DATE(1970,1,1)</f>
        <v>42005.175173611111</v>
      </c>
      <c r="U1411" s="23">
        <f t="shared" ref="U1411:U1474" si="136">_xlfn.DAYS(T1411,S1411)</f>
        <v>60</v>
      </c>
      <c r="V1411" s="25">
        <f t="shared" ref="V1411:V1474" si="137">U1411/365</f>
        <v>0.16438356164383561</v>
      </c>
    </row>
    <row r="1412" spans="1:22" customFormat="1" ht="60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 s="8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 s="9">
        <f t="shared" si="133"/>
        <v>1</v>
      </c>
      <c r="Q1412" s="5" t="s">
        <v>8318</v>
      </c>
      <c r="R1412" s="10" t="s">
        <v>8337</v>
      </c>
      <c r="S1412" s="18">
        <f t="shared" si="134"/>
        <v>42479.318518518514</v>
      </c>
      <c r="T1412" s="21">
        <f t="shared" si="135"/>
        <v>42524.318518518514</v>
      </c>
      <c r="U1412" s="23">
        <f t="shared" si="136"/>
        <v>45</v>
      </c>
      <c r="V1412" s="25">
        <f t="shared" si="137"/>
        <v>0.12328767123287671</v>
      </c>
    </row>
    <row r="1413" spans="1:22" customFormat="1" ht="60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 s="8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 s="9">
        <f t="shared" si="133"/>
        <v>2.33</v>
      </c>
      <c r="Q1413" s="5" t="s">
        <v>8318</v>
      </c>
      <c r="R1413" s="10" t="s">
        <v>8337</v>
      </c>
      <c r="S1413" s="18">
        <f t="shared" si="134"/>
        <v>42013.059027777781</v>
      </c>
      <c r="T1413" s="21">
        <f t="shared" si="135"/>
        <v>42041.059027777781</v>
      </c>
      <c r="U1413" s="23">
        <f t="shared" si="136"/>
        <v>28</v>
      </c>
      <c r="V1413" s="25">
        <f t="shared" si="137"/>
        <v>7.6712328767123292E-2</v>
      </c>
    </row>
    <row r="1414" spans="1:22" customFormat="1" ht="45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 s="8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 s="9">
        <f t="shared" si="133"/>
        <v>24.62</v>
      </c>
      <c r="Q1414" s="5" t="s">
        <v>8318</v>
      </c>
      <c r="R1414" s="10" t="s">
        <v>8337</v>
      </c>
      <c r="S1414" s="18">
        <f t="shared" si="134"/>
        <v>41947.063645833332</v>
      </c>
      <c r="T1414" s="21">
        <f t="shared" si="135"/>
        <v>41977.063645833332</v>
      </c>
      <c r="U1414" s="23">
        <f t="shared" si="136"/>
        <v>30</v>
      </c>
      <c r="V1414" s="25">
        <f t="shared" si="137"/>
        <v>8.2191780821917804E-2</v>
      </c>
    </row>
    <row r="1415" spans="1:22" customFormat="1" ht="60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 s="8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 s="9">
        <f t="shared" si="133"/>
        <v>100</v>
      </c>
      <c r="Q1415" s="5" t="s">
        <v>8318</v>
      </c>
      <c r="R1415" s="10" t="s">
        <v>8337</v>
      </c>
      <c r="S1415" s="18">
        <f t="shared" si="134"/>
        <v>42360.437152777777</v>
      </c>
      <c r="T1415" s="21">
        <f t="shared" si="135"/>
        <v>42420.437152777777</v>
      </c>
      <c r="U1415" s="23">
        <f t="shared" si="136"/>
        <v>60</v>
      </c>
      <c r="V1415" s="25">
        <f t="shared" si="137"/>
        <v>0.16438356164383561</v>
      </c>
    </row>
    <row r="1416" spans="1:22" customFormat="1" ht="60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 s="8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 s="9">
        <f t="shared" si="133"/>
        <v>1</v>
      </c>
      <c r="Q1416" s="5" t="s">
        <v>8318</v>
      </c>
      <c r="R1416" s="10" t="s">
        <v>8337</v>
      </c>
      <c r="S1416" s="18">
        <f t="shared" si="134"/>
        <v>42708.25309027778</v>
      </c>
      <c r="T1416" s="21">
        <f t="shared" si="135"/>
        <v>42738.25309027778</v>
      </c>
      <c r="U1416" s="23">
        <f t="shared" si="136"/>
        <v>30</v>
      </c>
      <c r="V1416" s="25">
        <f t="shared" si="137"/>
        <v>8.2191780821917804E-2</v>
      </c>
    </row>
    <row r="1417" spans="1:22" customFormat="1" ht="45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 s="8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 s="9">
        <f t="shared" si="133"/>
        <v>88.89</v>
      </c>
      <c r="Q1417" s="5" t="s">
        <v>8318</v>
      </c>
      <c r="R1417" s="10" t="s">
        <v>8337</v>
      </c>
      <c r="S1417" s="18">
        <f t="shared" si="134"/>
        <v>42192.675821759258</v>
      </c>
      <c r="T1417" s="21">
        <f t="shared" si="135"/>
        <v>42232.675821759258</v>
      </c>
      <c r="U1417" s="23">
        <f t="shared" si="136"/>
        <v>40</v>
      </c>
      <c r="V1417" s="25">
        <f t="shared" si="137"/>
        <v>0.1095890410958904</v>
      </c>
    </row>
    <row r="1418" spans="1:22" customFormat="1" ht="45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 s="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 s="9">
        <f t="shared" si="133"/>
        <v>0</v>
      </c>
      <c r="Q1418" s="5" t="s">
        <v>8318</v>
      </c>
      <c r="R1418" s="10" t="s">
        <v>8337</v>
      </c>
      <c r="S1418" s="18">
        <f t="shared" si="134"/>
        <v>42299.926145833335</v>
      </c>
      <c r="T1418" s="21">
        <f t="shared" si="135"/>
        <v>42329.967812499999</v>
      </c>
      <c r="U1418" s="23">
        <f t="shared" si="136"/>
        <v>30</v>
      </c>
      <c r="V1418" s="25">
        <f t="shared" si="137"/>
        <v>8.2191780821917804E-2</v>
      </c>
    </row>
    <row r="1419" spans="1:22" customFormat="1" ht="45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 s="8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 s="9">
        <f t="shared" si="133"/>
        <v>27.5</v>
      </c>
      <c r="Q1419" s="5" t="s">
        <v>8318</v>
      </c>
      <c r="R1419" s="10" t="s">
        <v>8337</v>
      </c>
      <c r="S1419" s="18">
        <f t="shared" si="134"/>
        <v>42232.15016203704</v>
      </c>
      <c r="T1419" s="21">
        <f t="shared" si="135"/>
        <v>42262.465972222228</v>
      </c>
      <c r="U1419" s="23">
        <f t="shared" si="136"/>
        <v>30</v>
      </c>
      <c r="V1419" s="25">
        <f t="shared" si="137"/>
        <v>8.2191780821917804E-2</v>
      </c>
    </row>
    <row r="1420" spans="1:22" customFormat="1" ht="60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 s="8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 s="9">
        <f t="shared" si="133"/>
        <v>6</v>
      </c>
      <c r="Q1420" s="5" t="s">
        <v>8318</v>
      </c>
      <c r="R1420" s="10" t="s">
        <v>8337</v>
      </c>
      <c r="S1420" s="18">
        <f t="shared" si="134"/>
        <v>42395.456412037034</v>
      </c>
      <c r="T1420" s="21">
        <f t="shared" si="135"/>
        <v>42425.456412037034</v>
      </c>
      <c r="U1420" s="23">
        <f t="shared" si="136"/>
        <v>30</v>
      </c>
      <c r="V1420" s="25">
        <f t="shared" si="137"/>
        <v>8.2191780821917804E-2</v>
      </c>
    </row>
    <row r="1421" spans="1:22" customFormat="1" ht="60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 s="8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 s="9">
        <f t="shared" si="133"/>
        <v>44.5</v>
      </c>
      <c r="Q1421" s="5" t="s">
        <v>8318</v>
      </c>
      <c r="R1421" s="10" t="s">
        <v>8337</v>
      </c>
      <c r="S1421" s="18">
        <f t="shared" si="134"/>
        <v>42622.456238425926</v>
      </c>
      <c r="T1421" s="21">
        <f t="shared" si="135"/>
        <v>42652.456238425926</v>
      </c>
      <c r="U1421" s="23">
        <f t="shared" si="136"/>
        <v>30</v>
      </c>
      <c r="V1421" s="25">
        <f t="shared" si="137"/>
        <v>8.2191780821917804E-2</v>
      </c>
    </row>
    <row r="1422" spans="1:22" customFormat="1" ht="30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 s="8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 s="9">
        <f t="shared" si="133"/>
        <v>1</v>
      </c>
      <c r="Q1422" s="5" t="s">
        <v>8318</v>
      </c>
      <c r="R1422" s="10" t="s">
        <v>8337</v>
      </c>
      <c r="S1422" s="18">
        <f t="shared" si="134"/>
        <v>42524.667662037042</v>
      </c>
      <c r="T1422" s="21">
        <f t="shared" si="135"/>
        <v>42549.667662037042</v>
      </c>
      <c r="U1422" s="23">
        <f t="shared" si="136"/>
        <v>25</v>
      </c>
      <c r="V1422" s="25">
        <f t="shared" si="137"/>
        <v>6.8493150684931503E-2</v>
      </c>
    </row>
    <row r="1423" spans="1:22" customFormat="1" ht="60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 s="8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 s="9">
        <f t="shared" si="133"/>
        <v>100</v>
      </c>
      <c r="Q1423" s="5" t="s">
        <v>8318</v>
      </c>
      <c r="R1423" s="10" t="s">
        <v>8337</v>
      </c>
      <c r="S1423" s="18">
        <f t="shared" si="134"/>
        <v>42013.915613425925</v>
      </c>
      <c r="T1423" s="21">
        <f t="shared" si="135"/>
        <v>42043.915613425925</v>
      </c>
      <c r="U1423" s="23">
        <f t="shared" si="136"/>
        <v>30</v>
      </c>
      <c r="V1423" s="25">
        <f t="shared" si="137"/>
        <v>8.2191780821917804E-2</v>
      </c>
    </row>
    <row r="1424" spans="1:22" customFormat="1" ht="60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 s="8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 s="9">
        <f t="shared" si="133"/>
        <v>13</v>
      </c>
      <c r="Q1424" s="5" t="s">
        <v>8318</v>
      </c>
      <c r="R1424" s="10" t="s">
        <v>8337</v>
      </c>
      <c r="S1424" s="18">
        <f t="shared" si="134"/>
        <v>42604.239629629628</v>
      </c>
      <c r="T1424" s="21">
        <f t="shared" si="135"/>
        <v>42634.239629629628</v>
      </c>
      <c r="U1424" s="23">
        <f t="shared" si="136"/>
        <v>30</v>
      </c>
      <c r="V1424" s="25">
        <f t="shared" si="137"/>
        <v>8.2191780821917804E-2</v>
      </c>
    </row>
    <row r="1425" spans="1:22" customFormat="1" ht="60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 s="8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 s="9">
        <f t="shared" si="133"/>
        <v>100</v>
      </c>
      <c r="Q1425" s="5" t="s">
        <v>8318</v>
      </c>
      <c r="R1425" s="10" t="s">
        <v>8337</v>
      </c>
      <c r="S1425" s="18">
        <f t="shared" si="134"/>
        <v>42340.360312500001</v>
      </c>
      <c r="T1425" s="21">
        <f t="shared" si="135"/>
        <v>42370.360312500001</v>
      </c>
      <c r="U1425" s="23">
        <f t="shared" si="136"/>
        <v>30</v>
      </c>
      <c r="V1425" s="25">
        <f t="shared" si="137"/>
        <v>8.2191780821917804E-2</v>
      </c>
    </row>
    <row r="1426" spans="1:22" customFormat="1" ht="45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 s="8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 s="9">
        <f t="shared" si="133"/>
        <v>109.07</v>
      </c>
      <c r="Q1426" s="5" t="s">
        <v>8318</v>
      </c>
      <c r="R1426" s="10" t="s">
        <v>8337</v>
      </c>
      <c r="S1426" s="18">
        <f t="shared" si="134"/>
        <v>42676.717615740738</v>
      </c>
      <c r="T1426" s="21">
        <f t="shared" si="135"/>
        <v>42689.759282407409</v>
      </c>
      <c r="U1426" s="23">
        <f t="shared" si="136"/>
        <v>13</v>
      </c>
      <c r="V1426" s="25">
        <f t="shared" si="137"/>
        <v>3.5616438356164383E-2</v>
      </c>
    </row>
    <row r="1427" spans="1:22" customFormat="1" ht="60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 s="8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 s="9">
        <f t="shared" si="133"/>
        <v>0</v>
      </c>
      <c r="Q1427" s="5" t="s">
        <v>8318</v>
      </c>
      <c r="R1427" s="10" t="s">
        <v>8337</v>
      </c>
      <c r="S1427" s="18">
        <f t="shared" si="134"/>
        <v>42093.131469907406</v>
      </c>
      <c r="T1427" s="21">
        <f t="shared" si="135"/>
        <v>42123.131469907406</v>
      </c>
      <c r="U1427" s="23">
        <f t="shared" si="136"/>
        <v>30</v>
      </c>
      <c r="V1427" s="25">
        <f t="shared" si="137"/>
        <v>8.2191780821917804E-2</v>
      </c>
    </row>
    <row r="1428" spans="1:22" customFormat="1" ht="60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 s="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 s="9">
        <f t="shared" si="133"/>
        <v>0</v>
      </c>
      <c r="Q1428" s="5" t="s">
        <v>8318</v>
      </c>
      <c r="R1428" s="10" t="s">
        <v>8337</v>
      </c>
      <c r="S1428" s="18">
        <f t="shared" si="134"/>
        <v>42180.390277777777</v>
      </c>
      <c r="T1428" s="21">
        <f t="shared" si="135"/>
        <v>42240.390277777777</v>
      </c>
      <c r="U1428" s="23">
        <f t="shared" si="136"/>
        <v>60</v>
      </c>
      <c r="V1428" s="25">
        <f t="shared" si="137"/>
        <v>0.16438356164383561</v>
      </c>
    </row>
    <row r="1429" spans="1:22" customFormat="1" ht="60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 s="8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 s="9">
        <f t="shared" si="133"/>
        <v>104.75</v>
      </c>
      <c r="Q1429" s="5" t="s">
        <v>8318</v>
      </c>
      <c r="R1429" s="10" t="s">
        <v>8337</v>
      </c>
      <c r="S1429" s="18">
        <f t="shared" si="134"/>
        <v>42601.851678240739</v>
      </c>
      <c r="T1429" s="21">
        <f t="shared" si="135"/>
        <v>42631.851678240739</v>
      </c>
      <c r="U1429" s="23">
        <f t="shared" si="136"/>
        <v>30</v>
      </c>
      <c r="V1429" s="25">
        <f t="shared" si="137"/>
        <v>8.2191780821917804E-2</v>
      </c>
    </row>
    <row r="1430" spans="1:22" customFormat="1" ht="60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 s="8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 s="9">
        <f t="shared" si="133"/>
        <v>15</v>
      </c>
      <c r="Q1430" s="5" t="s">
        <v>8318</v>
      </c>
      <c r="R1430" s="10" t="s">
        <v>8337</v>
      </c>
      <c r="S1430" s="18">
        <f t="shared" si="134"/>
        <v>42432.379826388889</v>
      </c>
      <c r="T1430" s="21">
        <f t="shared" si="135"/>
        <v>42462.338159722218</v>
      </c>
      <c r="U1430" s="23">
        <f t="shared" si="136"/>
        <v>30</v>
      </c>
      <c r="V1430" s="25">
        <f t="shared" si="137"/>
        <v>8.2191780821917804E-2</v>
      </c>
    </row>
    <row r="1431" spans="1:22" customFormat="1" ht="45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 s="8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 s="9">
        <f t="shared" si="133"/>
        <v>0</v>
      </c>
      <c r="Q1431" s="5" t="s">
        <v>8318</v>
      </c>
      <c r="R1431" s="10" t="s">
        <v>8337</v>
      </c>
      <c r="S1431" s="18">
        <f t="shared" si="134"/>
        <v>42074.060671296291</v>
      </c>
      <c r="T1431" s="21">
        <f t="shared" si="135"/>
        <v>42104.060671296291</v>
      </c>
      <c r="U1431" s="23">
        <f t="shared" si="136"/>
        <v>30</v>
      </c>
      <c r="V1431" s="25">
        <f t="shared" si="137"/>
        <v>8.2191780821917804E-2</v>
      </c>
    </row>
    <row r="1432" spans="1:22" customFormat="1" ht="45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 s="8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 s="9">
        <f t="shared" si="133"/>
        <v>80.599999999999994</v>
      </c>
      <c r="Q1432" s="5" t="s">
        <v>8318</v>
      </c>
      <c r="R1432" s="10" t="s">
        <v>8337</v>
      </c>
      <c r="S1432" s="18">
        <f t="shared" si="134"/>
        <v>41961.813518518517</v>
      </c>
      <c r="T1432" s="21">
        <f t="shared" si="135"/>
        <v>41992.813518518517</v>
      </c>
      <c r="U1432" s="23">
        <f t="shared" si="136"/>
        <v>31</v>
      </c>
      <c r="V1432" s="25">
        <f t="shared" si="137"/>
        <v>8.4931506849315067E-2</v>
      </c>
    </row>
    <row r="1433" spans="1:22" customFormat="1" ht="60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 s="8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 s="9">
        <f t="shared" si="133"/>
        <v>115.55</v>
      </c>
      <c r="Q1433" s="5" t="s">
        <v>8318</v>
      </c>
      <c r="R1433" s="10" t="s">
        <v>8337</v>
      </c>
      <c r="S1433" s="18">
        <f t="shared" si="134"/>
        <v>42304.210833333331</v>
      </c>
      <c r="T1433" s="21">
        <f t="shared" si="135"/>
        <v>42334.252500000002</v>
      </c>
      <c r="U1433" s="23">
        <f t="shared" si="136"/>
        <v>30</v>
      </c>
      <c r="V1433" s="25">
        <f t="shared" si="137"/>
        <v>8.2191780821917804E-2</v>
      </c>
    </row>
    <row r="1434" spans="1:22" customFormat="1" ht="60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 s="8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 s="9">
        <f t="shared" si="133"/>
        <v>0</v>
      </c>
      <c r="Q1434" s="5" t="s">
        <v>8318</v>
      </c>
      <c r="R1434" s="10" t="s">
        <v>8337</v>
      </c>
      <c r="S1434" s="18">
        <f t="shared" si="134"/>
        <v>42175.780416666668</v>
      </c>
      <c r="T1434" s="21">
        <f t="shared" si="135"/>
        <v>42205.780416666668</v>
      </c>
      <c r="U1434" s="23">
        <f t="shared" si="136"/>
        <v>30</v>
      </c>
      <c r="V1434" s="25">
        <f t="shared" si="137"/>
        <v>8.2191780821917804E-2</v>
      </c>
    </row>
    <row r="1435" spans="1:22" customFormat="1" ht="60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 s="8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 s="9">
        <f t="shared" si="133"/>
        <v>80.5</v>
      </c>
      <c r="Q1435" s="5" t="s">
        <v>8318</v>
      </c>
      <c r="R1435" s="10" t="s">
        <v>8337</v>
      </c>
      <c r="S1435" s="18">
        <f t="shared" si="134"/>
        <v>42673.625868055555</v>
      </c>
      <c r="T1435" s="21">
        <f t="shared" si="135"/>
        <v>42714.458333333328</v>
      </c>
      <c r="U1435" s="23">
        <f t="shared" si="136"/>
        <v>41</v>
      </c>
      <c r="V1435" s="25">
        <f t="shared" si="137"/>
        <v>0.11232876712328767</v>
      </c>
    </row>
    <row r="1436" spans="1:22" customFormat="1" ht="45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 s="8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 s="9">
        <f t="shared" si="133"/>
        <v>744.55</v>
      </c>
      <c r="Q1436" s="5" t="s">
        <v>8318</v>
      </c>
      <c r="R1436" s="10" t="s">
        <v>8337</v>
      </c>
      <c r="S1436" s="18">
        <f t="shared" si="134"/>
        <v>42142.767106481479</v>
      </c>
      <c r="T1436" s="21">
        <f t="shared" si="135"/>
        <v>42163.625</v>
      </c>
      <c r="U1436" s="23">
        <f t="shared" si="136"/>
        <v>21</v>
      </c>
      <c r="V1436" s="25">
        <f t="shared" si="137"/>
        <v>5.7534246575342465E-2</v>
      </c>
    </row>
    <row r="1437" spans="1:22" customFormat="1" ht="45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 s="8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 s="9">
        <f t="shared" si="133"/>
        <v>7.5</v>
      </c>
      <c r="Q1437" s="5" t="s">
        <v>8318</v>
      </c>
      <c r="R1437" s="10" t="s">
        <v>8337</v>
      </c>
      <c r="S1437" s="18">
        <f t="shared" si="134"/>
        <v>42258.780324074076</v>
      </c>
      <c r="T1437" s="21">
        <f t="shared" si="135"/>
        <v>42288.780324074076</v>
      </c>
      <c r="U1437" s="23">
        <f t="shared" si="136"/>
        <v>30</v>
      </c>
      <c r="V1437" s="25">
        <f t="shared" si="137"/>
        <v>8.2191780821917804E-2</v>
      </c>
    </row>
    <row r="1438" spans="1:22" customFormat="1" ht="60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 s="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 s="9">
        <f t="shared" si="133"/>
        <v>38.5</v>
      </c>
      <c r="Q1438" s="5" t="s">
        <v>8318</v>
      </c>
      <c r="R1438" s="10" t="s">
        <v>8337</v>
      </c>
      <c r="S1438" s="18">
        <f t="shared" si="134"/>
        <v>42391.35019675926</v>
      </c>
      <c r="T1438" s="21">
        <f t="shared" si="135"/>
        <v>42421.35019675926</v>
      </c>
      <c r="U1438" s="23">
        <f t="shared" si="136"/>
        <v>30</v>
      </c>
      <c r="V1438" s="25">
        <f t="shared" si="137"/>
        <v>8.2191780821917804E-2</v>
      </c>
    </row>
    <row r="1439" spans="1:22" customFormat="1" ht="60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 s="8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 s="9">
        <f t="shared" si="133"/>
        <v>36.68</v>
      </c>
      <c r="Q1439" s="5" t="s">
        <v>8318</v>
      </c>
      <c r="R1439" s="10" t="s">
        <v>8337</v>
      </c>
      <c r="S1439" s="18">
        <f t="shared" si="134"/>
        <v>41796.531701388885</v>
      </c>
      <c r="T1439" s="21">
        <f t="shared" si="135"/>
        <v>41833.207638888889</v>
      </c>
      <c r="U1439" s="23">
        <f t="shared" si="136"/>
        <v>37</v>
      </c>
      <c r="V1439" s="25">
        <f t="shared" si="137"/>
        <v>0.10136986301369863</v>
      </c>
    </row>
    <row r="1440" spans="1:22" customFormat="1" ht="60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 s="8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 s="9">
        <f t="shared" si="133"/>
        <v>75</v>
      </c>
      <c r="Q1440" s="5" t="s">
        <v>8318</v>
      </c>
      <c r="R1440" s="10" t="s">
        <v>8337</v>
      </c>
      <c r="S1440" s="18">
        <f t="shared" si="134"/>
        <v>42457.871516203704</v>
      </c>
      <c r="T1440" s="21">
        <f t="shared" si="135"/>
        <v>42487.579861111109</v>
      </c>
      <c r="U1440" s="23">
        <f t="shared" si="136"/>
        <v>30</v>
      </c>
      <c r="V1440" s="25">
        <f t="shared" si="137"/>
        <v>8.2191780821917804E-2</v>
      </c>
    </row>
    <row r="1441" spans="1:22" customFormat="1" ht="45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 s="8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 s="9">
        <f t="shared" si="133"/>
        <v>30</v>
      </c>
      <c r="Q1441" s="5" t="s">
        <v>8318</v>
      </c>
      <c r="R1441" s="10" t="s">
        <v>8337</v>
      </c>
      <c r="S1441" s="18">
        <f t="shared" si="134"/>
        <v>42040.829872685179</v>
      </c>
      <c r="T1441" s="21">
        <f t="shared" si="135"/>
        <v>42070.829872685179</v>
      </c>
      <c r="U1441" s="23">
        <f t="shared" si="136"/>
        <v>30</v>
      </c>
      <c r="V1441" s="25">
        <f t="shared" si="137"/>
        <v>8.2191780821917804E-2</v>
      </c>
    </row>
    <row r="1442" spans="1:22" customFormat="1" ht="60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 s="8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 s="9">
        <f t="shared" si="133"/>
        <v>1</v>
      </c>
      <c r="Q1442" s="5" t="s">
        <v>8318</v>
      </c>
      <c r="R1442" s="10" t="s">
        <v>8337</v>
      </c>
      <c r="S1442" s="18">
        <f t="shared" si="134"/>
        <v>42486.748414351852</v>
      </c>
      <c r="T1442" s="21">
        <f t="shared" si="135"/>
        <v>42516.748414351852</v>
      </c>
      <c r="U1442" s="23">
        <f t="shared" si="136"/>
        <v>30</v>
      </c>
      <c r="V1442" s="25">
        <f t="shared" si="137"/>
        <v>8.2191780821917804E-2</v>
      </c>
    </row>
    <row r="1443" spans="1:22" customFormat="1" ht="60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 s="8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 s="9">
        <f t="shared" si="133"/>
        <v>673.33</v>
      </c>
      <c r="Q1443" s="5" t="s">
        <v>8318</v>
      </c>
      <c r="R1443" s="10" t="s">
        <v>8337</v>
      </c>
      <c r="S1443" s="18">
        <f t="shared" si="134"/>
        <v>42198.765844907408</v>
      </c>
      <c r="T1443" s="21">
        <f t="shared" si="135"/>
        <v>42258.765844907408</v>
      </c>
      <c r="U1443" s="23">
        <f t="shared" si="136"/>
        <v>60</v>
      </c>
      <c r="V1443" s="25">
        <f t="shared" si="137"/>
        <v>0.16438356164383561</v>
      </c>
    </row>
    <row r="1444" spans="1:22" customFormat="1" ht="60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 s="8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 s="9">
        <f t="shared" si="133"/>
        <v>0</v>
      </c>
      <c r="Q1444" s="5" t="s">
        <v>8318</v>
      </c>
      <c r="R1444" s="10" t="s">
        <v>8337</v>
      </c>
      <c r="S1444" s="18">
        <f t="shared" si="134"/>
        <v>42485.64534722222</v>
      </c>
      <c r="T1444" s="21">
        <f t="shared" si="135"/>
        <v>42515.64534722222</v>
      </c>
      <c r="U1444" s="23">
        <f t="shared" si="136"/>
        <v>30</v>
      </c>
      <c r="V1444" s="25">
        <f t="shared" si="137"/>
        <v>8.2191780821917804E-2</v>
      </c>
    </row>
    <row r="1445" spans="1:22" customFormat="1" ht="60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 s="8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 s="9">
        <f t="shared" si="133"/>
        <v>0</v>
      </c>
      <c r="Q1445" s="5" t="s">
        <v>8318</v>
      </c>
      <c r="R1445" s="10" t="s">
        <v>8337</v>
      </c>
      <c r="S1445" s="18">
        <f t="shared" si="134"/>
        <v>42707.926030092596</v>
      </c>
      <c r="T1445" s="21">
        <f t="shared" si="135"/>
        <v>42737.926030092596</v>
      </c>
      <c r="U1445" s="23">
        <f t="shared" si="136"/>
        <v>30</v>
      </c>
      <c r="V1445" s="25">
        <f t="shared" si="137"/>
        <v>8.2191780821917804E-2</v>
      </c>
    </row>
    <row r="1446" spans="1:22" customFormat="1" ht="45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 s="8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 s="9">
        <f t="shared" si="133"/>
        <v>0</v>
      </c>
      <c r="Q1446" s="5" t="s">
        <v>8318</v>
      </c>
      <c r="R1446" s="10" t="s">
        <v>8337</v>
      </c>
      <c r="S1446" s="18">
        <f t="shared" si="134"/>
        <v>42199.873402777783</v>
      </c>
      <c r="T1446" s="21">
        <f t="shared" si="135"/>
        <v>42259.873402777783</v>
      </c>
      <c r="U1446" s="23">
        <f t="shared" si="136"/>
        <v>60</v>
      </c>
      <c r="V1446" s="25">
        <f t="shared" si="137"/>
        <v>0.16438356164383561</v>
      </c>
    </row>
    <row r="1447" spans="1:22" customFormat="1" ht="60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 s="8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 s="9">
        <f t="shared" si="133"/>
        <v>0</v>
      </c>
      <c r="Q1447" s="5" t="s">
        <v>8318</v>
      </c>
      <c r="R1447" s="10" t="s">
        <v>8337</v>
      </c>
      <c r="S1447" s="18">
        <f t="shared" si="134"/>
        <v>42139.542303240742</v>
      </c>
      <c r="T1447" s="21">
        <f t="shared" si="135"/>
        <v>42169.542303240742</v>
      </c>
      <c r="U1447" s="23">
        <f t="shared" si="136"/>
        <v>30</v>
      </c>
      <c r="V1447" s="25">
        <f t="shared" si="137"/>
        <v>8.2191780821917804E-2</v>
      </c>
    </row>
    <row r="1448" spans="1:22" customFormat="1" ht="60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 s="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 s="9">
        <f t="shared" si="133"/>
        <v>0</v>
      </c>
      <c r="Q1448" s="5" t="s">
        <v>8318</v>
      </c>
      <c r="R1448" s="10" t="s">
        <v>8337</v>
      </c>
      <c r="S1448" s="18">
        <f t="shared" si="134"/>
        <v>42461.447662037041</v>
      </c>
      <c r="T1448" s="21">
        <f t="shared" si="135"/>
        <v>42481.447662037041</v>
      </c>
      <c r="U1448" s="23">
        <f t="shared" si="136"/>
        <v>20</v>
      </c>
      <c r="V1448" s="25">
        <f t="shared" si="137"/>
        <v>5.4794520547945202E-2</v>
      </c>
    </row>
    <row r="1449" spans="1:22" customFormat="1" ht="30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 s="8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 s="9">
        <f t="shared" si="133"/>
        <v>25</v>
      </c>
      <c r="Q1449" s="5" t="s">
        <v>8318</v>
      </c>
      <c r="R1449" s="10" t="s">
        <v>8337</v>
      </c>
      <c r="S1449" s="18">
        <f t="shared" si="134"/>
        <v>42529.730717592596</v>
      </c>
      <c r="T1449" s="21">
        <f t="shared" si="135"/>
        <v>42559.730717592596</v>
      </c>
      <c r="U1449" s="23">
        <f t="shared" si="136"/>
        <v>30</v>
      </c>
      <c r="V1449" s="25">
        <f t="shared" si="137"/>
        <v>8.2191780821917804E-2</v>
      </c>
    </row>
    <row r="1450" spans="1:22" customFormat="1" ht="60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 s="8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 s="9">
        <f t="shared" si="133"/>
        <v>0</v>
      </c>
      <c r="Q1450" s="5" t="s">
        <v>8318</v>
      </c>
      <c r="R1450" s="10" t="s">
        <v>8337</v>
      </c>
      <c r="S1450" s="18">
        <f t="shared" si="134"/>
        <v>42115.936550925922</v>
      </c>
      <c r="T1450" s="21">
        <f t="shared" si="135"/>
        <v>42146.225694444445</v>
      </c>
      <c r="U1450" s="23">
        <f t="shared" si="136"/>
        <v>31</v>
      </c>
      <c r="V1450" s="25">
        <f t="shared" si="137"/>
        <v>8.4931506849315067E-2</v>
      </c>
    </row>
    <row r="1451" spans="1:22" customFormat="1" ht="60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 s="8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 s="9">
        <f t="shared" si="133"/>
        <v>0</v>
      </c>
      <c r="Q1451" s="5" t="s">
        <v>8318</v>
      </c>
      <c r="R1451" s="10" t="s">
        <v>8337</v>
      </c>
      <c r="S1451" s="18">
        <f t="shared" si="134"/>
        <v>42086.811400462961</v>
      </c>
      <c r="T1451" s="21">
        <f t="shared" si="135"/>
        <v>42134.811400462961</v>
      </c>
      <c r="U1451" s="23">
        <f t="shared" si="136"/>
        <v>48</v>
      </c>
      <c r="V1451" s="25">
        <f t="shared" si="137"/>
        <v>0.13150684931506848</v>
      </c>
    </row>
    <row r="1452" spans="1:22" customFormat="1" ht="60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 s="8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 s="9">
        <f t="shared" si="133"/>
        <v>1</v>
      </c>
      <c r="Q1452" s="5" t="s">
        <v>8318</v>
      </c>
      <c r="R1452" s="10" t="s">
        <v>8337</v>
      </c>
      <c r="S1452" s="18">
        <f t="shared" si="134"/>
        <v>42390.171261574069</v>
      </c>
      <c r="T1452" s="21">
        <f t="shared" si="135"/>
        <v>42420.171261574069</v>
      </c>
      <c r="U1452" s="23">
        <f t="shared" si="136"/>
        <v>30</v>
      </c>
      <c r="V1452" s="25">
        <f t="shared" si="137"/>
        <v>8.2191780821917804E-2</v>
      </c>
    </row>
    <row r="1453" spans="1:22" customFormat="1" ht="45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 s="8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 s="9">
        <f t="shared" si="133"/>
        <v>1</v>
      </c>
      <c r="Q1453" s="5" t="s">
        <v>8318</v>
      </c>
      <c r="R1453" s="10" t="s">
        <v>8337</v>
      </c>
      <c r="S1453" s="18">
        <f t="shared" si="134"/>
        <v>41931.959016203706</v>
      </c>
      <c r="T1453" s="21">
        <f t="shared" si="135"/>
        <v>41962.00068287037</v>
      </c>
      <c r="U1453" s="23">
        <f t="shared" si="136"/>
        <v>31</v>
      </c>
      <c r="V1453" s="25">
        <f t="shared" si="137"/>
        <v>8.4931506849315067E-2</v>
      </c>
    </row>
    <row r="1454" spans="1:22" customFormat="1" ht="45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 s="8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 s="9">
        <f t="shared" si="133"/>
        <v>0</v>
      </c>
      <c r="Q1454" s="5" t="s">
        <v>8318</v>
      </c>
      <c r="R1454" s="10" t="s">
        <v>8337</v>
      </c>
      <c r="S1454" s="18">
        <f t="shared" si="134"/>
        <v>41818.703275462962</v>
      </c>
      <c r="T1454" s="21">
        <f t="shared" si="135"/>
        <v>41848.703275462962</v>
      </c>
      <c r="U1454" s="23">
        <f t="shared" si="136"/>
        <v>30</v>
      </c>
      <c r="V1454" s="25">
        <f t="shared" si="137"/>
        <v>8.2191780821917804E-2</v>
      </c>
    </row>
    <row r="1455" spans="1:22" customFormat="1" ht="60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 s="8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 s="9">
        <f t="shared" si="133"/>
        <v>0</v>
      </c>
      <c r="Q1455" s="5" t="s">
        <v>8318</v>
      </c>
      <c r="R1455" s="10" t="s">
        <v>8337</v>
      </c>
      <c r="S1455" s="18">
        <f t="shared" si="134"/>
        <v>42795.696145833332</v>
      </c>
      <c r="T1455" s="21">
        <f t="shared" si="135"/>
        <v>42840.654479166667</v>
      </c>
      <c r="U1455" s="23">
        <f t="shared" si="136"/>
        <v>45</v>
      </c>
      <c r="V1455" s="25">
        <f t="shared" si="137"/>
        <v>0.12328767123287671</v>
      </c>
    </row>
    <row r="1456" spans="1:22" customFormat="1" ht="60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 s="8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 s="9">
        <f t="shared" si="133"/>
        <v>15</v>
      </c>
      <c r="Q1456" s="5" t="s">
        <v>8318</v>
      </c>
      <c r="R1456" s="10" t="s">
        <v>8337</v>
      </c>
      <c r="S1456" s="18">
        <f t="shared" si="134"/>
        <v>42463.866666666669</v>
      </c>
      <c r="T1456" s="21">
        <f t="shared" si="135"/>
        <v>42484.915972222225</v>
      </c>
      <c r="U1456" s="23">
        <f t="shared" si="136"/>
        <v>21</v>
      </c>
      <c r="V1456" s="25">
        <f t="shared" si="137"/>
        <v>5.7534246575342465E-2</v>
      </c>
    </row>
    <row r="1457" spans="1:22" customFormat="1" ht="60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 s="8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 s="9">
        <f t="shared" si="133"/>
        <v>225</v>
      </c>
      <c r="Q1457" s="5" t="s">
        <v>8318</v>
      </c>
      <c r="R1457" s="10" t="s">
        <v>8337</v>
      </c>
      <c r="S1457" s="18">
        <f t="shared" si="134"/>
        <v>41832.672685185185</v>
      </c>
      <c r="T1457" s="21">
        <f t="shared" si="135"/>
        <v>41887.568749999999</v>
      </c>
      <c r="U1457" s="23">
        <f t="shared" si="136"/>
        <v>55</v>
      </c>
      <c r="V1457" s="25">
        <f t="shared" si="137"/>
        <v>0.15068493150684931</v>
      </c>
    </row>
    <row r="1458" spans="1:22" customFormat="1" ht="30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 s="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 s="9">
        <f t="shared" si="133"/>
        <v>48.33</v>
      </c>
      <c r="Q1458" s="5" t="s">
        <v>8318</v>
      </c>
      <c r="R1458" s="10" t="s">
        <v>8337</v>
      </c>
      <c r="S1458" s="18">
        <f t="shared" si="134"/>
        <v>42708.668576388889</v>
      </c>
      <c r="T1458" s="21">
        <f t="shared" si="135"/>
        <v>42738.668576388889</v>
      </c>
      <c r="U1458" s="23">
        <f t="shared" si="136"/>
        <v>30</v>
      </c>
      <c r="V1458" s="25">
        <f t="shared" si="137"/>
        <v>8.2191780821917804E-2</v>
      </c>
    </row>
    <row r="1459" spans="1:22" customFormat="1" ht="30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 s="8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 s="9">
        <f t="shared" si="133"/>
        <v>0</v>
      </c>
      <c r="Q1459" s="5" t="s">
        <v>8318</v>
      </c>
      <c r="R1459" s="10" t="s">
        <v>8337</v>
      </c>
      <c r="S1459" s="18">
        <f t="shared" si="134"/>
        <v>42289.89634259259</v>
      </c>
      <c r="T1459" s="21">
        <f t="shared" si="135"/>
        <v>42319.938009259262</v>
      </c>
      <c r="U1459" s="23">
        <f t="shared" si="136"/>
        <v>30</v>
      </c>
      <c r="V1459" s="25">
        <f t="shared" si="137"/>
        <v>8.2191780821917804E-2</v>
      </c>
    </row>
    <row r="1460" spans="1:22" customFormat="1" ht="60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 s="8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 s="9">
        <f t="shared" si="133"/>
        <v>0</v>
      </c>
      <c r="Q1460" s="5" t="s">
        <v>8318</v>
      </c>
      <c r="R1460" s="10" t="s">
        <v>8337</v>
      </c>
      <c r="S1460" s="18">
        <f t="shared" si="134"/>
        <v>41831.705555555556</v>
      </c>
      <c r="T1460" s="21">
        <f t="shared" si="135"/>
        <v>41862.166666666664</v>
      </c>
      <c r="U1460" s="23">
        <f t="shared" si="136"/>
        <v>31</v>
      </c>
      <c r="V1460" s="25">
        <f t="shared" si="137"/>
        <v>8.4931506849315067E-2</v>
      </c>
    </row>
    <row r="1461" spans="1:22" customFormat="1" ht="45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 s="8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 s="9">
        <f t="shared" si="133"/>
        <v>0</v>
      </c>
      <c r="Q1461" s="5" t="s">
        <v>8318</v>
      </c>
      <c r="R1461" s="10" t="s">
        <v>8337</v>
      </c>
      <c r="S1461" s="18">
        <f t="shared" si="134"/>
        <v>42312.204814814817</v>
      </c>
      <c r="T1461" s="21">
        <f t="shared" si="135"/>
        <v>42340.725694444445</v>
      </c>
      <c r="U1461" s="23">
        <f t="shared" si="136"/>
        <v>28</v>
      </c>
      <c r="V1461" s="25">
        <f t="shared" si="137"/>
        <v>7.6712328767123292E-2</v>
      </c>
    </row>
    <row r="1462" spans="1:22" customFormat="1" ht="45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 s="8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 s="9">
        <f t="shared" si="133"/>
        <v>0</v>
      </c>
      <c r="Q1462" s="5" t="s">
        <v>8318</v>
      </c>
      <c r="R1462" s="10" t="s">
        <v>8337</v>
      </c>
      <c r="S1462" s="18">
        <f t="shared" si="134"/>
        <v>41915.896967592591</v>
      </c>
      <c r="T1462" s="21">
        <f t="shared" si="135"/>
        <v>41973.989583333328</v>
      </c>
      <c r="U1462" s="23">
        <f t="shared" si="136"/>
        <v>58</v>
      </c>
      <c r="V1462" s="25">
        <f t="shared" si="137"/>
        <v>0.15890410958904111</v>
      </c>
    </row>
    <row r="1463" spans="1:22" customFormat="1" ht="30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 s="8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 s="9">
        <f t="shared" si="133"/>
        <v>44.67</v>
      </c>
      <c r="Q1463" s="5" t="s">
        <v>8318</v>
      </c>
      <c r="R1463" s="10" t="s">
        <v>8338</v>
      </c>
      <c r="S1463" s="18">
        <f t="shared" si="134"/>
        <v>41899.645300925928</v>
      </c>
      <c r="T1463" s="21">
        <f t="shared" si="135"/>
        <v>41933</v>
      </c>
      <c r="U1463" s="23">
        <f t="shared" si="136"/>
        <v>34</v>
      </c>
      <c r="V1463" s="25">
        <f t="shared" si="137"/>
        <v>9.3150684931506855E-2</v>
      </c>
    </row>
    <row r="1464" spans="1:22" customFormat="1" ht="30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 s="8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 s="9">
        <f t="shared" si="133"/>
        <v>28.94</v>
      </c>
      <c r="Q1464" s="5" t="s">
        <v>8318</v>
      </c>
      <c r="R1464" s="10" t="s">
        <v>8338</v>
      </c>
      <c r="S1464" s="18">
        <f t="shared" si="134"/>
        <v>41344.662858796299</v>
      </c>
      <c r="T1464" s="21">
        <f t="shared" si="135"/>
        <v>41374.662858796299</v>
      </c>
      <c r="U1464" s="23">
        <f t="shared" si="136"/>
        <v>30</v>
      </c>
      <c r="V1464" s="25">
        <f t="shared" si="137"/>
        <v>8.2191780821917804E-2</v>
      </c>
    </row>
    <row r="1465" spans="1:22" customFormat="1" ht="60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 s="8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 s="9">
        <f t="shared" si="133"/>
        <v>35.44</v>
      </c>
      <c r="Q1465" s="5" t="s">
        <v>8318</v>
      </c>
      <c r="R1465" s="10" t="s">
        <v>8338</v>
      </c>
      <c r="S1465" s="18">
        <f t="shared" si="134"/>
        <v>41326.911319444444</v>
      </c>
      <c r="T1465" s="21">
        <f t="shared" si="135"/>
        <v>41371.869652777779</v>
      </c>
      <c r="U1465" s="23">
        <f t="shared" si="136"/>
        <v>45</v>
      </c>
      <c r="V1465" s="25">
        <f t="shared" si="137"/>
        <v>0.12328767123287671</v>
      </c>
    </row>
    <row r="1466" spans="1:22" customFormat="1" ht="15.75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 s="8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 s="9">
        <f t="shared" si="133"/>
        <v>34.869999999999997</v>
      </c>
      <c r="Q1466" s="5" t="s">
        <v>8318</v>
      </c>
      <c r="R1466" s="10" t="s">
        <v>8338</v>
      </c>
      <c r="S1466" s="18">
        <f t="shared" si="134"/>
        <v>41291.661550925928</v>
      </c>
      <c r="T1466" s="21">
        <f t="shared" si="135"/>
        <v>41321.661550925928</v>
      </c>
      <c r="U1466" s="23">
        <f t="shared" si="136"/>
        <v>30</v>
      </c>
      <c r="V1466" s="25">
        <f t="shared" si="137"/>
        <v>8.2191780821917804E-2</v>
      </c>
    </row>
    <row r="1467" spans="1:22" customFormat="1" ht="60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 s="8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 s="9">
        <f t="shared" si="133"/>
        <v>52.62</v>
      </c>
      <c r="Q1467" s="5" t="s">
        <v>8318</v>
      </c>
      <c r="R1467" s="10" t="s">
        <v>8338</v>
      </c>
      <c r="S1467" s="18">
        <f t="shared" si="134"/>
        <v>40959.734398148146</v>
      </c>
      <c r="T1467" s="21">
        <f t="shared" si="135"/>
        <v>40990.125</v>
      </c>
      <c r="U1467" s="23">
        <f t="shared" si="136"/>
        <v>31</v>
      </c>
      <c r="V1467" s="25">
        <f t="shared" si="137"/>
        <v>8.4931506849315067E-2</v>
      </c>
    </row>
    <row r="1468" spans="1:22" customFormat="1" ht="60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 s="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 s="9">
        <f t="shared" si="133"/>
        <v>69.599999999999994</v>
      </c>
      <c r="Q1468" s="5" t="s">
        <v>8318</v>
      </c>
      <c r="R1468" s="10" t="s">
        <v>8338</v>
      </c>
      <c r="S1468" s="18">
        <f t="shared" si="134"/>
        <v>42340.172060185185</v>
      </c>
      <c r="T1468" s="21">
        <f t="shared" si="135"/>
        <v>42381.208333333328</v>
      </c>
      <c r="U1468" s="23">
        <f t="shared" si="136"/>
        <v>41</v>
      </c>
      <c r="V1468" s="25">
        <f t="shared" si="137"/>
        <v>0.11232876712328767</v>
      </c>
    </row>
    <row r="1469" spans="1:22" customFormat="1" ht="30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 s="8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 s="9">
        <f t="shared" si="133"/>
        <v>76.72</v>
      </c>
      <c r="Q1469" s="5" t="s">
        <v>8318</v>
      </c>
      <c r="R1469" s="10" t="s">
        <v>8338</v>
      </c>
      <c r="S1469" s="18">
        <f t="shared" si="134"/>
        <v>40933.80190972222</v>
      </c>
      <c r="T1469" s="21">
        <f t="shared" si="135"/>
        <v>40993.760243055556</v>
      </c>
      <c r="U1469" s="23">
        <f t="shared" si="136"/>
        <v>60</v>
      </c>
      <c r="V1469" s="25">
        <f t="shared" si="137"/>
        <v>0.16438356164383561</v>
      </c>
    </row>
    <row r="1470" spans="1:22" customFormat="1" ht="60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 s="8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 s="9">
        <f t="shared" si="133"/>
        <v>33.19</v>
      </c>
      <c r="Q1470" s="5" t="s">
        <v>8318</v>
      </c>
      <c r="R1470" s="10" t="s">
        <v>8338</v>
      </c>
      <c r="S1470" s="18">
        <f t="shared" si="134"/>
        <v>40646.014456018522</v>
      </c>
      <c r="T1470" s="21">
        <f t="shared" si="135"/>
        <v>40706.014456018522</v>
      </c>
      <c r="U1470" s="23">
        <f t="shared" si="136"/>
        <v>60</v>
      </c>
      <c r="V1470" s="25">
        <f t="shared" si="137"/>
        <v>0.16438356164383561</v>
      </c>
    </row>
    <row r="1471" spans="1:22" customFormat="1" ht="45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 s="8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 s="9">
        <f t="shared" si="133"/>
        <v>149.46</v>
      </c>
      <c r="Q1471" s="5" t="s">
        <v>8318</v>
      </c>
      <c r="R1471" s="10" t="s">
        <v>8338</v>
      </c>
      <c r="S1471" s="18">
        <f t="shared" si="134"/>
        <v>41290.598483796297</v>
      </c>
      <c r="T1471" s="21">
        <f t="shared" si="135"/>
        <v>41320.598483796297</v>
      </c>
      <c r="U1471" s="23">
        <f t="shared" si="136"/>
        <v>30</v>
      </c>
      <c r="V1471" s="25">
        <f t="shared" si="137"/>
        <v>8.2191780821917804E-2</v>
      </c>
    </row>
    <row r="1472" spans="1:22" customFormat="1" ht="60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 s="8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 s="9">
        <f t="shared" si="133"/>
        <v>23.17</v>
      </c>
      <c r="Q1472" s="5" t="s">
        <v>8318</v>
      </c>
      <c r="R1472" s="10" t="s">
        <v>8338</v>
      </c>
      <c r="S1472" s="18">
        <f t="shared" si="134"/>
        <v>41250.827118055553</v>
      </c>
      <c r="T1472" s="21">
        <f t="shared" si="135"/>
        <v>41271.827118055553</v>
      </c>
      <c r="U1472" s="23">
        <f t="shared" si="136"/>
        <v>21</v>
      </c>
      <c r="V1472" s="25">
        <f t="shared" si="137"/>
        <v>5.7534246575342465E-2</v>
      </c>
    </row>
    <row r="1473" spans="1:22" customFormat="1" ht="60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 s="8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 s="9">
        <f t="shared" si="133"/>
        <v>96.88</v>
      </c>
      <c r="Q1473" s="5" t="s">
        <v>8318</v>
      </c>
      <c r="R1473" s="10" t="s">
        <v>8338</v>
      </c>
      <c r="S1473" s="18">
        <f t="shared" si="134"/>
        <v>42073.957569444443</v>
      </c>
      <c r="T1473" s="21">
        <f t="shared" si="135"/>
        <v>42103.957569444443</v>
      </c>
      <c r="U1473" s="23">
        <f t="shared" si="136"/>
        <v>30</v>
      </c>
      <c r="V1473" s="25">
        <f t="shared" si="137"/>
        <v>8.2191780821917804E-2</v>
      </c>
    </row>
    <row r="1474" spans="1:22" customFormat="1" ht="60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 s="8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2"/>
        <v>139</v>
      </c>
      <c r="P1474" s="9">
        <f t="shared" si="133"/>
        <v>103.2</v>
      </c>
      <c r="Q1474" s="5" t="s">
        <v>8318</v>
      </c>
      <c r="R1474" s="10" t="s">
        <v>8338</v>
      </c>
      <c r="S1474" s="18">
        <f t="shared" si="134"/>
        <v>41533.542858796296</v>
      </c>
      <c r="T1474" s="21">
        <f t="shared" si="135"/>
        <v>41563.542858796296</v>
      </c>
      <c r="U1474" s="23">
        <f t="shared" si="136"/>
        <v>30</v>
      </c>
      <c r="V1474" s="25">
        <f t="shared" si="137"/>
        <v>8.2191780821917804E-2</v>
      </c>
    </row>
    <row r="1475" spans="1:22" customFormat="1" ht="15.75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 s="8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38">ROUND(E1475/D1475*100,0)</f>
        <v>121</v>
      </c>
      <c r="P1475" s="9">
        <f t="shared" ref="P1475:P1538" si="139">IFERROR(ROUND(E1475/L1475,2),0)</f>
        <v>38.46</v>
      </c>
      <c r="Q1475" s="5" t="s">
        <v>8318</v>
      </c>
      <c r="R1475" s="10" t="s">
        <v>8338</v>
      </c>
      <c r="S1475" s="18">
        <f t="shared" ref="S1475:S1538" si="140">(((J1475/60)/60)/24)+DATE(1970,1,1)</f>
        <v>40939.979618055557</v>
      </c>
      <c r="T1475" s="21">
        <f t="shared" ref="T1475:T1538" si="141">(((I1475/60)/60)/24)+DATE(1970,1,1)</f>
        <v>40969.979618055557</v>
      </c>
      <c r="U1475" s="23">
        <f t="shared" ref="U1475:U1538" si="142">_xlfn.DAYS(T1475,S1475)</f>
        <v>30</v>
      </c>
      <c r="V1475" s="25">
        <f t="shared" ref="V1475:V1538" si="143">U1475/365</f>
        <v>8.2191780821917804E-2</v>
      </c>
    </row>
    <row r="1476" spans="1:22" customFormat="1" ht="60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 s="8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 s="9">
        <f t="shared" si="139"/>
        <v>44.32</v>
      </c>
      <c r="Q1476" s="5" t="s">
        <v>8318</v>
      </c>
      <c r="R1476" s="10" t="s">
        <v>8338</v>
      </c>
      <c r="S1476" s="18">
        <f t="shared" si="140"/>
        <v>41500.727916666663</v>
      </c>
      <c r="T1476" s="21">
        <f t="shared" si="141"/>
        <v>41530.727916666663</v>
      </c>
      <c r="U1476" s="23">
        <f t="shared" si="142"/>
        <v>30</v>
      </c>
      <c r="V1476" s="25">
        <f t="shared" si="143"/>
        <v>8.2191780821917804E-2</v>
      </c>
    </row>
    <row r="1477" spans="1:22" customFormat="1" ht="45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 s="8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 s="9">
        <f t="shared" si="139"/>
        <v>64.17</v>
      </c>
      <c r="Q1477" s="5" t="s">
        <v>8318</v>
      </c>
      <c r="R1477" s="10" t="s">
        <v>8338</v>
      </c>
      <c r="S1477" s="18">
        <f t="shared" si="140"/>
        <v>41960.722951388889</v>
      </c>
      <c r="T1477" s="21">
        <f t="shared" si="141"/>
        <v>41993.207638888889</v>
      </c>
      <c r="U1477" s="23">
        <f t="shared" si="142"/>
        <v>33</v>
      </c>
      <c r="V1477" s="25">
        <f t="shared" si="143"/>
        <v>9.0410958904109592E-2</v>
      </c>
    </row>
    <row r="1478" spans="1:22" customFormat="1" ht="45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 s="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 s="9">
        <f t="shared" si="139"/>
        <v>43.33</v>
      </c>
      <c r="Q1478" s="5" t="s">
        <v>8318</v>
      </c>
      <c r="R1478" s="10" t="s">
        <v>8338</v>
      </c>
      <c r="S1478" s="18">
        <f t="shared" si="140"/>
        <v>40766.041921296295</v>
      </c>
      <c r="T1478" s="21">
        <f t="shared" si="141"/>
        <v>40796.041921296295</v>
      </c>
      <c r="U1478" s="23">
        <f t="shared" si="142"/>
        <v>30</v>
      </c>
      <c r="V1478" s="25">
        <f t="shared" si="143"/>
        <v>8.2191780821917804E-2</v>
      </c>
    </row>
    <row r="1479" spans="1:22" customFormat="1" ht="60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 s="8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 s="9">
        <f t="shared" si="139"/>
        <v>90.5</v>
      </c>
      <c r="Q1479" s="5" t="s">
        <v>8318</v>
      </c>
      <c r="R1479" s="10" t="s">
        <v>8338</v>
      </c>
      <c r="S1479" s="18">
        <f t="shared" si="140"/>
        <v>40840.615787037037</v>
      </c>
      <c r="T1479" s="21">
        <f t="shared" si="141"/>
        <v>40900.125</v>
      </c>
      <c r="U1479" s="23">
        <f t="shared" si="142"/>
        <v>60</v>
      </c>
      <c r="V1479" s="25">
        <f t="shared" si="143"/>
        <v>0.16438356164383561</v>
      </c>
    </row>
    <row r="1480" spans="1:22" customFormat="1" ht="60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 s="8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 s="9">
        <f t="shared" si="139"/>
        <v>29.19</v>
      </c>
      <c r="Q1480" s="5" t="s">
        <v>8318</v>
      </c>
      <c r="R1480" s="10" t="s">
        <v>8338</v>
      </c>
      <c r="S1480" s="18">
        <f t="shared" si="140"/>
        <v>41394.871678240743</v>
      </c>
      <c r="T1480" s="21">
        <f t="shared" si="141"/>
        <v>41408.871678240743</v>
      </c>
      <c r="U1480" s="23">
        <f t="shared" si="142"/>
        <v>14</v>
      </c>
      <c r="V1480" s="25">
        <f t="shared" si="143"/>
        <v>3.8356164383561646E-2</v>
      </c>
    </row>
    <row r="1481" spans="1:22" customFormat="1" ht="60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 s="8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 s="9">
        <f t="shared" si="139"/>
        <v>30.96</v>
      </c>
      <c r="Q1481" s="5" t="s">
        <v>8318</v>
      </c>
      <c r="R1481" s="10" t="s">
        <v>8338</v>
      </c>
      <c r="S1481" s="18">
        <f t="shared" si="140"/>
        <v>41754.745243055557</v>
      </c>
      <c r="T1481" s="21">
        <f t="shared" si="141"/>
        <v>41769.165972222225</v>
      </c>
      <c r="U1481" s="23">
        <f t="shared" si="142"/>
        <v>15</v>
      </c>
      <c r="V1481" s="25">
        <f t="shared" si="143"/>
        <v>4.1095890410958902E-2</v>
      </c>
    </row>
    <row r="1482" spans="1:22" customFormat="1" ht="60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 s="8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 s="9">
        <f t="shared" si="139"/>
        <v>92.16</v>
      </c>
      <c r="Q1482" s="5" t="s">
        <v>8318</v>
      </c>
      <c r="R1482" s="10" t="s">
        <v>8338</v>
      </c>
      <c r="S1482" s="18">
        <f t="shared" si="140"/>
        <v>41464.934016203704</v>
      </c>
      <c r="T1482" s="21">
        <f t="shared" si="141"/>
        <v>41481.708333333336</v>
      </c>
      <c r="U1482" s="23">
        <f t="shared" si="142"/>
        <v>17</v>
      </c>
      <c r="V1482" s="25">
        <f t="shared" si="143"/>
        <v>4.6575342465753428E-2</v>
      </c>
    </row>
    <row r="1483" spans="1:22" customFormat="1" ht="60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 s="8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 s="9">
        <f t="shared" si="139"/>
        <v>17.5</v>
      </c>
      <c r="Q1483" s="5" t="s">
        <v>8318</v>
      </c>
      <c r="R1483" s="10" t="s">
        <v>8320</v>
      </c>
      <c r="S1483" s="18">
        <f t="shared" si="140"/>
        <v>41550.922974537039</v>
      </c>
      <c r="T1483" s="21">
        <f t="shared" si="141"/>
        <v>41580.922974537039</v>
      </c>
      <c r="U1483" s="23">
        <f t="shared" si="142"/>
        <v>30</v>
      </c>
      <c r="V1483" s="25">
        <f t="shared" si="143"/>
        <v>8.2191780821917804E-2</v>
      </c>
    </row>
    <row r="1484" spans="1:22" customFormat="1" ht="45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 s="8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 s="9">
        <f t="shared" si="139"/>
        <v>5</v>
      </c>
      <c r="Q1484" s="5" t="s">
        <v>8318</v>
      </c>
      <c r="R1484" s="10" t="s">
        <v>8320</v>
      </c>
      <c r="S1484" s="18">
        <f t="shared" si="140"/>
        <v>41136.85805555556</v>
      </c>
      <c r="T1484" s="21">
        <f t="shared" si="141"/>
        <v>41159.32708333333</v>
      </c>
      <c r="U1484" s="23">
        <f t="shared" si="142"/>
        <v>23</v>
      </c>
      <c r="V1484" s="25">
        <f t="shared" si="143"/>
        <v>6.3013698630136991E-2</v>
      </c>
    </row>
    <row r="1485" spans="1:22" customFormat="1" ht="60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 s="8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 s="9">
        <f t="shared" si="139"/>
        <v>25</v>
      </c>
      <c r="Q1485" s="5" t="s">
        <v>8318</v>
      </c>
      <c r="R1485" s="10" t="s">
        <v>8320</v>
      </c>
      <c r="S1485" s="18">
        <f t="shared" si="140"/>
        <v>42548.192997685182</v>
      </c>
      <c r="T1485" s="21">
        <f t="shared" si="141"/>
        <v>42573.192997685182</v>
      </c>
      <c r="U1485" s="23">
        <f t="shared" si="142"/>
        <v>25</v>
      </c>
      <c r="V1485" s="25">
        <f t="shared" si="143"/>
        <v>6.8493150684931503E-2</v>
      </c>
    </row>
    <row r="1486" spans="1:22" customFormat="1" ht="15.75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 s="8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 s="9">
        <f t="shared" si="139"/>
        <v>0</v>
      </c>
      <c r="Q1486" s="5" t="s">
        <v>8318</v>
      </c>
      <c r="R1486" s="10" t="s">
        <v>8320</v>
      </c>
      <c r="S1486" s="18">
        <f t="shared" si="140"/>
        <v>41053.200960648144</v>
      </c>
      <c r="T1486" s="21">
        <f t="shared" si="141"/>
        <v>41111.618750000001</v>
      </c>
      <c r="U1486" s="23">
        <f t="shared" si="142"/>
        <v>58</v>
      </c>
      <c r="V1486" s="25">
        <f t="shared" si="143"/>
        <v>0.15890410958904111</v>
      </c>
    </row>
    <row r="1487" spans="1:22" customFormat="1" ht="60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 s="8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 s="9">
        <f t="shared" si="139"/>
        <v>50</v>
      </c>
      <c r="Q1487" s="5" t="s">
        <v>8318</v>
      </c>
      <c r="R1487" s="10" t="s">
        <v>8320</v>
      </c>
      <c r="S1487" s="18">
        <f t="shared" si="140"/>
        <v>42130.795983796299</v>
      </c>
      <c r="T1487" s="21">
        <f t="shared" si="141"/>
        <v>42175.795983796299</v>
      </c>
      <c r="U1487" s="23">
        <f t="shared" si="142"/>
        <v>45</v>
      </c>
      <c r="V1487" s="25">
        <f t="shared" si="143"/>
        <v>0.12328767123287671</v>
      </c>
    </row>
    <row r="1488" spans="1:22" customFormat="1" ht="60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 s="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 s="9">
        <f t="shared" si="139"/>
        <v>16</v>
      </c>
      <c r="Q1488" s="5" t="s">
        <v>8318</v>
      </c>
      <c r="R1488" s="10" t="s">
        <v>8320</v>
      </c>
      <c r="S1488" s="18">
        <f t="shared" si="140"/>
        <v>42032.168530092589</v>
      </c>
      <c r="T1488" s="21">
        <f t="shared" si="141"/>
        <v>42062.168530092589</v>
      </c>
      <c r="U1488" s="23">
        <f t="shared" si="142"/>
        <v>30</v>
      </c>
      <c r="V1488" s="25">
        <f t="shared" si="143"/>
        <v>8.2191780821917804E-2</v>
      </c>
    </row>
    <row r="1489" spans="1:22" customFormat="1" ht="45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 s="8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 s="9">
        <f t="shared" si="139"/>
        <v>0</v>
      </c>
      <c r="Q1489" s="5" t="s">
        <v>8318</v>
      </c>
      <c r="R1489" s="10" t="s">
        <v>8320</v>
      </c>
      <c r="S1489" s="18">
        <f t="shared" si="140"/>
        <v>42554.917488425926</v>
      </c>
      <c r="T1489" s="21">
        <f t="shared" si="141"/>
        <v>42584.917488425926</v>
      </c>
      <c r="U1489" s="23">
        <f t="shared" si="142"/>
        <v>30</v>
      </c>
      <c r="V1489" s="25">
        <f t="shared" si="143"/>
        <v>8.2191780821917804E-2</v>
      </c>
    </row>
    <row r="1490" spans="1:22" customFormat="1" ht="45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 s="8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 s="9">
        <f t="shared" si="139"/>
        <v>60</v>
      </c>
      <c r="Q1490" s="5" t="s">
        <v>8318</v>
      </c>
      <c r="R1490" s="10" t="s">
        <v>8320</v>
      </c>
      <c r="S1490" s="18">
        <f t="shared" si="140"/>
        <v>41614.563194444447</v>
      </c>
      <c r="T1490" s="21">
        <f t="shared" si="141"/>
        <v>41644.563194444447</v>
      </c>
      <c r="U1490" s="23">
        <f t="shared" si="142"/>
        <v>30</v>
      </c>
      <c r="V1490" s="25">
        <f t="shared" si="143"/>
        <v>8.2191780821917804E-2</v>
      </c>
    </row>
    <row r="1491" spans="1:22" customFormat="1" ht="45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 s="8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 s="9">
        <f t="shared" si="139"/>
        <v>0</v>
      </c>
      <c r="Q1491" s="5" t="s">
        <v>8318</v>
      </c>
      <c r="R1491" s="10" t="s">
        <v>8320</v>
      </c>
      <c r="S1491" s="18">
        <f t="shared" si="140"/>
        <v>41198.611712962964</v>
      </c>
      <c r="T1491" s="21">
        <f t="shared" si="141"/>
        <v>41228.653379629628</v>
      </c>
      <c r="U1491" s="23">
        <f t="shared" si="142"/>
        <v>30</v>
      </c>
      <c r="V1491" s="25">
        <f t="shared" si="143"/>
        <v>8.2191780821917804E-2</v>
      </c>
    </row>
    <row r="1492" spans="1:22" customFormat="1" ht="45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 s="8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 s="9">
        <f t="shared" si="139"/>
        <v>47.11</v>
      </c>
      <c r="Q1492" s="5" t="s">
        <v>8318</v>
      </c>
      <c r="R1492" s="10" t="s">
        <v>8320</v>
      </c>
      <c r="S1492" s="18">
        <f t="shared" si="140"/>
        <v>41520.561041666668</v>
      </c>
      <c r="T1492" s="21">
        <f t="shared" si="141"/>
        <v>41549.561041666668</v>
      </c>
      <c r="U1492" s="23">
        <f t="shared" si="142"/>
        <v>29</v>
      </c>
      <c r="V1492" s="25">
        <f t="shared" si="143"/>
        <v>7.9452054794520555E-2</v>
      </c>
    </row>
    <row r="1493" spans="1:22" customFormat="1" ht="45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 s="8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 s="9">
        <f t="shared" si="139"/>
        <v>100</v>
      </c>
      <c r="Q1493" s="5" t="s">
        <v>8318</v>
      </c>
      <c r="R1493" s="10" t="s">
        <v>8320</v>
      </c>
      <c r="S1493" s="18">
        <f t="shared" si="140"/>
        <v>41991.713460648149</v>
      </c>
      <c r="T1493" s="21">
        <f t="shared" si="141"/>
        <v>42050.651388888888</v>
      </c>
      <c r="U1493" s="23">
        <f t="shared" si="142"/>
        <v>59</v>
      </c>
      <c r="V1493" s="25">
        <f t="shared" si="143"/>
        <v>0.16164383561643836</v>
      </c>
    </row>
    <row r="1494" spans="1:22" customFormat="1" ht="60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 s="8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 s="9">
        <f t="shared" si="139"/>
        <v>15</v>
      </c>
      <c r="Q1494" s="5" t="s">
        <v>8318</v>
      </c>
      <c r="R1494" s="10" t="s">
        <v>8320</v>
      </c>
      <c r="S1494" s="18">
        <f t="shared" si="140"/>
        <v>40682.884791666671</v>
      </c>
      <c r="T1494" s="21">
        <f t="shared" si="141"/>
        <v>40712.884791666671</v>
      </c>
      <c r="U1494" s="23">
        <f t="shared" si="142"/>
        <v>30</v>
      </c>
      <c r="V1494" s="25">
        <f t="shared" si="143"/>
        <v>8.2191780821917804E-2</v>
      </c>
    </row>
    <row r="1495" spans="1:22" customFormat="1" ht="45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 s="8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 s="9">
        <f t="shared" si="139"/>
        <v>0</v>
      </c>
      <c r="Q1495" s="5" t="s">
        <v>8318</v>
      </c>
      <c r="R1495" s="10" t="s">
        <v>8320</v>
      </c>
      <c r="S1495" s="18">
        <f t="shared" si="140"/>
        <v>41411.866608796299</v>
      </c>
      <c r="T1495" s="21">
        <f t="shared" si="141"/>
        <v>41441.866608796299</v>
      </c>
      <c r="U1495" s="23">
        <f t="shared" si="142"/>
        <v>30</v>
      </c>
      <c r="V1495" s="25">
        <f t="shared" si="143"/>
        <v>8.2191780821917804E-2</v>
      </c>
    </row>
    <row r="1496" spans="1:22" customFormat="1" ht="60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 s="8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 s="9">
        <f t="shared" si="139"/>
        <v>40.450000000000003</v>
      </c>
      <c r="Q1496" s="5" t="s">
        <v>8318</v>
      </c>
      <c r="R1496" s="10" t="s">
        <v>8320</v>
      </c>
      <c r="S1496" s="18">
        <f t="shared" si="140"/>
        <v>42067.722372685181</v>
      </c>
      <c r="T1496" s="21">
        <f t="shared" si="141"/>
        <v>42097.651388888888</v>
      </c>
      <c r="U1496" s="23">
        <f t="shared" si="142"/>
        <v>30</v>
      </c>
      <c r="V1496" s="25">
        <f t="shared" si="143"/>
        <v>8.2191780821917804E-2</v>
      </c>
    </row>
    <row r="1497" spans="1:22" customFormat="1" ht="30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 s="8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 s="9">
        <f t="shared" si="139"/>
        <v>0</v>
      </c>
      <c r="Q1497" s="5" t="s">
        <v>8318</v>
      </c>
      <c r="R1497" s="10" t="s">
        <v>8320</v>
      </c>
      <c r="S1497" s="18">
        <f t="shared" si="140"/>
        <v>40752.789710648147</v>
      </c>
      <c r="T1497" s="21">
        <f t="shared" si="141"/>
        <v>40782.789710648147</v>
      </c>
      <c r="U1497" s="23">
        <f t="shared" si="142"/>
        <v>30</v>
      </c>
      <c r="V1497" s="25">
        <f t="shared" si="143"/>
        <v>8.2191780821917804E-2</v>
      </c>
    </row>
    <row r="1498" spans="1:22" customFormat="1" ht="45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 s="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 s="9">
        <f t="shared" si="139"/>
        <v>0</v>
      </c>
      <c r="Q1498" s="5" t="s">
        <v>8318</v>
      </c>
      <c r="R1498" s="10" t="s">
        <v>8320</v>
      </c>
      <c r="S1498" s="18">
        <f t="shared" si="140"/>
        <v>41838.475219907406</v>
      </c>
      <c r="T1498" s="21">
        <f t="shared" si="141"/>
        <v>41898.475219907406</v>
      </c>
      <c r="U1498" s="23">
        <f t="shared" si="142"/>
        <v>60</v>
      </c>
      <c r="V1498" s="25">
        <f t="shared" si="143"/>
        <v>0.16438356164383561</v>
      </c>
    </row>
    <row r="1499" spans="1:22" customFormat="1" ht="60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 s="8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 s="9">
        <f t="shared" si="139"/>
        <v>1</v>
      </c>
      <c r="Q1499" s="5" t="s">
        <v>8318</v>
      </c>
      <c r="R1499" s="10" t="s">
        <v>8320</v>
      </c>
      <c r="S1499" s="18">
        <f t="shared" si="140"/>
        <v>41444.64261574074</v>
      </c>
      <c r="T1499" s="21">
        <f t="shared" si="141"/>
        <v>41486.821527777778</v>
      </c>
      <c r="U1499" s="23">
        <f t="shared" si="142"/>
        <v>42</v>
      </c>
      <c r="V1499" s="25">
        <f t="shared" si="143"/>
        <v>0.11506849315068493</v>
      </c>
    </row>
    <row r="1500" spans="1:22" customFormat="1" ht="60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 s="8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 s="9">
        <f t="shared" si="139"/>
        <v>19</v>
      </c>
      <c r="Q1500" s="5" t="s">
        <v>8318</v>
      </c>
      <c r="R1500" s="10" t="s">
        <v>8320</v>
      </c>
      <c r="S1500" s="18">
        <f t="shared" si="140"/>
        <v>41840.983541666668</v>
      </c>
      <c r="T1500" s="21">
        <f t="shared" si="141"/>
        <v>41885.983541666668</v>
      </c>
      <c r="U1500" s="23">
        <f t="shared" si="142"/>
        <v>45</v>
      </c>
      <c r="V1500" s="25">
        <f t="shared" si="143"/>
        <v>0.12328767123287671</v>
      </c>
    </row>
    <row r="1501" spans="1:22" customFormat="1" ht="60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 s="8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 s="9">
        <f t="shared" si="139"/>
        <v>5</v>
      </c>
      <c r="Q1501" s="5" t="s">
        <v>8318</v>
      </c>
      <c r="R1501" s="10" t="s">
        <v>8320</v>
      </c>
      <c r="S1501" s="18">
        <f t="shared" si="140"/>
        <v>42527.007326388892</v>
      </c>
      <c r="T1501" s="21">
        <f t="shared" si="141"/>
        <v>42587.007326388892</v>
      </c>
      <c r="U1501" s="23">
        <f t="shared" si="142"/>
        <v>60</v>
      </c>
      <c r="V1501" s="25">
        <f t="shared" si="143"/>
        <v>0.16438356164383561</v>
      </c>
    </row>
    <row r="1502" spans="1:22" customFormat="1" ht="60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 s="8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 s="9">
        <f t="shared" si="139"/>
        <v>46.73</v>
      </c>
      <c r="Q1502" s="5" t="s">
        <v>8318</v>
      </c>
      <c r="R1502" s="10" t="s">
        <v>8320</v>
      </c>
      <c r="S1502" s="18">
        <f t="shared" si="140"/>
        <v>41365.904594907406</v>
      </c>
      <c r="T1502" s="21">
        <f t="shared" si="141"/>
        <v>41395.904594907406</v>
      </c>
      <c r="U1502" s="23">
        <f t="shared" si="142"/>
        <v>30</v>
      </c>
      <c r="V1502" s="25">
        <f t="shared" si="143"/>
        <v>8.2191780821917804E-2</v>
      </c>
    </row>
    <row r="1503" spans="1:22" customFormat="1" ht="45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 s="8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 s="9">
        <f t="shared" si="139"/>
        <v>97.73</v>
      </c>
      <c r="Q1503" s="5" t="s">
        <v>8334</v>
      </c>
      <c r="R1503" s="10" t="s">
        <v>8335</v>
      </c>
      <c r="S1503" s="18">
        <f t="shared" si="140"/>
        <v>42163.583599537036</v>
      </c>
      <c r="T1503" s="21">
        <f t="shared" si="141"/>
        <v>42193.583599537036</v>
      </c>
      <c r="U1503" s="23">
        <f t="shared" si="142"/>
        <v>30</v>
      </c>
      <c r="V1503" s="25">
        <f t="shared" si="143"/>
        <v>8.2191780821917804E-2</v>
      </c>
    </row>
    <row r="1504" spans="1:22" customFormat="1" ht="60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 s="8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 s="9">
        <f t="shared" si="139"/>
        <v>67.84</v>
      </c>
      <c r="Q1504" s="5" t="s">
        <v>8334</v>
      </c>
      <c r="R1504" s="10" t="s">
        <v>8335</v>
      </c>
      <c r="S1504" s="18">
        <f t="shared" si="140"/>
        <v>42426.542592592596</v>
      </c>
      <c r="T1504" s="21">
        <f t="shared" si="141"/>
        <v>42454.916666666672</v>
      </c>
      <c r="U1504" s="23">
        <f t="shared" si="142"/>
        <v>28</v>
      </c>
      <c r="V1504" s="25">
        <f t="shared" si="143"/>
        <v>7.6712328767123292E-2</v>
      </c>
    </row>
    <row r="1505" spans="1:22" customFormat="1" ht="60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 s="8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 s="9">
        <f t="shared" si="139"/>
        <v>56.98</v>
      </c>
      <c r="Q1505" s="5" t="s">
        <v>8334</v>
      </c>
      <c r="R1505" s="10" t="s">
        <v>8335</v>
      </c>
      <c r="S1505" s="18">
        <f t="shared" si="140"/>
        <v>42606.347233796296</v>
      </c>
      <c r="T1505" s="21">
        <f t="shared" si="141"/>
        <v>42666.347233796296</v>
      </c>
      <c r="U1505" s="23">
        <f t="shared" si="142"/>
        <v>60</v>
      </c>
      <c r="V1505" s="25">
        <f t="shared" si="143"/>
        <v>0.16438356164383561</v>
      </c>
    </row>
    <row r="1506" spans="1:22" customFormat="1" ht="45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 s="8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 s="9">
        <f t="shared" si="139"/>
        <v>67.16</v>
      </c>
      <c r="Q1506" s="5" t="s">
        <v>8334</v>
      </c>
      <c r="R1506" s="10" t="s">
        <v>8335</v>
      </c>
      <c r="S1506" s="18">
        <f t="shared" si="140"/>
        <v>41772.657685185186</v>
      </c>
      <c r="T1506" s="21">
        <f t="shared" si="141"/>
        <v>41800.356249999997</v>
      </c>
      <c r="U1506" s="23">
        <f t="shared" si="142"/>
        <v>28</v>
      </c>
      <c r="V1506" s="25">
        <f t="shared" si="143"/>
        <v>7.6712328767123292E-2</v>
      </c>
    </row>
    <row r="1507" spans="1:22" customFormat="1" ht="60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 s="8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 s="9">
        <f t="shared" si="139"/>
        <v>48.04</v>
      </c>
      <c r="Q1507" s="5" t="s">
        <v>8334</v>
      </c>
      <c r="R1507" s="10" t="s">
        <v>8335</v>
      </c>
      <c r="S1507" s="18">
        <f t="shared" si="140"/>
        <v>42414.44332175926</v>
      </c>
      <c r="T1507" s="21">
        <f t="shared" si="141"/>
        <v>42451.834027777775</v>
      </c>
      <c r="U1507" s="23">
        <f t="shared" si="142"/>
        <v>37</v>
      </c>
      <c r="V1507" s="25">
        <f t="shared" si="143"/>
        <v>0.10136986301369863</v>
      </c>
    </row>
    <row r="1508" spans="1:22" customFormat="1" ht="45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 s="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 s="9">
        <f t="shared" si="139"/>
        <v>38.86</v>
      </c>
      <c r="Q1508" s="5" t="s">
        <v>8334</v>
      </c>
      <c r="R1508" s="10" t="s">
        <v>8335</v>
      </c>
      <c r="S1508" s="18">
        <f t="shared" si="140"/>
        <v>41814.785925925928</v>
      </c>
      <c r="T1508" s="21">
        <f t="shared" si="141"/>
        <v>41844.785925925928</v>
      </c>
      <c r="U1508" s="23">
        <f t="shared" si="142"/>
        <v>30</v>
      </c>
      <c r="V1508" s="25">
        <f t="shared" si="143"/>
        <v>8.2191780821917804E-2</v>
      </c>
    </row>
    <row r="1509" spans="1:22" customFormat="1" ht="60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 s="8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 s="9">
        <f t="shared" si="139"/>
        <v>78.180000000000007</v>
      </c>
      <c r="Q1509" s="5" t="s">
        <v>8334</v>
      </c>
      <c r="R1509" s="10" t="s">
        <v>8335</v>
      </c>
      <c r="S1509" s="18">
        <f t="shared" si="140"/>
        <v>40254.450335648151</v>
      </c>
      <c r="T1509" s="21">
        <f t="shared" si="141"/>
        <v>40313.340277777781</v>
      </c>
      <c r="U1509" s="23">
        <f t="shared" si="142"/>
        <v>59</v>
      </c>
      <c r="V1509" s="25">
        <f t="shared" si="143"/>
        <v>0.16164383561643836</v>
      </c>
    </row>
    <row r="1510" spans="1:22" customFormat="1" ht="45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 s="8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 s="9">
        <f t="shared" si="139"/>
        <v>97.11</v>
      </c>
      <c r="Q1510" s="5" t="s">
        <v>8334</v>
      </c>
      <c r="R1510" s="10" t="s">
        <v>8335</v>
      </c>
      <c r="S1510" s="18">
        <f t="shared" si="140"/>
        <v>41786.614363425928</v>
      </c>
      <c r="T1510" s="21">
        <f t="shared" si="141"/>
        <v>41817.614363425928</v>
      </c>
      <c r="U1510" s="23">
        <f t="shared" si="142"/>
        <v>31</v>
      </c>
      <c r="V1510" s="25">
        <f t="shared" si="143"/>
        <v>8.4931506849315067E-2</v>
      </c>
    </row>
    <row r="1511" spans="1:22" customFormat="1" ht="60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 s="8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 s="9">
        <f t="shared" si="139"/>
        <v>110.39</v>
      </c>
      <c r="Q1511" s="5" t="s">
        <v>8334</v>
      </c>
      <c r="R1511" s="10" t="s">
        <v>8335</v>
      </c>
      <c r="S1511" s="18">
        <f t="shared" si="140"/>
        <v>42751.533391203702</v>
      </c>
      <c r="T1511" s="21">
        <f t="shared" si="141"/>
        <v>42780.957638888889</v>
      </c>
      <c r="U1511" s="23">
        <f t="shared" si="142"/>
        <v>29</v>
      </c>
      <c r="V1511" s="25">
        <f t="shared" si="143"/>
        <v>7.9452054794520555E-2</v>
      </c>
    </row>
    <row r="1512" spans="1:22" customFormat="1" ht="60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 s="8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 s="9">
        <f t="shared" si="139"/>
        <v>39.92</v>
      </c>
      <c r="Q1512" s="5" t="s">
        <v>8334</v>
      </c>
      <c r="R1512" s="10" t="s">
        <v>8335</v>
      </c>
      <c r="S1512" s="18">
        <f t="shared" si="140"/>
        <v>41809.385162037033</v>
      </c>
      <c r="T1512" s="21">
        <f t="shared" si="141"/>
        <v>41839.385162037033</v>
      </c>
      <c r="U1512" s="23">
        <f t="shared" si="142"/>
        <v>30</v>
      </c>
      <c r="V1512" s="25">
        <f t="shared" si="143"/>
        <v>8.2191780821917804E-2</v>
      </c>
    </row>
    <row r="1513" spans="1:22" customFormat="1" ht="60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 s="8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 s="9">
        <f t="shared" si="139"/>
        <v>75.98</v>
      </c>
      <c r="Q1513" s="5" t="s">
        <v>8334</v>
      </c>
      <c r="R1513" s="10" t="s">
        <v>8335</v>
      </c>
      <c r="S1513" s="18">
        <f t="shared" si="140"/>
        <v>42296.583379629628</v>
      </c>
      <c r="T1513" s="21">
        <f t="shared" si="141"/>
        <v>42326.625046296293</v>
      </c>
      <c r="U1513" s="23">
        <f t="shared" si="142"/>
        <v>30</v>
      </c>
      <c r="V1513" s="25">
        <f t="shared" si="143"/>
        <v>8.2191780821917804E-2</v>
      </c>
    </row>
    <row r="1514" spans="1:22" customFormat="1" ht="60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 s="8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 s="9">
        <f t="shared" si="139"/>
        <v>58.38</v>
      </c>
      <c r="Q1514" s="5" t="s">
        <v>8334</v>
      </c>
      <c r="R1514" s="10" t="s">
        <v>8335</v>
      </c>
      <c r="S1514" s="18">
        <f t="shared" si="140"/>
        <v>42741.684479166666</v>
      </c>
      <c r="T1514" s="21">
        <f t="shared" si="141"/>
        <v>42771.684479166666</v>
      </c>
      <c r="U1514" s="23">
        <f t="shared" si="142"/>
        <v>30</v>
      </c>
      <c r="V1514" s="25">
        <f t="shared" si="143"/>
        <v>8.2191780821917804E-2</v>
      </c>
    </row>
    <row r="1515" spans="1:22" customFormat="1" ht="45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 s="8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 s="9">
        <f t="shared" si="139"/>
        <v>55.82</v>
      </c>
      <c r="Q1515" s="5" t="s">
        <v>8334</v>
      </c>
      <c r="R1515" s="10" t="s">
        <v>8335</v>
      </c>
      <c r="S1515" s="18">
        <f t="shared" si="140"/>
        <v>41806.637337962966</v>
      </c>
      <c r="T1515" s="21">
        <f t="shared" si="141"/>
        <v>41836.637337962966</v>
      </c>
      <c r="U1515" s="23">
        <f t="shared" si="142"/>
        <v>30</v>
      </c>
      <c r="V1515" s="25">
        <f t="shared" si="143"/>
        <v>8.2191780821917804E-2</v>
      </c>
    </row>
    <row r="1516" spans="1:22" customFormat="1" ht="45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 s="8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 s="9">
        <f t="shared" si="139"/>
        <v>151.24</v>
      </c>
      <c r="Q1516" s="5" t="s">
        <v>8334</v>
      </c>
      <c r="R1516" s="10" t="s">
        <v>8335</v>
      </c>
      <c r="S1516" s="18">
        <f t="shared" si="140"/>
        <v>42234.597685185188</v>
      </c>
      <c r="T1516" s="21">
        <f t="shared" si="141"/>
        <v>42274.597685185188</v>
      </c>
      <c r="U1516" s="23">
        <f t="shared" si="142"/>
        <v>40</v>
      </c>
      <c r="V1516" s="25">
        <f t="shared" si="143"/>
        <v>0.1095890410958904</v>
      </c>
    </row>
    <row r="1517" spans="1:22" customFormat="1" ht="60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 s="8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 s="9">
        <f t="shared" si="139"/>
        <v>849.67</v>
      </c>
      <c r="Q1517" s="5" t="s">
        <v>8334</v>
      </c>
      <c r="R1517" s="10" t="s">
        <v>8335</v>
      </c>
      <c r="S1517" s="18">
        <f t="shared" si="140"/>
        <v>42415.253437499996</v>
      </c>
      <c r="T1517" s="21">
        <f t="shared" si="141"/>
        <v>42445.211770833332</v>
      </c>
      <c r="U1517" s="23">
        <f t="shared" si="142"/>
        <v>30</v>
      </c>
      <c r="V1517" s="25">
        <f t="shared" si="143"/>
        <v>8.2191780821917804E-2</v>
      </c>
    </row>
    <row r="1518" spans="1:22" customFormat="1" ht="45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 s="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 s="9">
        <f t="shared" si="139"/>
        <v>159.24</v>
      </c>
      <c r="Q1518" s="5" t="s">
        <v>8334</v>
      </c>
      <c r="R1518" s="10" t="s">
        <v>8335</v>
      </c>
      <c r="S1518" s="18">
        <f t="shared" si="140"/>
        <v>42619.466342592597</v>
      </c>
      <c r="T1518" s="21">
        <f t="shared" si="141"/>
        <v>42649.583333333328</v>
      </c>
      <c r="U1518" s="23">
        <f t="shared" si="142"/>
        <v>30</v>
      </c>
      <c r="V1518" s="25">
        <f t="shared" si="143"/>
        <v>8.2191780821917804E-2</v>
      </c>
    </row>
    <row r="1519" spans="1:22" customFormat="1" ht="60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 s="8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 s="9">
        <f t="shared" si="139"/>
        <v>39.51</v>
      </c>
      <c r="Q1519" s="5" t="s">
        <v>8334</v>
      </c>
      <c r="R1519" s="10" t="s">
        <v>8335</v>
      </c>
      <c r="S1519" s="18">
        <f t="shared" si="140"/>
        <v>41948.56658564815</v>
      </c>
      <c r="T1519" s="21">
        <f t="shared" si="141"/>
        <v>41979.25</v>
      </c>
      <c r="U1519" s="23">
        <f t="shared" si="142"/>
        <v>31</v>
      </c>
      <c r="V1519" s="25">
        <f t="shared" si="143"/>
        <v>8.4931506849315067E-2</v>
      </c>
    </row>
    <row r="1520" spans="1:22" customFormat="1" ht="30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 s="8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 s="9">
        <f t="shared" si="139"/>
        <v>130.53</v>
      </c>
      <c r="Q1520" s="5" t="s">
        <v>8334</v>
      </c>
      <c r="R1520" s="10" t="s">
        <v>8335</v>
      </c>
      <c r="S1520" s="18">
        <f t="shared" si="140"/>
        <v>41760.8200462963</v>
      </c>
      <c r="T1520" s="21">
        <f t="shared" si="141"/>
        <v>41790.8200462963</v>
      </c>
      <c r="U1520" s="23">
        <f t="shared" si="142"/>
        <v>30</v>
      </c>
      <c r="V1520" s="25">
        <f t="shared" si="143"/>
        <v>8.2191780821917804E-2</v>
      </c>
    </row>
    <row r="1521" spans="1:22" customFormat="1" ht="60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 s="8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 s="9">
        <f t="shared" si="139"/>
        <v>64.16</v>
      </c>
      <c r="Q1521" s="5" t="s">
        <v>8334</v>
      </c>
      <c r="R1521" s="10" t="s">
        <v>8335</v>
      </c>
      <c r="S1521" s="18">
        <f t="shared" si="140"/>
        <v>41782.741701388892</v>
      </c>
      <c r="T1521" s="21">
        <f t="shared" si="141"/>
        <v>41810.915972222225</v>
      </c>
      <c r="U1521" s="23">
        <f t="shared" si="142"/>
        <v>28</v>
      </c>
      <c r="V1521" s="25">
        <f t="shared" si="143"/>
        <v>7.6712328767123292E-2</v>
      </c>
    </row>
    <row r="1522" spans="1:22" customFormat="1" ht="45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 s="8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 s="9">
        <f t="shared" si="139"/>
        <v>111.53</v>
      </c>
      <c r="Q1522" s="5" t="s">
        <v>8334</v>
      </c>
      <c r="R1522" s="10" t="s">
        <v>8335</v>
      </c>
      <c r="S1522" s="18">
        <f t="shared" si="140"/>
        <v>41955.857789351852</v>
      </c>
      <c r="T1522" s="21">
        <f t="shared" si="141"/>
        <v>41992.166666666672</v>
      </c>
      <c r="U1522" s="23">
        <f t="shared" si="142"/>
        <v>37</v>
      </c>
      <c r="V1522" s="25">
        <f t="shared" si="143"/>
        <v>0.10136986301369863</v>
      </c>
    </row>
    <row r="1523" spans="1:22" customFormat="1" ht="45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 s="8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 s="9">
        <f t="shared" si="139"/>
        <v>170.45</v>
      </c>
      <c r="Q1523" s="5" t="s">
        <v>8334</v>
      </c>
      <c r="R1523" s="10" t="s">
        <v>8335</v>
      </c>
      <c r="S1523" s="18">
        <f t="shared" si="140"/>
        <v>42493.167719907404</v>
      </c>
      <c r="T1523" s="21">
        <f t="shared" si="141"/>
        <v>42528.167719907404</v>
      </c>
      <c r="U1523" s="23">
        <f t="shared" si="142"/>
        <v>35</v>
      </c>
      <c r="V1523" s="25">
        <f t="shared" si="143"/>
        <v>9.5890410958904104E-2</v>
      </c>
    </row>
    <row r="1524" spans="1:22" customFormat="1" ht="60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 s="8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 s="9">
        <f t="shared" si="139"/>
        <v>133.74</v>
      </c>
      <c r="Q1524" s="5" t="s">
        <v>8334</v>
      </c>
      <c r="R1524" s="10" t="s">
        <v>8335</v>
      </c>
      <c r="S1524" s="18">
        <f t="shared" si="140"/>
        <v>41899.830312500002</v>
      </c>
      <c r="T1524" s="21">
        <f t="shared" si="141"/>
        <v>41929.830312500002</v>
      </c>
      <c r="U1524" s="23">
        <f t="shared" si="142"/>
        <v>30</v>
      </c>
      <c r="V1524" s="25">
        <f t="shared" si="143"/>
        <v>8.2191780821917804E-2</v>
      </c>
    </row>
    <row r="1525" spans="1:22" customFormat="1" ht="60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 s="8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 s="9">
        <f t="shared" si="139"/>
        <v>95.83</v>
      </c>
      <c r="Q1525" s="5" t="s">
        <v>8334</v>
      </c>
      <c r="R1525" s="10" t="s">
        <v>8335</v>
      </c>
      <c r="S1525" s="18">
        <f t="shared" si="140"/>
        <v>41964.751342592594</v>
      </c>
      <c r="T1525" s="21">
        <f t="shared" si="141"/>
        <v>41996</v>
      </c>
      <c r="U1525" s="23">
        <f t="shared" si="142"/>
        <v>32</v>
      </c>
      <c r="V1525" s="25">
        <f t="shared" si="143"/>
        <v>8.7671232876712329E-2</v>
      </c>
    </row>
    <row r="1526" spans="1:22" customFormat="1" ht="45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 s="8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 s="9">
        <f t="shared" si="139"/>
        <v>221.79</v>
      </c>
      <c r="Q1526" s="5" t="s">
        <v>8334</v>
      </c>
      <c r="R1526" s="10" t="s">
        <v>8335</v>
      </c>
      <c r="S1526" s="18">
        <f t="shared" si="140"/>
        <v>42756.501041666663</v>
      </c>
      <c r="T1526" s="21">
        <f t="shared" si="141"/>
        <v>42786.501041666663</v>
      </c>
      <c r="U1526" s="23">
        <f t="shared" si="142"/>
        <v>30</v>
      </c>
      <c r="V1526" s="25">
        <f t="shared" si="143"/>
        <v>8.2191780821917804E-2</v>
      </c>
    </row>
    <row r="1527" spans="1:22" customFormat="1" ht="60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 s="8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 s="9">
        <f t="shared" si="139"/>
        <v>32.32</v>
      </c>
      <c r="Q1527" s="5" t="s">
        <v>8334</v>
      </c>
      <c r="R1527" s="10" t="s">
        <v>8335</v>
      </c>
      <c r="S1527" s="18">
        <f t="shared" si="140"/>
        <v>42570.702986111108</v>
      </c>
      <c r="T1527" s="21">
        <f t="shared" si="141"/>
        <v>42600.702986111108</v>
      </c>
      <c r="U1527" s="23">
        <f t="shared" si="142"/>
        <v>30</v>
      </c>
      <c r="V1527" s="25">
        <f t="shared" si="143"/>
        <v>8.2191780821917804E-2</v>
      </c>
    </row>
    <row r="1528" spans="1:22" customFormat="1" ht="60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 s="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 s="9">
        <f t="shared" si="139"/>
        <v>98.84</v>
      </c>
      <c r="Q1528" s="5" t="s">
        <v>8334</v>
      </c>
      <c r="R1528" s="10" t="s">
        <v>8335</v>
      </c>
      <c r="S1528" s="18">
        <f t="shared" si="140"/>
        <v>42339.276006944448</v>
      </c>
      <c r="T1528" s="21">
        <f t="shared" si="141"/>
        <v>42388.276006944448</v>
      </c>
      <c r="U1528" s="23">
        <f t="shared" si="142"/>
        <v>49</v>
      </c>
      <c r="V1528" s="25">
        <f t="shared" si="143"/>
        <v>0.13424657534246576</v>
      </c>
    </row>
    <row r="1529" spans="1:22" customFormat="1" ht="45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 s="8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 s="9">
        <f t="shared" si="139"/>
        <v>55.22</v>
      </c>
      <c r="Q1529" s="5" t="s">
        <v>8334</v>
      </c>
      <c r="R1529" s="10" t="s">
        <v>8335</v>
      </c>
      <c r="S1529" s="18">
        <f t="shared" si="140"/>
        <v>42780.600532407407</v>
      </c>
      <c r="T1529" s="21">
        <f t="shared" si="141"/>
        <v>42808.558865740735</v>
      </c>
      <c r="U1529" s="23">
        <f t="shared" si="142"/>
        <v>28</v>
      </c>
      <c r="V1529" s="25">
        <f t="shared" si="143"/>
        <v>7.6712328767123292E-2</v>
      </c>
    </row>
    <row r="1530" spans="1:22" customFormat="1" ht="30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 s="8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 s="9">
        <f t="shared" si="139"/>
        <v>52.79</v>
      </c>
      <c r="Q1530" s="5" t="s">
        <v>8334</v>
      </c>
      <c r="R1530" s="10" t="s">
        <v>8335</v>
      </c>
      <c r="S1530" s="18">
        <f t="shared" si="140"/>
        <v>42736.732893518521</v>
      </c>
      <c r="T1530" s="21">
        <f t="shared" si="141"/>
        <v>42767</v>
      </c>
      <c r="U1530" s="23">
        <f t="shared" si="142"/>
        <v>31</v>
      </c>
      <c r="V1530" s="25">
        <f t="shared" si="143"/>
        <v>8.4931506849315067E-2</v>
      </c>
    </row>
    <row r="1531" spans="1:22" customFormat="1" ht="45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 s="8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 s="9">
        <f t="shared" si="139"/>
        <v>135.66999999999999</v>
      </c>
      <c r="Q1531" s="5" t="s">
        <v>8334</v>
      </c>
      <c r="R1531" s="10" t="s">
        <v>8335</v>
      </c>
      <c r="S1531" s="18">
        <f t="shared" si="140"/>
        <v>42052.628703703704</v>
      </c>
      <c r="T1531" s="21">
        <f t="shared" si="141"/>
        <v>42082.587037037039</v>
      </c>
      <c r="U1531" s="23">
        <f t="shared" si="142"/>
        <v>30</v>
      </c>
      <c r="V1531" s="25">
        <f t="shared" si="143"/>
        <v>8.2191780821917804E-2</v>
      </c>
    </row>
    <row r="1532" spans="1:22" customFormat="1" ht="60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 s="8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 s="9">
        <f t="shared" si="139"/>
        <v>53.99</v>
      </c>
      <c r="Q1532" s="5" t="s">
        <v>8334</v>
      </c>
      <c r="R1532" s="10" t="s">
        <v>8335</v>
      </c>
      <c r="S1532" s="18">
        <f t="shared" si="140"/>
        <v>42275.767303240747</v>
      </c>
      <c r="T1532" s="21">
        <f t="shared" si="141"/>
        <v>42300.767303240747</v>
      </c>
      <c r="U1532" s="23">
        <f t="shared" si="142"/>
        <v>25</v>
      </c>
      <c r="V1532" s="25">
        <f t="shared" si="143"/>
        <v>6.8493150684931503E-2</v>
      </c>
    </row>
    <row r="1533" spans="1:22" customFormat="1" ht="60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 s="8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 s="9">
        <f t="shared" si="139"/>
        <v>56.64</v>
      </c>
      <c r="Q1533" s="5" t="s">
        <v>8334</v>
      </c>
      <c r="R1533" s="10" t="s">
        <v>8335</v>
      </c>
      <c r="S1533" s="18">
        <f t="shared" si="140"/>
        <v>41941.802384259259</v>
      </c>
      <c r="T1533" s="21">
        <f t="shared" si="141"/>
        <v>41974.125</v>
      </c>
      <c r="U1533" s="23">
        <f t="shared" si="142"/>
        <v>33</v>
      </c>
      <c r="V1533" s="25">
        <f t="shared" si="143"/>
        <v>9.0410958904109592E-2</v>
      </c>
    </row>
    <row r="1534" spans="1:22" customFormat="1" ht="60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 s="8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 s="9">
        <f t="shared" si="139"/>
        <v>82.32</v>
      </c>
      <c r="Q1534" s="5" t="s">
        <v>8334</v>
      </c>
      <c r="R1534" s="10" t="s">
        <v>8335</v>
      </c>
      <c r="S1534" s="18">
        <f t="shared" si="140"/>
        <v>42391.475289351853</v>
      </c>
      <c r="T1534" s="21">
        <f t="shared" si="141"/>
        <v>42415.625</v>
      </c>
      <c r="U1534" s="23">
        <f t="shared" si="142"/>
        <v>24</v>
      </c>
      <c r="V1534" s="25">
        <f t="shared" si="143"/>
        <v>6.575342465753424E-2</v>
      </c>
    </row>
    <row r="1535" spans="1:22" customFormat="1" ht="45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 s="8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 s="9">
        <f t="shared" si="139"/>
        <v>88.26</v>
      </c>
      <c r="Q1535" s="5" t="s">
        <v>8334</v>
      </c>
      <c r="R1535" s="10" t="s">
        <v>8335</v>
      </c>
      <c r="S1535" s="18">
        <f t="shared" si="140"/>
        <v>42443.00204861111</v>
      </c>
      <c r="T1535" s="21">
        <f t="shared" si="141"/>
        <v>42492.165972222225</v>
      </c>
      <c r="U1535" s="23">
        <f t="shared" si="142"/>
        <v>49</v>
      </c>
      <c r="V1535" s="25">
        <f t="shared" si="143"/>
        <v>0.13424657534246576</v>
      </c>
    </row>
    <row r="1536" spans="1:22" customFormat="1" ht="60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 s="8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 s="9">
        <f t="shared" si="139"/>
        <v>84.91</v>
      </c>
      <c r="Q1536" s="5" t="s">
        <v>8334</v>
      </c>
      <c r="R1536" s="10" t="s">
        <v>8335</v>
      </c>
      <c r="S1536" s="18">
        <f t="shared" si="140"/>
        <v>42221.67432870371</v>
      </c>
      <c r="T1536" s="21">
        <f t="shared" si="141"/>
        <v>42251.67432870371</v>
      </c>
      <c r="U1536" s="23">
        <f t="shared" si="142"/>
        <v>30</v>
      </c>
      <c r="V1536" s="25">
        <f t="shared" si="143"/>
        <v>8.2191780821917804E-2</v>
      </c>
    </row>
    <row r="1537" spans="1:22" customFormat="1" ht="60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 s="8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 s="9">
        <f t="shared" si="139"/>
        <v>48.15</v>
      </c>
      <c r="Q1537" s="5" t="s">
        <v>8334</v>
      </c>
      <c r="R1537" s="10" t="s">
        <v>8335</v>
      </c>
      <c r="S1537" s="18">
        <f t="shared" si="140"/>
        <v>42484.829062500001</v>
      </c>
      <c r="T1537" s="21">
        <f t="shared" si="141"/>
        <v>42513.916666666672</v>
      </c>
      <c r="U1537" s="23">
        <f t="shared" si="142"/>
        <v>29</v>
      </c>
      <c r="V1537" s="25">
        <f t="shared" si="143"/>
        <v>7.9452054794520555E-2</v>
      </c>
    </row>
    <row r="1538" spans="1:22" customFormat="1" ht="60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 s="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8"/>
        <v>250</v>
      </c>
      <c r="P1538" s="9">
        <f t="shared" si="139"/>
        <v>66.02</v>
      </c>
      <c r="Q1538" s="5" t="s">
        <v>8334</v>
      </c>
      <c r="R1538" s="10" t="s">
        <v>8335</v>
      </c>
      <c r="S1538" s="18">
        <f t="shared" si="140"/>
        <v>42213.802199074074</v>
      </c>
      <c r="T1538" s="21">
        <f t="shared" si="141"/>
        <v>42243.802199074074</v>
      </c>
      <c r="U1538" s="23">
        <f t="shared" si="142"/>
        <v>30</v>
      </c>
      <c r="V1538" s="25">
        <f t="shared" si="143"/>
        <v>8.2191780821917804E-2</v>
      </c>
    </row>
    <row r="1539" spans="1:22" customFormat="1" ht="45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 s="8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44">ROUND(E1539/D1539*100,0)</f>
        <v>180</v>
      </c>
      <c r="P1539" s="9">
        <f t="shared" ref="P1539:P1602" si="145">IFERROR(ROUND(E1539/L1539,2),0)</f>
        <v>96.38</v>
      </c>
      <c r="Q1539" s="5" t="s">
        <v>8334</v>
      </c>
      <c r="R1539" s="10" t="s">
        <v>8335</v>
      </c>
      <c r="S1539" s="18">
        <f t="shared" ref="S1539:S1602" si="146">(((J1539/60)/60)/24)+DATE(1970,1,1)</f>
        <v>42552.315127314811</v>
      </c>
      <c r="T1539" s="21">
        <f t="shared" ref="T1539:T1602" si="147">(((I1539/60)/60)/24)+DATE(1970,1,1)</f>
        <v>42588.75</v>
      </c>
      <c r="U1539" s="23">
        <f t="shared" ref="U1539:U1602" si="148">_xlfn.DAYS(T1539,S1539)</f>
        <v>36</v>
      </c>
      <c r="V1539" s="25">
        <f t="shared" ref="V1539:V1602" si="149">U1539/365</f>
        <v>9.8630136986301367E-2</v>
      </c>
    </row>
    <row r="1540" spans="1:22" customFormat="1" ht="45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 s="8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 s="9">
        <f t="shared" si="145"/>
        <v>156.16999999999999</v>
      </c>
      <c r="Q1540" s="5" t="s">
        <v>8334</v>
      </c>
      <c r="R1540" s="10" t="s">
        <v>8335</v>
      </c>
      <c r="S1540" s="18">
        <f t="shared" si="146"/>
        <v>41981.782060185185</v>
      </c>
      <c r="T1540" s="21">
        <f t="shared" si="147"/>
        <v>42026.782060185185</v>
      </c>
      <c r="U1540" s="23">
        <f t="shared" si="148"/>
        <v>45</v>
      </c>
      <c r="V1540" s="25">
        <f t="shared" si="149"/>
        <v>0.12328767123287671</v>
      </c>
    </row>
    <row r="1541" spans="1:22" customFormat="1" ht="60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 s="8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 s="9">
        <f t="shared" si="145"/>
        <v>95.76</v>
      </c>
      <c r="Q1541" s="5" t="s">
        <v>8334</v>
      </c>
      <c r="R1541" s="10" t="s">
        <v>8335</v>
      </c>
      <c r="S1541" s="18">
        <f t="shared" si="146"/>
        <v>42705.919201388882</v>
      </c>
      <c r="T1541" s="21">
        <f t="shared" si="147"/>
        <v>42738.919201388882</v>
      </c>
      <c r="U1541" s="23">
        <f t="shared" si="148"/>
        <v>33</v>
      </c>
      <c r="V1541" s="25">
        <f t="shared" si="149"/>
        <v>9.0410958904109592E-2</v>
      </c>
    </row>
    <row r="1542" spans="1:22" customFormat="1" ht="60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 s="8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 s="9">
        <f t="shared" si="145"/>
        <v>180.41</v>
      </c>
      <c r="Q1542" s="5" t="s">
        <v>8334</v>
      </c>
      <c r="R1542" s="10" t="s">
        <v>8335</v>
      </c>
      <c r="S1542" s="18">
        <f t="shared" si="146"/>
        <v>41939.00712962963</v>
      </c>
      <c r="T1542" s="21">
        <f t="shared" si="147"/>
        <v>41969.052083333328</v>
      </c>
      <c r="U1542" s="23">
        <f t="shared" si="148"/>
        <v>30</v>
      </c>
      <c r="V1542" s="25">
        <f t="shared" si="149"/>
        <v>8.2191780821917804E-2</v>
      </c>
    </row>
    <row r="1543" spans="1:22" customFormat="1" ht="45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 s="8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 s="9">
        <f t="shared" si="145"/>
        <v>3</v>
      </c>
      <c r="Q1543" s="5" t="s">
        <v>8334</v>
      </c>
      <c r="R1543" s="10" t="s">
        <v>8339</v>
      </c>
      <c r="S1543" s="18">
        <f t="shared" si="146"/>
        <v>41974.712245370371</v>
      </c>
      <c r="T1543" s="21">
        <f t="shared" si="147"/>
        <v>42004.712245370371</v>
      </c>
      <c r="U1543" s="23">
        <f t="shared" si="148"/>
        <v>30</v>
      </c>
      <c r="V1543" s="25">
        <f t="shared" si="149"/>
        <v>8.2191780821917804E-2</v>
      </c>
    </row>
    <row r="1544" spans="1:22" customFormat="1" ht="60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 s="8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 s="9">
        <f t="shared" si="145"/>
        <v>20</v>
      </c>
      <c r="Q1544" s="5" t="s">
        <v>8334</v>
      </c>
      <c r="R1544" s="10" t="s">
        <v>8339</v>
      </c>
      <c r="S1544" s="18">
        <f t="shared" si="146"/>
        <v>42170.996527777781</v>
      </c>
      <c r="T1544" s="21">
        <f t="shared" si="147"/>
        <v>42185.996527777781</v>
      </c>
      <c r="U1544" s="23">
        <f t="shared" si="148"/>
        <v>15</v>
      </c>
      <c r="V1544" s="25">
        <f t="shared" si="149"/>
        <v>4.1095890410958902E-2</v>
      </c>
    </row>
    <row r="1545" spans="1:22" customFormat="1" ht="45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 s="8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 s="9">
        <f t="shared" si="145"/>
        <v>10</v>
      </c>
      <c r="Q1545" s="5" t="s">
        <v>8334</v>
      </c>
      <c r="R1545" s="10" t="s">
        <v>8339</v>
      </c>
      <c r="S1545" s="18">
        <f t="shared" si="146"/>
        <v>41935.509652777779</v>
      </c>
      <c r="T1545" s="21">
        <f t="shared" si="147"/>
        <v>41965.551319444443</v>
      </c>
      <c r="U1545" s="23">
        <f t="shared" si="148"/>
        <v>30</v>
      </c>
      <c r="V1545" s="25">
        <f t="shared" si="149"/>
        <v>8.2191780821917804E-2</v>
      </c>
    </row>
    <row r="1546" spans="1:22" customFormat="1" ht="45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 s="8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 s="9">
        <f t="shared" si="145"/>
        <v>0</v>
      </c>
      <c r="Q1546" s="5" t="s">
        <v>8334</v>
      </c>
      <c r="R1546" s="10" t="s">
        <v>8339</v>
      </c>
      <c r="S1546" s="18">
        <f t="shared" si="146"/>
        <v>42053.051203703704</v>
      </c>
      <c r="T1546" s="21">
        <f t="shared" si="147"/>
        <v>42095.012499999997</v>
      </c>
      <c r="U1546" s="23">
        <f t="shared" si="148"/>
        <v>42</v>
      </c>
      <c r="V1546" s="25">
        <f t="shared" si="149"/>
        <v>0.11506849315068493</v>
      </c>
    </row>
    <row r="1547" spans="1:22" customFormat="1" ht="45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 s="8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 s="9">
        <f t="shared" si="145"/>
        <v>1</v>
      </c>
      <c r="Q1547" s="5" t="s">
        <v>8334</v>
      </c>
      <c r="R1547" s="10" t="s">
        <v>8339</v>
      </c>
      <c r="S1547" s="18">
        <f t="shared" si="146"/>
        <v>42031.884652777779</v>
      </c>
      <c r="T1547" s="21">
        <f t="shared" si="147"/>
        <v>42065.886111111111</v>
      </c>
      <c r="U1547" s="23">
        <f t="shared" si="148"/>
        <v>34</v>
      </c>
      <c r="V1547" s="25">
        <f t="shared" si="149"/>
        <v>9.3150684931506855E-2</v>
      </c>
    </row>
    <row r="1548" spans="1:22" customFormat="1" ht="60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 s="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 s="9">
        <f t="shared" si="145"/>
        <v>26.27</v>
      </c>
      <c r="Q1548" s="5" t="s">
        <v>8334</v>
      </c>
      <c r="R1548" s="10" t="s">
        <v>8339</v>
      </c>
      <c r="S1548" s="18">
        <f t="shared" si="146"/>
        <v>41839.212951388887</v>
      </c>
      <c r="T1548" s="21">
        <f t="shared" si="147"/>
        <v>41899.212951388887</v>
      </c>
      <c r="U1548" s="23">
        <f t="shared" si="148"/>
        <v>60</v>
      </c>
      <c r="V1548" s="25">
        <f t="shared" si="149"/>
        <v>0.16438356164383561</v>
      </c>
    </row>
    <row r="1549" spans="1:22" customFormat="1" ht="45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 s="8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 s="9">
        <f t="shared" si="145"/>
        <v>0</v>
      </c>
      <c r="Q1549" s="5" t="s">
        <v>8334</v>
      </c>
      <c r="R1549" s="10" t="s">
        <v>8339</v>
      </c>
      <c r="S1549" s="18">
        <f t="shared" si="146"/>
        <v>42782.426875000005</v>
      </c>
      <c r="T1549" s="21">
        <f t="shared" si="147"/>
        <v>42789.426875000005</v>
      </c>
      <c r="U1549" s="23">
        <f t="shared" si="148"/>
        <v>7</v>
      </c>
      <c r="V1549" s="25">
        <f t="shared" si="149"/>
        <v>1.9178082191780823E-2</v>
      </c>
    </row>
    <row r="1550" spans="1:22" customFormat="1" ht="30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 s="8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 s="9">
        <f t="shared" si="145"/>
        <v>60</v>
      </c>
      <c r="Q1550" s="5" t="s">
        <v>8334</v>
      </c>
      <c r="R1550" s="10" t="s">
        <v>8339</v>
      </c>
      <c r="S1550" s="18">
        <f t="shared" si="146"/>
        <v>42286.88217592593</v>
      </c>
      <c r="T1550" s="21">
        <f t="shared" si="147"/>
        <v>42316.923842592587</v>
      </c>
      <c r="U1550" s="23">
        <f t="shared" si="148"/>
        <v>30</v>
      </c>
      <c r="V1550" s="25">
        <f t="shared" si="149"/>
        <v>8.2191780821917804E-2</v>
      </c>
    </row>
    <row r="1551" spans="1:22" customFormat="1" ht="45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 s="8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 s="9">
        <f t="shared" si="145"/>
        <v>28.33</v>
      </c>
      <c r="Q1551" s="5" t="s">
        <v>8334</v>
      </c>
      <c r="R1551" s="10" t="s">
        <v>8339</v>
      </c>
      <c r="S1551" s="18">
        <f t="shared" si="146"/>
        <v>42281.136099537034</v>
      </c>
      <c r="T1551" s="21">
        <f t="shared" si="147"/>
        <v>42311.177766203706</v>
      </c>
      <c r="U1551" s="23">
        <f t="shared" si="148"/>
        <v>30</v>
      </c>
      <c r="V1551" s="25">
        <f t="shared" si="149"/>
        <v>8.2191780821917804E-2</v>
      </c>
    </row>
    <row r="1552" spans="1:22" customFormat="1" ht="60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 s="8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 s="9">
        <f t="shared" si="145"/>
        <v>14.43</v>
      </c>
      <c r="Q1552" s="5" t="s">
        <v>8334</v>
      </c>
      <c r="R1552" s="10" t="s">
        <v>8339</v>
      </c>
      <c r="S1552" s="18">
        <f t="shared" si="146"/>
        <v>42472.449467592596</v>
      </c>
      <c r="T1552" s="21">
        <f t="shared" si="147"/>
        <v>42502.449467592596</v>
      </c>
      <c r="U1552" s="23">
        <f t="shared" si="148"/>
        <v>30</v>
      </c>
      <c r="V1552" s="25">
        <f t="shared" si="149"/>
        <v>8.2191780821917804E-2</v>
      </c>
    </row>
    <row r="1553" spans="1:22" customFormat="1" ht="60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 s="8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 s="9">
        <f t="shared" si="145"/>
        <v>0</v>
      </c>
      <c r="Q1553" s="5" t="s">
        <v>8334</v>
      </c>
      <c r="R1553" s="10" t="s">
        <v>8339</v>
      </c>
      <c r="S1553" s="18">
        <f t="shared" si="146"/>
        <v>42121.824525462958</v>
      </c>
      <c r="T1553" s="21">
        <f t="shared" si="147"/>
        <v>42151.824525462958</v>
      </c>
      <c r="U1553" s="23">
        <f t="shared" si="148"/>
        <v>30</v>
      </c>
      <c r="V1553" s="25">
        <f t="shared" si="149"/>
        <v>8.2191780821917804E-2</v>
      </c>
    </row>
    <row r="1554" spans="1:22" customFormat="1" ht="60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 s="8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 s="9">
        <f t="shared" si="145"/>
        <v>132.19</v>
      </c>
      <c r="Q1554" s="5" t="s">
        <v>8334</v>
      </c>
      <c r="R1554" s="10" t="s">
        <v>8339</v>
      </c>
      <c r="S1554" s="18">
        <f t="shared" si="146"/>
        <v>41892.688750000001</v>
      </c>
      <c r="T1554" s="21">
        <f t="shared" si="147"/>
        <v>41913.165972222225</v>
      </c>
      <c r="U1554" s="23">
        <f t="shared" si="148"/>
        <v>21</v>
      </c>
      <c r="V1554" s="25">
        <f t="shared" si="149"/>
        <v>5.7534246575342465E-2</v>
      </c>
    </row>
    <row r="1555" spans="1:22" customFormat="1" ht="45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 s="8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 s="9">
        <f t="shared" si="145"/>
        <v>0</v>
      </c>
      <c r="Q1555" s="5" t="s">
        <v>8334</v>
      </c>
      <c r="R1555" s="10" t="s">
        <v>8339</v>
      </c>
      <c r="S1555" s="18">
        <f t="shared" si="146"/>
        <v>42219.282951388886</v>
      </c>
      <c r="T1555" s="21">
        <f t="shared" si="147"/>
        <v>42249.282951388886</v>
      </c>
      <c r="U1555" s="23">
        <f t="shared" si="148"/>
        <v>30</v>
      </c>
      <c r="V1555" s="25">
        <f t="shared" si="149"/>
        <v>8.2191780821917804E-2</v>
      </c>
    </row>
    <row r="1556" spans="1:22" customFormat="1" ht="60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 s="8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 s="9">
        <f t="shared" si="145"/>
        <v>0</v>
      </c>
      <c r="Q1556" s="5" t="s">
        <v>8334</v>
      </c>
      <c r="R1556" s="10" t="s">
        <v>8339</v>
      </c>
      <c r="S1556" s="18">
        <f t="shared" si="146"/>
        <v>42188.252199074079</v>
      </c>
      <c r="T1556" s="21">
        <f t="shared" si="147"/>
        <v>42218.252199074079</v>
      </c>
      <c r="U1556" s="23">
        <f t="shared" si="148"/>
        <v>30</v>
      </c>
      <c r="V1556" s="25">
        <f t="shared" si="149"/>
        <v>8.2191780821917804E-2</v>
      </c>
    </row>
    <row r="1557" spans="1:22" customFormat="1" ht="45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 s="8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 s="9">
        <f t="shared" si="145"/>
        <v>0</v>
      </c>
      <c r="Q1557" s="5" t="s">
        <v>8334</v>
      </c>
      <c r="R1557" s="10" t="s">
        <v>8339</v>
      </c>
      <c r="S1557" s="18">
        <f t="shared" si="146"/>
        <v>42241.613796296297</v>
      </c>
      <c r="T1557" s="21">
        <f t="shared" si="147"/>
        <v>42264.708333333328</v>
      </c>
      <c r="U1557" s="23">
        <f t="shared" si="148"/>
        <v>23</v>
      </c>
      <c r="V1557" s="25">
        <f t="shared" si="149"/>
        <v>6.3013698630136991E-2</v>
      </c>
    </row>
    <row r="1558" spans="1:22" customFormat="1" ht="45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 s="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 s="9">
        <f t="shared" si="145"/>
        <v>56.42</v>
      </c>
      <c r="Q1558" s="5" t="s">
        <v>8334</v>
      </c>
      <c r="R1558" s="10" t="s">
        <v>8339</v>
      </c>
      <c r="S1558" s="18">
        <f t="shared" si="146"/>
        <v>42525.153055555551</v>
      </c>
      <c r="T1558" s="21">
        <f t="shared" si="147"/>
        <v>42555.153055555551</v>
      </c>
      <c r="U1558" s="23">
        <f t="shared" si="148"/>
        <v>30</v>
      </c>
      <c r="V1558" s="25">
        <f t="shared" si="149"/>
        <v>8.2191780821917804E-2</v>
      </c>
    </row>
    <row r="1559" spans="1:22" customFormat="1" ht="45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 s="8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 s="9">
        <f t="shared" si="145"/>
        <v>100</v>
      </c>
      <c r="Q1559" s="5" t="s">
        <v>8334</v>
      </c>
      <c r="R1559" s="10" t="s">
        <v>8339</v>
      </c>
      <c r="S1559" s="18">
        <f t="shared" si="146"/>
        <v>41871.65315972222</v>
      </c>
      <c r="T1559" s="21">
        <f t="shared" si="147"/>
        <v>41902.65315972222</v>
      </c>
      <c r="U1559" s="23">
        <f t="shared" si="148"/>
        <v>31</v>
      </c>
      <c r="V1559" s="25">
        <f t="shared" si="149"/>
        <v>8.4931506849315067E-2</v>
      </c>
    </row>
    <row r="1560" spans="1:22" customFormat="1" ht="45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 s="8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 s="9">
        <f t="shared" si="145"/>
        <v>11.67</v>
      </c>
      <c r="Q1560" s="5" t="s">
        <v>8334</v>
      </c>
      <c r="R1560" s="10" t="s">
        <v>8339</v>
      </c>
      <c r="S1560" s="18">
        <f t="shared" si="146"/>
        <v>42185.397673611107</v>
      </c>
      <c r="T1560" s="21">
        <f t="shared" si="147"/>
        <v>42244.508333333331</v>
      </c>
      <c r="U1560" s="23">
        <f t="shared" si="148"/>
        <v>59</v>
      </c>
      <c r="V1560" s="25">
        <f t="shared" si="149"/>
        <v>0.16164383561643836</v>
      </c>
    </row>
    <row r="1561" spans="1:22" customFormat="1" ht="45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 s="8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 s="9">
        <f t="shared" si="145"/>
        <v>50</v>
      </c>
      <c r="Q1561" s="5" t="s">
        <v>8334</v>
      </c>
      <c r="R1561" s="10" t="s">
        <v>8339</v>
      </c>
      <c r="S1561" s="18">
        <f t="shared" si="146"/>
        <v>42108.05322916666</v>
      </c>
      <c r="T1561" s="21">
        <f t="shared" si="147"/>
        <v>42123.05322916666</v>
      </c>
      <c r="U1561" s="23">
        <f t="shared" si="148"/>
        <v>15</v>
      </c>
      <c r="V1561" s="25">
        <f t="shared" si="149"/>
        <v>4.1095890410958902E-2</v>
      </c>
    </row>
    <row r="1562" spans="1:22" customFormat="1" ht="60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 s="8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 s="9">
        <f t="shared" si="145"/>
        <v>23.5</v>
      </c>
      <c r="Q1562" s="5" t="s">
        <v>8334</v>
      </c>
      <c r="R1562" s="10" t="s">
        <v>8339</v>
      </c>
      <c r="S1562" s="18">
        <f t="shared" si="146"/>
        <v>41936.020752314813</v>
      </c>
      <c r="T1562" s="21">
        <f t="shared" si="147"/>
        <v>41956.062418981484</v>
      </c>
      <c r="U1562" s="23">
        <f t="shared" si="148"/>
        <v>20</v>
      </c>
      <c r="V1562" s="25">
        <f t="shared" si="149"/>
        <v>5.4794520547945202E-2</v>
      </c>
    </row>
    <row r="1563" spans="1:22" customFormat="1" ht="60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 s="8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 s="9">
        <f t="shared" si="145"/>
        <v>67</v>
      </c>
      <c r="Q1563" s="5" t="s">
        <v>8318</v>
      </c>
      <c r="R1563" s="10" t="s">
        <v>8340</v>
      </c>
      <c r="S1563" s="18">
        <f t="shared" si="146"/>
        <v>41555.041701388887</v>
      </c>
      <c r="T1563" s="21">
        <f t="shared" si="147"/>
        <v>41585.083368055559</v>
      </c>
      <c r="U1563" s="23">
        <f t="shared" si="148"/>
        <v>30</v>
      </c>
      <c r="V1563" s="25">
        <f t="shared" si="149"/>
        <v>8.2191780821917804E-2</v>
      </c>
    </row>
    <row r="1564" spans="1:22" customFormat="1" ht="60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 s="8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 s="9">
        <f t="shared" si="145"/>
        <v>0</v>
      </c>
      <c r="Q1564" s="5" t="s">
        <v>8318</v>
      </c>
      <c r="R1564" s="10" t="s">
        <v>8340</v>
      </c>
      <c r="S1564" s="18">
        <f t="shared" si="146"/>
        <v>40079.566157407404</v>
      </c>
      <c r="T1564" s="21">
        <f t="shared" si="147"/>
        <v>40149.034722222219</v>
      </c>
      <c r="U1564" s="23">
        <f t="shared" si="148"/>
        <v>70</v>
      </c>
      <c r="V1564" s="25">
        <f t="shared" si="149"/>
        <v>0.19178082191780821</v>
      </c>
    </row>
    <row r="1565" spans="1:22" customFormat="1" ht="45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 s="8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 s="9">
        <f t="shared" si="145"/>
        <v>42.5</v>
      </c>
      <c r="Q1565" s="5" t="s">
        <v>8318</v>
      </c>
      <c r="R1565" s="10" t="s">
        <v>8340</v>
      </c>
      <c r="S1565" s="18">
        <f t="shared" si="146"/>
        <v>41652.742488425924</v>
      </c>
      <c r="T1565" s="21">
        <f t="shared" si="147"/>
        <v>41712.700821759259</v>
      </c>
      <c r="U1565" s="23">
        <f t="shared" si="148"/>
        <v>60</v>
      </c>
      <c r="V1565" s="25">
        <f t="shared" si="149"/>
        <v>0.16438356164383561</v>
      </c>
    </row>
    <row r="1566" spans="1:22" customFormat="1" ht="60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 s="8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 s="9">
        <f t="shared" si="145"/>
        <v>10</v>
      </c>
      <c r="Q1566" s="5" t="s">
        <v>8318</v>
      </c>
      <c r="R1566" s="10" t="s">
        <v>8340</v>
      </c>
      <c r="S1566" s="18">
        <f t="shared" si="146"/>
        <v>42121.367002314815</v>
      </c>
      <c r="T1566" s="21">
        <f t="shared" si="147"/>
        <v>42152.836805555555</v>
      </c>
      <c r="U1566" s="23">
        <f t="shared" si="148"/>
        <v>31</v>
      </c>
      <c r="V1566" s="25">
        <f t="shared" si="149"/>
        <v>8.4931506849315067E-2</v>
      </c>
    </row>
    <row r="1567" spans="1:22" customFormat="1" ht="60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 s="8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 s="9">
        <f t="shared" si="145"/>
        <v>100</v>
      </c>
      <c r="Q1567" s="5" t="s">
        <v>8318</v>
      </c>
      <c r="R1567" s="10" t="s">
        <v>8340</v>
      </c>
      <c r="S1567" s="18">
        <f t="shared" si="146"/>
        <v>40672.729872685188</v>
      </c>
      <c r="T1567" s="21">
        <f t="shared" si="147"/>
        <v>40702.729872685188</v>
      </c>
      <c r="U1567" s="23">
        <f t="shared" si="148"/>
        <v>30</v>
      </c>
      <c r="V1567" s="25">
        <f t="shared" si="149"/>
        <v>8.2191780821917804E-2</v>
      </c>
    </row>
    <row r="1568" spans="1:22" customFormat="1" ht="45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 s="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 s="9">
        <f t="shared" si="145"/>
        <v>108.05</v>
      </c>
      <c r="Q1568" s="5" t="s">
        <v>8318</v>
      </c>
      <c r="R1568" s="10" t="s">
        <v>8340</v>
      </c>
      <c r="S1568" s="18">
        <f t="shared" si="146"/>
        <v>42549.916712962964</v>
      </c>
      <c r="T1568" s="21">
        <f t="shared" si="147"/>
        <v>42578.916666666672</v>
      </c>
      <c r="U1568" s="23">
        <f t="shared" si="148"/>
        <v>29</v>
      </c>
      <c r="V1568" s="25">
        <f t="shared" si="149"/>
        <v>7.9452054794520555E-2</v>
      </c>
    </row>
    <row r="1569" spans="1:22" customFormat="1" ht="60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 s="8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 s="9">
        <f t="shared" si="145"/>
        <v>26.92</v>
      </c>
      <c r="Q1569" s="5" t="s">
        <v>8318</v>
      </c>
      <c r="R1569" s="10" t="s">
        <v>8340</v>
      </c>
      <c r="S1569" s="18">
        <f t="shared" si="146"/>
        <v>41671.936863425923</v>
      </c>
      <c r="T1569" s="21">
        <f t="shared" si="147"/>
        <v>41687</v>
      </c>
      <c r="U1569" s="23">
        <f t="shared" si="148"/>
        <v>16</v>
      </c>
      <c r="V1569" s="25">
        <f t="shared" si="149"/>
        <v>4.3835616438356165E-2</v>
      </c>
    </row>
    <row r="1570" spans="1:22" customFormat="1" ht="45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 s="8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 s="9">
        <f t="shared" si="145"/>
        <v>155</v>
      </c>
      <c r="Q1570" s="5" t="s">
        <v>8318</v>
      </c>
      <c r="R1570" s="10" t="s">
        <v>8340</v>
      </c>
      <c r="S1570" s="18">
        <f t="shared" si="146"/>
        <v>41962.062326388885</v>
      </c>
      <c r="T1570" s="21">
        <f t="shared" si="147"/>
        <v>41997.062326388885</v>
      </c>
      <c r="U1570" s="23">
        <f t="shared" si="148"/>
        <v>35</v>
      </c>
      <c r="V1570" s="25">
        <f t="shared" si="149"/>
        <v>9.5890410958904104E-2</v>
      </c>
    </row>
    <row r="1571" spans="1:22" customFormat="1" ht="15.75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 s="8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 s="9">
        <f t="shared" si="145"/>
        <v>0</v>
      </c>
      <c r="Q1571" s="5" t="s">
        <v>8318</v>
      </c>
      <c r="R1571" s="10" t="s">
        <v>8340</v>
      </c>
      <c r="S1571" s="18">
        <f t="shared" si="146"/>
        <v>41389.679560185185</v>
      </c>
      <c r="T1571" s="21">
        <f t="shared" si="147"/>
        <v>41419.679560185185</v>
      </c>
      <c r="U1571" s="23">
        <f t="shared" si="148"/>
        <v>30</v>
      </c>
      <c r="V1571" s="25">
        <f t="shared" si="149"/>
        <v>8.2191780821917804E-2</v>
      </c>
    </row>
    <row r="1572" spans="1:22" customFormat="1" ht="30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 s="8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 s="9">
        <f t="shared" si="145"/>
        <v>47.77</v>
      </c>
      <c r="Q1572" s="5" t="s">
        <v>8318</v>
      </c>
      <c r="R1572" s="10" t="s">
        <v>8340</v>
      </c>
      <c r="S1572" s="18">
        <f t="shared" si="146"/>
        <v>42438.813449074078</v>
      </c>
      <c r="T1572" s="21">
        <f t="shared" si="147"/>
        <v>42468.771782407406</v>
      </c>
      <c r="U1572" s="23">
        <f t="shared" si="148"/>
        <v>30</v>
      </c>
      <c r="V1572" s="25">
        <f t="shared" si="149"/>
        <v>8.2191780821917804E-2</v>
      </c>
    </row>
    <row r="1573" spans="1:22" customFormat="1" ht="60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 s="8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 s="9">
        <f t="shared" si="145"/>
        <v>20</v>
      </c>
      <c r="Q1573" s="5" t="s">
        <v>8318</v>
      </c>
      <c r="R1573" s="10" t="s">
        <v>8340</v>
      </c>
      <c r="S1573" s="18">
        <f t="shared" si="146"/>
        <v>42144.769479166673</v>
      </c>
      <c r="T1573" s="21">
        <f t="shared" si="147"/>
        <v>42174.769479166673</v>
      </c>
      <c r="U1573" s="23">
        <f t="shared" si="148"/>
        <v>30</v>
      </c>
      <c r="V1573" s="25">
        <f t="shared" si="149"/>
        <v>8.2191780821917804E-2</v>
      </c>
    </row>
    <row r="1574" spans="1:22" customFormat="1" ht="60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 s="8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 s="9">
        <f t="shared" si="145"/>
        <v>41.67</v>
      </c>
      <c r="Q1574" s="5" t="s">
        <v>8318</v>
      </c>
      <c r="R1574" s="10" t="s">
        <v>8340</v>
      </c>
      <c r="S1574" s="18">
        <f t="shared" si="146"/>
        <v>42404.033090277779</v>
      </c>
      <c r="T1574" s="21">
        <f t="shared" si="147"/>
        <v>42428.999305555553</v>
      </c>
      <c r="U1574" s="23">
        <f t="shared" si="148"/>
        <v>24</v>
      </c>
      <c r="V1574" s="25">
        <f t="shared" si="149"/>
        <v>6.575342465753424E-2</v>
      </c>
    </row>
    <row r="1575" spans="1:22" customFormat="1" ht="60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 s="8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 s="9">
        <f t="shared" si="145"/>
        <v>74.33</v>
      </c>
      <c r="Q1575" s="5" t="s">
        <v>8318</v>
      </c>
      <c r="R1575" s="10" t="s">
        <v>8340</v>
      </c>
      <c r="S1575" s="18">
        <f t="shared" si="146"/>
        <v>42786.000023148154</v>
      </c>
      <c r="T1575" s="21">
        <f t="shared" si="147"/>
        <v>42826.165972222225</v>
      </c>
      <c r="U1575" s="23">
        <f t="shared" si="148"/>
        <v>40</v>
      </c>
      <c r="V1575" s="25">
        <f t="shared" si="149"/>
        <v>0.1095890410958904</v>
      </c>
    </row>
    <row r="1576" spans="1:22" customFormat="1" ht="60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 s="8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 s="9">
        <f t="shared" si="145"/>
        <v>84.33</v>
      </c>
      <c r="Q1576" s="5" t="s">
        <v>8318</v>
      </c>
      <c r="R1576" s="10" t="s">
        <v>8340</v>
      </c>
      <c r="S1576" s="18">
        <f t="shared" si="146"/>
        <v>42017.927418981482</v>
      </c>
      <c r="T1576" s="21">
        <f t="shared" si="147"/>
        <v>42052.927418981482</v>
      </c>
      <c r="U1576" s="23">
        <f t="shared" si="148"/>
        <v>35</v>
      </c>
      <c r="V1576" s="25">
        <f t="shared" si="149"/>
        <v>9.5890410958904104E-2</v>
      </c>
    </row>
    <row r="1577" spans="1:22" customFormat="1" ht="60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 s="8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 s="9">
        <f t="shared" si="145"/>
        <v>65.459999999999994</v>
      </c>
      <c r="Q1577" s="5" t="s">
        <v>8318</v>
      </c>
      <c r="R1577" s="10" t="s">
        <v>8340</v>
      </c>
      <c r="S1577" s="18">
        <f t="shared" si="146"/>
        <v>41799.524259259262</v>
      </c>
      <c r="T1577" s="21">
        <f t="shared" si="147"/>
        <v>41829.524259259262</v>
      </c>
      <c r="U1577" s="23">
        <f t="shared" si="148"/>
        <v>30</v>
      </c>
      <c r="V1577" s="25">
        <f t="shared" si="149"/>
        <v>8.2191780821917804E-2</v>
      </c>
    </row>
    <row r="1578" spans="1:22" customFormat="1" ht="45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 s="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 s="9">
        <f t="shared" si="145"/>
        <v>65</v>
      </c>
      <c r="Q1578" s="5" t="s">
        <v>8318</v>
      </c>
      <c r="R1578" s="10" t="s">
        <v>8340</v>
      </c>
      <c r="S1578" s="18">
        <f t="shared" si="146"/>
        <v>42140.879259259258</v>
      </c>
      <c r="T1578" s="21">
        <f t="shared" si="147"/>
        <v>42185.879259259258</v>
      </c>
      <c r="U1578" s="23">
        <f t="shared" si="148"/>
        <v>45</v>
      </c>
      <c r="V1578" s="25">
        <f t="shared" si="149"/>
        <v>0.12328767123287671</v>
      </c>
    </row>
    <row r="1579" spans="1:22" customFormat="1" ht="60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 s="8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 s="9">
        <f t="shared" si="145"/>
        <v>27.5</v>
      </c>
      <c r="Q1579" s="5" t="s">
        <v>8318</v>
      </c>
      <c r="R1579" s="10" t="s">
        <v>8340</v>
      </c>
      <c r="S1579" s="18">
        <f t="shared" si="146"/>
        <v>41054.847777777781</v>
      </c>
      <c r="T1579" s="21">
        <f t="shared" si="147"/>
        <v>41114.847777777781</v>
      </c>
      <c r="U1579" s="23">
        <f t="shared" si="148"/>
        <v>60</v>
      </c>
      <c r="V1579" s="25">
        <f t="shared" si="149"/>
        <v>0.16438356164383561</v>
      </c>
    </row>
    <row r="1580" spans="1:22" customFormat="1" ht="60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 s="8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 s="9">
        <f t="shared" si="145"/>
        <v>51.25</v>
      </c>
      <c r="Q1580" s="5" t="s">
        <v>8318</v>
      </c>
      <c r="R1580" s="10" t="s">
        <v>8340</v>
      </c>
      <c r="S1580" s="18">
        <f t="shared" si="146"/>
        <v>40399.065868055557</v>
      </c>
      <c r="T1580" s="21">
        <f t="shared" si="147"/>
        <v>40423.083333333336</v>
      </c>
      <c r="U1580" s="23">
        <f t="shared" si="148"/>
        <v>24</v>
      </c>
      <c r="V1580" s="25">
        <f t="shared" si="149"/>
        <v>6.575342465753424E-2</v>
      </c>
    </row>
    <row r="1581" spans="1:22" customFormat="1" ht="45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 s="8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 s="9">
        <f t="shared" si="145"/>
        <v>14</v>
      </c>
      <c r="Q1581" s="5" t="s">
        <v>8318</v>
      </c>
      <c r="R1581" s="10" t="s">
        <v>8340</v>
      </c>
      <c r="S1581" s="18">
        <f t="shared" si="146"/>
        <v>41481.996423611112</v>
      </c>
      <c r="T1581" s="21">
        <f t="shared" si="147"/>
        <v>41514.996423611112</v>
      </c>
      <c r="U1581" s="23">
        <f t="shared" si="148"/>
        <v>33</v>
      </c>
      <c r="V1581" s="25">
        <f t="shared" si="149"/>
        <v>9.0410958904109592E-2</v>
      </c>
    </row>
    <row r="1582" spans="1:22" customFormat="1" ht="45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 s="8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 s="9">
        <f t="shared" si="145"/>
        <v>0</v>
      </c>
      <c r="Q1582" s="5" t="s">
        <v>8318</v>
      </c>
      <c r="R1582" s="10" t="s">
        <v>8340</v>
      </c>
      <c r="S1582" s="18">
        <f t="shared" si="146"/>
        <v>40990.050069444449</v>
      </c>
      <c r="T1582" s="21">
        <f t="shared" si="147"/>
        <v>41050.050069444449</v>
      </c>
      <c r="U1582" s="23">
        <f t="shared" si="148"/>
        <v>60</v>
      </c>
      <c r="V1582" s="25">
        <f t="shared" si="149"/>
        <v>0.16438356164383561</v>
      </c>
    </row>
    <row r="1583" spans="1:22" customFormat="1" ht="60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 s="8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 s="9">
        <f t="shared" si="145"/>
        <v>5</v>
      </c>
      <c r="Q1583" s="5" t="s">
        <v>8334</v>
      </c>
      <c r="R1583" s="10" t="s">
        <v>8341</v>
      </c>
      <c r="S1583" s="18">
        <f t="shared" si="146"/>
        <v>42325.448958333334</v>
      </c>
      <c r="T1583" s="21">
        <f t="shared" si="147"/>
        <v>42357.448958333334</v>
      </c>
      <c r="U1583" s="23">
        <f t="shared" si="148"/>
        <v>32</v>
      </c>
      <c r="V1583" s="25">
        <f t="shared" si="149"/>
        <v>8.7671232876712329E-2</v>
      </c>
    </row>
    <row r="1584" spans="1:22" customFormat="1" ht="30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 s="8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 s="9">
        <f t="shared" si="145"/>
        <v>31</v>
      </c>
      <c r="Q1584" s="5" t="s">
        <v>8334</v>
      </c>
      <c r="R1584" s="10" t="s">
        <v>8341</v>
      </c>
      <c r="S1584" s="18">
        <f t="shared" si="146"/>
        <v>42246.789965277778</v>
      </c>
      <c r="T1584" s="21">
        <f t="shared" si="147"/>
        <v>42303.888888888891</v>
      </c>
      <c r="U1584" s="23">
        <f t="shared" si="148"/>
        <v>57</v>
      </c>
      <c r="V1584" s="25">
        <f t="shared" si="149"/>
        <v>0.15616438356164383</v>
      </c>
    </row>
    <row r="1585" spans="1:22" customFormat="1" ht="60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 s="8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 s="9">
        <f t="shared" si="145"/>
        <v>15</v>
      </c>
      <c r="Q1585" s="5" t="s">
        <v>8334</v>
      </c>
      <c r="R1585" s="10" t="s">
        <v>8341</v>
      </c>
      <c r="S1585" s="18">
        <f t="shared" si="146"/>
        <v>41877.904988425929</v>
      </c>
      <c r="T1585" s="21">
        <f t="shared" si="147"/>
        <v>41907.904988425929</v>
      </c>
      <c r="U1585" s="23">
        <f t="shared" si="148"/>
        <v>30</v>
      </c>
      <c r="V1585" s="25">
        <f t="shared" si="149"/>
        <v>8.2191780821917804E-2</v>
      </c>
    </row>
    <row r="1586" spans="1:22" customFormat="1" ht="60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 s="8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 s="9">
        <f t="shared" si="145"/>
        <v>0</v>
      </c>
      <c r="Q1586" s="5" t="s">
        <v>8334</v>
      </c>
      <c r="R1586" s="10" t="s">
        <v>8341</v>
      </c>
      <c r="S1586" s="18">
        <f t="shared" si="146"/>
        <v>41779.649317129632</v>
      </c>
      <c r="T1586" s="21">
        <f t="shared" si="147"/>
        <v>41789.649317129632</v>
      </c>
      <c r="U1586" s="23">
        <f t="shared" si="148"/>
        <v>10</v>
      </c>
      <c r="V1586" s="25">
        <f t="shared" si="149"/>
        <v>2.7397260273972601E-2</v>
      </c>
    </row>
    <row r="1587" spans="1:22" customFormat="1" ht="60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 s="8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 s="9">
        <f t="shared" si="145"/>
        <v>131.66999999999999</v>
      </c>
      <c r="Q1587" s="5" t="s">
        <v>8334</v>
      </c>
      <c r="R1587" s="10" t="s">
        <v>8341</v>
      </c>
      <c r="S1587" s="18">
        <f t="shared" si="146"/>
        <v>42707.895462962959</v>
      </c>
      <c r="T1587" s="21">
        <f t="shared" si="147"/>
        <v>42729.458333333328</v>
      </c>
      <c r="U1587" s="23">
        <f t="shared" si="148"/>
        <v>22</v>
      </c>
      <c r="V1587" s="25">
        <f t="shared" si="149"/>
        <v>6.0273972602739728E-2</v>
      </c>
    </row>
    <row r="1588" spans="1:22" customFormat="1" ht="30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 s="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 s="9">
        <f t="shared" si="145"/>
        <v>0</v>
      </c>
      <c r="Q1588" s="5" t="s">
        <v>8334</v>
      </c>
      <c r="R1588" s="10" t="s">
        <v>8341</v>
      </c>
      <c r="S1588" s="18">
        <f t="shared" si="146"/>
        <v>42069.104421296302</v>
      </c>
      <c r="T1588" s="21">
        <f t="shared" si="147"/>
        <v>42099.062754629631</v>
      </c>
      <c r="U1588" s="23">
        <f t="shared" si="148"/>
        <v>30</v>
      </c>
      <c r="V1588" s="25">
        <f t="shared" si="149"/>
        <v>8.2191780821917804E-2</v>
      </c>
    </row>
    <row r="1589" spans="1:22" customFormat="1" ht="60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 s="8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 s="9">
        <f t="shared" si="145"/>
        <v>1</v>
      </c>
      <c r="Q1589" s="5" t="s">
        <v>8334</v>
      </c>
      <c r="R1589" s="10" t="s">
        <v>8341</v>
      </c>
      <c r="S1589" s="18">
        <f t="shared" si="146"/>
        <v>41956.950983796298</v>
      </c>
      <c r="T1589" s="21">
        <f t="shared" si="147"/>
        <v>41986.950983796298</v>
      </c>
      <c r="U1589" s="23">
        <f t="shared" si="148"/>
        <v>30</v>
      </c>
      <c r="V1589" s="25">
        <f t="shared" si="149"/>
        <v>8.2191780821917804E-2</v>
      </c>
    </row>
    <row r="1590" spans="1:22" customFormat="1" ht="30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 s="8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 s="9">
        <f t="shared" si="145"/>
        <v>0</v>
      </c>
      <c r="Q1590" s="5" t="s">
        <v>8334</v>
      </c>
      <c r="R1590" s="10" t="s">
        <v>8341</v>
      </c>
      <c r="S1590" s="18">
        <f t="shared" si="146"/>
        <v>42005.24998842593</v>
      </c>
      <c r="T1590" s="21">
        <f t="shared" si="147"/>
        <v>42035.841666666667</v>
      </c>
      <c r="U1590" s="23">
        <f t="shared" si="148"/>
        <v>30</v>
      </c>
      <c r="V1590" s="25">
        <f t="shared" si="149"/>
        <v>8.2191780821917804E-2</v>
      </c>
    </row>
    <row r="1591" spans="1:22" customFormat="1" ht="45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 s="8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 s="9">
        <f t="shared" si="145"/>
        <v>0</v>
      </c>
      <c r="Q1591" s="5" t="s">
        <v>8334</v>
      </c>
      <c r="R1591" s="10" t="s">
        <v>8341</v>
      </c>
      <c r="S1591" s="18">
        <f t="shared" si="146"/>
        <v>42256.984791666662</v>
      </c>
      <c r="T1591" s="21">
        <f t="shared" si="147"/>
        <v>42286.984791666662</v>
      </c>
      <c r="U1591" s="23">
        <f t="shared" si="148"/>
        <v>30</v>
      </c>
      <c r="V1591" s="25">
        <f t="shared" si="149"/>
        <v>8.2191780821917804E-2</v>
      </c>
    </row>
    <row r="1592" spans="1:22" customFormat="1" ht="15.75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 s="8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 s="9">
        <f t="shared" si="145"/>
        <v>510</v>
      </c>
      <c r="Q1592" s="5" t="s">
        <v>8334</v>
      </c>
      <c r="R1592" s="10" t="s">
        <v>8341</v>
      </c>
      <c r="S1592" s="18">
        <f t="shared" si="146"/>
        <v>42240.857222222221</v>
      </c>
      <c r="T1592" s="21">
        <f t="shared" si="147"/>
        <v>42270.857222222221</v>
      </c>
      <c r="U1592" s="23">
        <f t="shared" si="148"/>
        <v>30</v>
      </c>
      <c r="V1592" s="25">
        <f t="shared" si="149"/>
        <v>8.2191780821917804E-2</v>
      </c>
    </row>
    <row r="1593" spans="1:22" customFormat="1" ht="60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 s="8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 s="9">
        <f t="shared" si="145"/>
        <v>44.48</v>
      </c>
      <c r="Q1593" s="5" t="s">
        <v>8334</v>
      </c>
      <c r="R1593" s="10" t="s">
        <v>8341</v>
      </c>
      <c r="S1593" s="18">
        <f t="shared" si="146"/>
        <v>42433.726168981477</v>
      </c>
      <c r="T1593" s="21">
        <f t="shared" si="147"/>
        <v>42463.68450231482</v>
      </c>
      <c r="U1593" s="23">
        <f t="shared" si="148"/>
        <v>30</v>
      </c>
      <c r="V1593" s="25">
        <f t="shared" si="149"/>
        <v>8.2191780821917804E-2</v>
      </c>
    </row>
    <row r="1594" spans="1:22" customFormat="1" ht="30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 s="8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 s="9">
        <f t="shared" si="145"/>
        <v>0</v>
      </c>
      <c r="Q1594" s="5" t="s">
        <v>8334</v>
      </c>
      <c r="R1594" s="10" t="s">
        <v>8341</v>
      </c>
      <c r="S1594" s="18">
        <f t="shared" si="146"/>
        <v>42046.072743055556</v>
      </c>
      <c r="T1594" s="21">
        <f t="shared" si="147"/>
        <v>42091.031076388885</v>
      </c>
      <c r="U1594" s="23">
        <f t="shared" si="148"/>
        <v>45</v>
      </c>
      <c r="V1594" s="25">
        <f t="shared" si="149"/>
        <v>0.12328767123287671</v>
      </c>
    </row>
    <row r="1595" spans="1:22" customFormat="1" ht="45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 s="8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 s="9">
        <f t="shared" si="145"/>
        <v>1</v>
      </c>
      <c r="Q1595" s="5" t="s">
        <v>8334</v>
      </c>
      <c r="R1595" s="10" t="s">
        <v>8341</v>
      </c>
      <c r="S1595" s="18">
        <f t="shared" si="146"/>
        <v>42033.845543981486</v>
      </c>
      <c r="T1595" s="21">
        <f t="shared" si="147"/>
        <v>42063.845543981486</v>
      </c>
      <c r="U1595" s="23">
        <f t="shared" si="148"/>
        <v>30</v>
      </c>
      <c r="V1595" s="25">
        <f t="shared" si="149"/>
        <v>8.2191780821917804E-2</v>
      </c>
    </row>
    <row r="1596" spans="1:22" customFormat="1" ht="45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 s="8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 s="9">
        <f t="shared" si="145"/>
        <v>20.5</v>
      </c>
      <c r="Q1596" s="5" t="s">
        <v>8334</v>
      </c>
      <c r="R1596" s="10" t="s">
        <v>8341</v>
      </c>
      <c r="S1596" s="18">
        <f t="shared" si="146"/>
        <v>42445.712754629625</v>
      </c>
      <c r="T1596" s="21">
        <f t="shared" si="147"/>
        <v>42505.681249999994</v>
      </c>
      <c r="U1596" s="23">
        <f t="shared" si="148"/>
        <v>60</v>
      </c>
      <c r="V1596" s="25">
        <f t="shared" si="149"/>
        <v>0.16438356164383561</v>
      </c>
    </row>
    <row r="1597" spans="1:22" customFormat="1" ht="45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 s="8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 s="9">
        <f t="shared" si="145"/>
        <v>40</v>
      </c>
      <c r="Q1597" s="5" t="s">
        <v>8334</v>
      </c>
      <c r="R1597" s="10" t="s">
        <v>8341</v>
      </c>
      <c r="S1597" s="18">
        <f t="shared" si="146"/>
        <v>41780.050092592595</v>
      </c>
      <c r="T1597" s="21">
        <f t="shared" si="147"/>
        <v>41808.842361111114</v>
      </c>
      <c r="U1597" s="23">
        <f t="shared" si="148"/>
        <v>28</v>
      </c>
      <c r="V1597" s="25">
        <f t="shared" si="149"/>
        <v>7.6712328767123292E-2</v>
      </c>
    </row>
    <row r="1598" spans="1:22" customFormat="1" ht="45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 s="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 s="9">
        <f t="shared" si="145"/>
        <v>25</v>
      </c>
      <c r="Q1598" s="5" t="s">
        <v>8334</v>
      </c>
      <c r="R1598" s="10" t="s">
        <v>8341</v>
      </c>
      <c r="S1598" s="18">
        <f t="shared" si="146"/>
        <v>41941.430196759262</v>
      </c>
      <c r="T1598" s="21">
        <f t="shared" si="147"/>
        <v>41986.471863425926</v>
      </c>
      <c r="U1598" s="23">
        <f t="shared" si="148"/>
        <v>45</v>
      </c>
      <c r="V1598" s="25">
        <f t="shared" si="149"/>
        <v>0.12328767123287671</v>
      </c>
    </row>
    <row r="1599" spans="1:22" customFormat="1" ht="45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 s="8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 s="9">
        <f t="shared" si="145"/>
        <v>0</v>
      </c>
      <c r="Q1599" s="5" t="s">
        <v>8334</v>
      </c>
      <c r="R1599" s="10" t="s">
        <v>8341</v>
      </c>
      <c r="S1599" s="18">
        <f t="shared" si="146"/>
        <v>42603.354131944448</v>
      </c>
      <c r="T1599" s="21">
        <f t="shared" si="147"/>
        <v>42633.354131944448</v>
      </c>
      <c r="U1599" s="23">
        <f t="shared" si="148"/>
        <v>30</v>
      </c>
      <c r="V1599" s="25">
        <f t="shared" si="149"/>
        <v>8.2191780821917804E-2</v>
      </c>
    </row>
    <row r="1600" spans="1:22" customFormat="1" ht="60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 s="8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 s="9">
        <f t="shared" si="145"/>
        <v>1</v>
      </c>
      <c r="Q1600" s="5" t="s">
        <v>8334</v>
      </c>
      <c r="R1600" s="10" t="s">
        <v>8341</v>
      </c>
      <c r="S1600" s="18">
        <f t="shared" si="146"/>
        <v>42151.667337962965</v>
      </c>
      <c r="T1600" s="21">
        <f t="shared" si="147"/>
        <v>42211.667337962965</v>
      </c>
      <c r="U1600" s="23">
        <f t="shared" si="148"/>
        <v>60</v>
      </c>
      <c r="V1600" s="25">
        <f t="shared" si="149"/>
        <v>0.16438356164383561</v>
      </c>
    </row>
    <row r="1601" spans="1:22" customFormat="1" ht="45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 s="8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 s="9">
        <f t="shared" si="145"/>
        <v>0</v>
      </c>
      <c r="Q1601" s="5" t="s">
        <v>8334</v>
      </c>
      <c r="R1601" s="10" t="s">
        <v>8341</v>
      </c>
      <c r="S1601" s="18">
        <f t="shared" si="146"/>
        <v>42438.53907407407</v>
      </c>
      <c r="T1601" s="21">
        <f t="shared" si="147"/>
        <v>42468.497407407413</v>
      </c>
      <c r="U1601" s="23">
        <f t="shared" si="148"/>
        <v>30</v>
      </c>
      <c r="V1601" s="25">
        <f t="shared" si="149"/>
        <v>8.2191780821917804E-2</v>
      </c>
    </row>
    <row r="1602" spans="1:22" customFormat="1" ht="60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 s="8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4"/>
        <v>7</v>
      </c>
      <c r="P1602" s="9">
        <f t="shared" si="145"/>
        <v>40.78</v>
      </c>
      <c r="Q1602" s="5" t="s">
        <v>8334</v>
      </c>
      <c r="R1602" s="10" t="s">
        <v>8341</v>
      </c>
      <c r="S1602" s="18">
        <f t="shared" si="146"/>
        <v>41791.057314814818</v>
      </c>
      <c r="T1602" s="21">
        <f t="shared" si="147"/>
        <v>41835.21597222222</v>
      </c>
      <c r="U1602" s="23">
        <f t="shared" si="148"/>
        <v>44</v>
      </c>
      <c r="V1602" s="25">
        <f t="shared" si="149"/>
        <v>0.12054794520547946</v>
      </c>
    </row>
    <row r="1603" spans="1:22" customFormat="1" ht="45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 s="8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50">ROUND(E1603/D1603*100,0)</f>
        <v>108</v>
      </c>
      <c r="P1603" s="9">
        <f t="shared" ref="P1603:P1666" si="151">IFERROR(ROUND(E1603/L1603,2),0)</f>
        <v>48.33</v>
      </c>
      <c r="Q1603" s="5" t="s">
        <v>8321</v>
      </c>
      <c r="R1603" s="10" t="s">
        <v>8322</v>
      </c>
      <c r="S1603" s="18">
        <f t="shared" ref="S1603:S1666" si="152">(((J1603/60)/60)/24)+DATE(1970,1,1)</f>
        <v>40638.092974537038</v>
      </c>
      <c r="T1603" s="21">
        <f t="shared" ref="T1603:T1666" si="153">(((I1603/60)/60)/24)+DATE(1970,1,1)</f>
        <v>40668.092974537038</v>
      </c>
      <c r="U1603" s="23">
        <f t="shared" ref="U1603:U1666" si="154">_xlfn.DAYS(T1603,S1603)</f>
        <v>30</v>
      </c>
      <c r="V1603" s="25">
        <f t="shared" ref="V1603:V1666" si="155">U1603/365</f>
        <v>8.2191780821917804E-2</v>
      </c>
    </row>
    <row r="1604" spans="1:22" customFormat="1" ht="45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 s="8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 s="9">
        <f t="shared" si="151"/>
        <v>46.95</v>
      </c>
      <c r="Q1604" s="5" t="s">
        <v>8321</v>
      </c>
      <c r="R1604" s="10" t="s">
        <v>8322</v>
      </c>
      <c r="S1604" s="18">
        <f t="shared" si="152"/>
        <v>40788.297650462962</v>
      </c>
      <c r="T1604" s="21">
        <f t="shared" si="153"/>
        <v>40830.958333333336</v>
      </c>
      <c r="U1604" s="23">
        <f t="shared" si="154"/>
        <v>42</v>
      </c>
      <c r="V1604" s="25">
        <f t="shared" si="155"/>
        <v>0.11506849315068493</v>
      </c>
    </row>
    <row r="1605" spans="1:22" customFormat="1" ht="45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 s="8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 s="9">
        <f t="shared" si="151"/>
        <v>66.69</v>
      </c>
      <c r="Q1605" s="5" t="s">
        <v>8321</v>
      </c>
      <c r="R1605" s="10" t="s">
        <v>8322</v>
      </c>
      <c r="S1605" s="18">
        <f t="shared" si="152"/>
        <v>40876.169664351852</v>
      </c>
      <c r="T1605" s="21">
        <f t="shared" si="153"/>
        <v>40936.169664351852</v>
      </c>
      <c r="U1605" s="23">
        <f t="shared" si="154"/>
        <v>60</v>
      </c>
      <c r="V1605" s="25">
        <f t="shared" si="155"/>
        <v>0.16438356164383561</v>
      </c>
    </row>
    <row r="1606" spans="1:22" customFormat="1" ht="60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 s="8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 s="9">
        <f t="shared" si="151"/>
        <v>48.84</v>
      </c>
      <c r="Q1606" s="5" t="s">
        <v>8321</v>
      </c>
      <c r="R1606" s="10" t="s">
        <v>8322</v>
      </c>
      <c r="S1606" s="18">
        <f t="shared" si="152"/>
        <v>40945.845312500001</v>
      </c>
      <c r="T1606" s="21">
        <f t="shared" si="153"/>
        <v>40985.80364583333</v>
      </c>
      <c r="U1606" s="23">
        <f t="shared" si="154"/>
        <v>40</v>
      </c>
      <c r="V1606" s="25">
        <f t="shared" si="155"/>
        <v>0.1095890410958904</v>
      </c>
    </row>
    <row r="1607" spans="1:22" customFormat="1" ht="60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 s="8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 s="9">
        <f t="shared" si="151"/>
        <v>137.31</v>
      </c>
      <c r="Q1607" s="5" t="s">
        <v>8321</v>
      </c>
      <c r="R1607" s="10" t="s">
        <v>8322</v>
      </c>
      <c r="S1607" s="18">
        <f t="shared" si="152"/>
        <v>40747.012881944444</v>
      </c>
      <c r="T1607" s="21">
        <f t="shared" si="153"/>
        <v>40756.291666666664</v>
      </c>
      <c r="U1607" s="23">
        <f t="shared" si="154"/>
        <v>9</v>
      </c>
      <c r="V1607" s="25">
        <f t="shared" si="155"/>
        <v>2.4657534246575342E-2</v>
      </c>
    </row>
    <row r="1608" spans="1:22" customFormat="1" ht="60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 s="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 s="9">
        <f t="shared" si="151"/>
        <v>87.83</v>
      </c>
      <c r="Q1608" s="5" t="s">
        <v>8321</v>
      </c>
      <c r="R1608" s="10" t="s">
        <v>8322</v>
      </c>
      <c r="S1608" s="18">
        <f t="shared" si="152"/>
        <v>40536.111550925925</v>
      </c>
      <c r="T1608" s="21">
        <f t="shared" si="153"/>
        <v>40626.069884259261</v>
      </c>
      <c r="U1608" s="23">
        <f t="shared" si="154"/>
        <v>90</v>
      </c>
      <c r="V1608" s="25">
        <f t="shared" si="155"/>
        <v>0.24657534246575341</v>
      </c>
    </row>
    <row r="1609" spans="1:22" customFormat="1" ht="45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 s="8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 s="9">
        <f t="shared" si="151"/>
        <v>70.790000000000006</v>
      </c>
      <c r="Q1609" s="5" t="s">
        <v>8321</v>
      </c>
      <c r="R1609" s="10" t="s">
        <v>8322</v>
      </c>
      <c r="S1609" s="18">
        <f t="shared" si="152"/>
        <v>41053.80846064815</v>
      </c>
      <c r="T1609" s="21">
        <f t="shared" si="153"/>
        <v>41074.80846064815</v>
      </c>
      <c r="U1609" s="23">
        <f t="shared" si="154"/>
        <v>21</v>
      </c>
      <c r="V1609" s="25">
        <f t="shared" si="155"/>
        <v>5.7534246575342465E-2</v>
      </c>
    </row>
    <row r="1610" spans="1:22" customFormat="1" ht="45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 s="8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 s="9">
        <f t="shared" si="151"/>
        <v>52.83</v>
      </c>
      <c r="Q1610" s="5" t="s">
        <v>8321</v>
      </c>
      <c r="R1610" s="10" t="s">
        <v>8322</v>
      </c>
      <c r="S1610" s="18">
        <f t="shared" si="152"/>
        <v>41607.83085648148</v>
      </c>
      <c r="T1610" s="21">
        <f t="shared" si="153"/>
        <v>41640.226388888892</v>
      </c>
      <c r="U1610" s="23">
        <f t="shared" si="154"/>
        <v>33</v>
      </c>
      <c r="V1610" s="25">
        <f t="shared" si="155"/>
        <v>9.0410958904109592E-2</v>
      </c>
    </row>
    <row r="1611" spans="1:22" customFormat="1" ht="45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 s="8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 s="9">
        <f t="shared" si="151"/>
        <v>443.75</v>
      </c>
      <c r="Q1611" s="5" t="s">
        <v>8321</v>
      </c>
      <c r="R1611" s="10" t="s">
        <v>8322</v>
      </c>
      <c r="S1611" s="18">
        <f t="shared" si="152"/>
        <v>40796.001261574071</v>
      </c>
      <c r="T1611" s="21">
        <f t="shared" si="153"/>
        <v>40849.333333333336</v>
      </c>
      <c r="U1611" s="23">
        <f t="shared" si="154"/>
        <v>53</v>
      </c>
      <c r="V1611" s="25">
        <f t="shared" si="155"/>
        <v>0.14520547945205478</v>
      </c>
    </row>
    <row r="1612" spans="1:22" customFormat="1" ht="30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 s="8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 s="9">
        <f t="shared" si="151"/>
        <v>48.54</v>
      </c>
      <c r="Q1612" s="5" t="s">
        <v>8321</v>
      </c>
      <c r="R1612" s="10" t="s">
        <v>8322</v>
      </c>
      <c r="S1612" s="18">
        <f t="shared" si="152"/>
        <v>41228.924884259257</v>
      </c>
      <c r="T1612" s="21">
        <f t="shared" si="153"/>
        <v>41258.924884259257</v>
      </c>
      <c r="U1612" s="23">
        <f t="shared" si="154"/>
        <v>30</v>
      </c>
      <c r="V1612" s="25">
        <f t="shared" si="155"/>
        <v>8.2191780821917804E-2</v>
      </c>
    </row>
    <row r="1613" spans="1:22" customFormat="1" ht="15.75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 s="8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 s="9">
        <f t="shared" si="151"/>
        <v>37.07</v>
      </c>
      <c r="Q1613" s="5" t="s">
        <v>8321</v>
      </c>
      <c r="R1613" s="10" t="s">
        <v>8322</v>
      </c>
      <c r="S1613" s="18">
        <f t="shared" si="152"/>
        <v>41409.00037037037</v>
      </c>
      <c r="T1613" s="21">
        <f t="shared" si="153"/>
        <v>41430.00037037037</v>
      </c>
      <c r="U1613" s="23">
        <f t="shared" si="154"/>
        <v>21</v>
      </c>
      <c r="V1613" s="25">
        <f t="shared" si="155"/>
        <v>5.7534246575342465E-2</v>
      </c>
    </row>
    <row r="1614" spans="1:22" customFormat="1" ht="45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 s="8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 s="9">
        <f t="shared" si="151"/>
        <v>50</v>
      </c>
      <c r="Q1614" s="5" t="s">
        <v>8321</v>
      </c>
      <c r="R1614" s="10" t="s">
        <v>8322</v>
      </c>
      <c r="S1614" s="18">
        <f t="shared" si="152"/>
        <v>41246.874814814815</v>
      </c>
      <c r="T1614" s="21">
        <f t="shared" si="153"/>
        <v>41276.874814814815</v>
      </c>
      <c r="U1614" s="23">
        <f t="shared" si="154"/>
        <v>30</v>
      </c>
      <c r="V1614" s="25">
        <f t="shared" si="155"/>
        <v>8.2191780821917804E-2</v>
      </c>
    </row>
    <row r="1615" spans="1:22" customFormat="1" ht="60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 s="8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 s="9">
        <f t="shared" si="151"/>
        <v>39.04</v>
      </c>
      <c r="Q1615" s="5" t="s">
        <v>8321</v>
      </c>
      <c r="R1615" s="10" t="s">
        <v>8322</v>
      </c>
      <c r="S1615" s="18">
        <f t="shared" si="152"/>
        <v>41082.069467592592</v>
      </c>
      <c r="T1615" s="21">
        <f t="shared" si="153"/>
        <v>41112.069467592592</v>
      </c>
      <c r="U1615" s="23">
        <f t="shared" si="154"/>
        <v>30</v>
      </c>
      <c r="V1615" s="25">
        <f t="shared" si="155"/>
        <v>8.2191780821917804E-2</v>
      </c>
    </row>
    <row r="1616" spans="1:22" customFormat="1" ht="60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 s="8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 s="9">
        <f t="shared" si="151"/>
        <v>66.69</v>
      </c>
      <c r="Q1616" s="5" t="s">
        <v>8321</v>
      </c>
      <c r="R1616" s="10" t="s">
        <v>8322</v>
      </c>
      <c r="S1616" s="18">
        <f t="shared" si="152"/>
        <v>41794.981122685182</v>
      </c>
      <c r="T1616" s="21">
        <f t="shared" si="153"/>
        <v>41854.708333333336</v>
      </c>
      <c r="U1616" s="23">
        <f t="shared" si="154"/>
        <v>60</v>
      </c>
      <c r="V1616" s="25">
        <f t="shared" si="155"/>
        <v>0.16438356164383561</v>
      </c>
    </row>
    <row r="1617" spans="1:22" customFormat="1" ht="45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 s="8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 s="9">
        <f t="shared" si="151"/>
        <v>67.13</v>
      </c>
      <c r="Q1617" s="5" t="s">
        <v>8321</v>
      </c>
      <c r="R1617" s="10" t="s">
        <v>8322</v>
      </c>
      <c r="S1617" s="18">
        <f t="shared" si="152"/>
        <v>40845.050879629627</v>
      </c>
      <c r="T1617" s="21">
        <f t="shared" si="153"/>
        <v>40890.092546296299</v>
      </c>
      <c r="U1617" s="23">
        <f t="shared" si="154"/>
        <v>45</v>
      </c>
      <c r="V1617" s="25">
        <f t="shared" si="155"/>
        <v>0.12328767123287671</v>
      </c>
    </row>
    <row r="1618" spans="1:22" customFormat="1" ht="45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 s="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 s="9">
        <f t="shared" si="151"/>
        <v>66.37</v>
      </c>
      <c r="Q1618" s="5" t="s">
        <v>8321</v>
      </c>
      <c r="R1618" s="10" t="s">
        <v>8322</v>
      </c>
      <c r="S1618" s="18">
        <f t="shared" si="152"/>
        <v>41194.715520833335</v>
      </c>
      <c r="T1618" s="21">
        <f t="shared" si="153"/>
        <v>41235.916666666664</v>
      </c>
      <c r="U1618" s="23">
        <f t="shared" si="154"/>
        <v>41</v>
      </c>
      <c r="V1618" s="25">
        <f t="shared" si="155"/>
        <v>0.11232876712328767</v>
      </c>
    </row>
    <row r="1619" spans="1:22" customFormat="1" ht="45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 s="8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 s="9">
        <f t="shared" si="151"/>
        <v>64.62</v>
      </c>
      <c r="Q1619" s="5" t="s">
        <v>8321</v>
      </c>
      <c r="R1619" s="10" t="s">
        <v>8322</v>
      </c>
      <c r="S1619" s="18">
        <f t="shared" si="152"/>
        <v>41546.664212962962</v>
      </c>
      <c r="T1619" s="21">
        <f t="shared" si="153"/>
        <v>41579.791666666664</v>
      </c>
      <c r="U1619" s="23">
        <f t="shared" si="154"/>
        <v>33</v>
      </c>
      <c r="V1619" s="25">
        <f t="shared" si="155"/>
        <v>9.0410958904109592E-2</v>
      </c>
    </row>
    <row r="1620" spans="1:22" customFormat="1" ht="45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 s="8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 s="9">
        <f t="shared" si="151"/>
        <v>58.37</v>
      </c>
      <c r="Q1620" s="5" t="s">
        <v>8321</v>
      </c>
      <c r="R1620" s="10" t="s">
        <v>8322</v>
      </c>
      <c r="S1620" s="18">
        <f t="shared" si="152"/>
        <v>41301.654340277775</v>
      </c>
      <c r="T1620" s="21">
        <f t="shared" si="153"/>
        <v>41341.654340277775</v>
      </c>
      <c r="U1620" s="23">
        <f t="shared" si="154"/>
        <v>40</v>
      </c>
      <c r="V1620" s="25">
        <f t="shared" si="155"/>
        <v>0.1095890410958904</v>
      </c>
    </row>
    <row r="1621" spans="1:22" customFormat="1" ht="60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 s="8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 s="9">
        <f t="shared" si="151"/>
        <v>86.96</v>
      </c>
      <c r="Q1621" s="5" t="s">
        <v>8321</v>
      </c>
      <c r="R1621" s="10" t="s">
        <v>8322</v>
      </c>
      <c r="S1621" s="18">
        <f t="shared" si="152"/>
        <v>41876.18618055556</v>
      </c>
      <c r="T1621" s="21">
        <f t="shared" si="153"/>
        <v>41897.18618055556</v>
      </c>
      <c r="U1621" s="23">
        <f t="shared" si="154"/>
        <v>21</v>
      </c>
      <c r="V1621" s="25">
        <f t="shared" si="155"/>
        <v>5.7534246575342465E-2</v>
      </c>
    </row>
    <row r="1622" spans="1:22" customFormat="1" ht="30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 s="8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 s="9">
        <f t="shared" si="151"/>
        <v>66.47</v>
      </c>
      <c r="Q1622" s="5" t="s">
        <v>8321</v>
      </c>
      <c r="R1622" s="10" t="s">
        <v>8322</v>
      </c>
      <c r="S1622" s="18">
        <f t="shared" si="152"/>
        <v>41321.339583333334</v>
      </c>
      <c r="T1622" s="21">
        <f t="shared" si="153"/>
        <v>41328.339583333334</v>
      </c>
      <c r="U1622" s="23">
        <f t="shared" si="154"/>
        <v>7</v>
      </c>
      <c r="V1622" s="25">
        <f t="shared" si="155"/>
        <v>1.9178082191780823E-2</v>
      </c>
    </row>
    <row r="1623" spans="1:22" customFormat="1" ht="45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 s="8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 s="9">
        <f t="shared" si="151"/>
        <v>163.78</v>
      </c>
      <c r="Q1623" s="5" t="s">
        <v>8321</v>
      </c>
      <c r="R1623" s="10" t="s">
        <v>8322</v>
      </c>
      <c r="S1623" s="18">
        <f t="shared" si="152"/>
        <v>41003.60665509259</v>
      </c>
      <c r="T1623" s="21">
        <f t="shared" si="153"/>
        <v>41057.165972222225</v>
      </c>
      <c r="U1623" s="23">
        <f t="shared" si="154"/>
        <v>54</v>
      </c>
      <c r="V1623" s="25">
        <f t="shared" si="155"/>
        <v>0.14794520547945206</v>
      </c>
    </row>
    <row r="1624" spans="1:22" customFormat="1" ht="45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 s="8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 s="9">
        <f t="shared" si="151"/>
        <v>107.98</v>
      </c>
      <c r="Q1624" s="5" t="s">
        <v>8321</v>
      </c>
      <c r="R1624" s="10" t="s">
        <v>8322</v>
      </c>
      <c r="S1624" s="18">
        <f t="shared" si="152"/>
        <v>41950.29483796296</v>
      </c>
      <c r="T1624" s="21">
        <f t="shared" si="153"/>
        <v>41990.332638888889</v>
      </c>
      <c r="U1624" s="23">
        <f t="shared" si="154"/>
        <v>40</v>
      </c>
      <c r="V1624" s="25">
        <f t="shared" si="155"/>
        <v>0.1095890410958904</v>
      </c>
    </row>
    <row r="1625" spans="1:22" customFormat="1" ht="60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 s="8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 s="9">
        <f t="shared" si="151"/>
        <v>42.11</v>
      </c>
      <c r="Q1625" s="5" t="s">
        <v>8321</v>
      </c>
      <c r="R1625" s="10" t="s">
        <v>8322</v>
      </c>
      <c r="S1625" s="18">
        <f t="shared" si="152"/>
        <v>41453.688530092593</v>
      </c>
      <c r="T1625" s="21">
        <f t="shared" si="153"/>
        <v>41513.688530092593</v>
      </c>
      <c r="U1625" s="23">
        <f t="shared" si="154"/>
        <v>60</v>
      </c>
      <c r="V1625" s="25">
        <f t="shared" si="155"/>
        <v>0.16438356164383561</v>
      </c>
    </row>
    <row r="1626" spans="1:22" customFormat="1" ht="45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 s="8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 s="9">
        <f t="shared" si="151"/>
        <v>47.2</v>
      </c>
      <c r="Q1626" s="5" t="s">
        <v>8321</v>
      </c>
      <c r="R1626" s="10" t="s">
        <v>8322</v>
      </c>
      <c r="S1626" s="18">
        <f t="shared" si="152"/>
        <v>41243.367303240739</v>
      </c>
      <c r="T1626" s="21">
        <f t="shared" si="153"/>
        <v>41283.367303240739</v>
      </c>
      <c r="U1626" s="23">
        <f t="shared" si="154"/>
        <v>40</v>
      </c>
      <c r="V1626" s="25">
        <f t="shared" si="155"/>
        <v>0.1095890410958904</v>
      </c>
    </row>
    <row r="1627" spans="1:22" customFormat="1" ht="60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 s="8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 s="9">
        <f t="shared" si="151"/>
        <v>112.02</v>
      </c>
      <c r="Q1627" s="5" t="s">
        <v>8321</v>
      </c>
      <c r="R1627" s="10" t="s">
        <v>8322</v>
      </c>
      <c r="S1627" s="18">
        <f t="shared" si="152"/>
        <v>41135.699687500004</v>
      </c>
      <c r="T1627" s="21">
        <f t="shared" si="153"/>
        <v>41163.699687500004</v>
      </c>
      <c r="U1627" s="23">
        <f t="shared" si="154"/>
        <v>28</v>
      </c>
      <c r="V1627" s="25">
        <f t="shared" si="155"/>
        <v>7.6712328767123292E-2</v>
      </c>
    </row>
    <row r="1628" spans="1:22" customFormat="1" ht="45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 s="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 s="9">
        <f t="shared" si="151"/>
        <v>74.95</v>
      </c>
      <c r="Q1628" s="5" t="s">
        <v>8321</v>
      </c>
      <c r="R1628" s="10" t="s">
        <v>8322</v>
      </c>
      <c r="S1628" s="18">
        <f t="shared" si="152"/>
        <v>41579.847997685189</v>
      </c>
      <c r="T1628" s="21">
        <f t="shared" si="153"/>
        <v>41609.889664351853</v>
      </c>
      <c r="U1628" s="23">
        <f t="shared" si="154"/>
        <v>30</v>
      </c>
      <c r="V1628" s="25">
        <f t="shared" si="155"/>
        <v>8.2191780821917804E-2</v>
      </c>
    </row>
    <row r="1629" spans="1:22" customFormat="1" ht="60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 s="8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 s="9">
        <f t="shared" si="151"/>
        <v>61.58</v>
      </c>
      <c r="Q1629" s="5" t="s">
        <v>8321</v>
      </c>
      <c r="R1629" s="10" t="s">
        <v>8322</v>
      </c>
      <c r="S1629" s="18">
        <f t="shared" si="152"/>
        <v>41205.707048611112</v>
      </c>
      <c r="T1629" s="21">
        <f t="shared" si="153"/>
        <v>41239.207638888889</v>
      </c>
      <c r="U1629" s="23">
        <f t="shared" si="154"/>
        <v>34</v>
      </c>
      <c r="V1629" s="25">
        <f t="shared" si="155"/>
        <v>9.3150684931506855E-2</v>
      </c>
    </row>
    <row r="1630" spans="1:22" customFormat="1" ht="30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 s="8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 s="9">
        <f t="shared" si="151"/>
        <v>45.88</v>
      </c>
      <c r="Q1630" s="5" t="s">
        <v>8321</v>
      </c>
      <c r="R1630" s="10" t="s">
        <v>8322</v>
      </c>
      <c r="S1630" s="18">
        <f t="shared" si="152"/>
        <v>41774.737060185187</v>
      </c>
      <c r="T1630" s="21">
        <f t="shared" si="153"/>
        <v>41807.737060185187</v>
      </c>
      <c r="U1630" s="23">
        <f t="shared" si="154"/>
        <v>33</v>
      </c>
      <c r="V1630" s="25">
        <f t="shared" si="155"/>
        <v>9.0410958904109592E-2</v>
      </c>
    </row>
    <row r="1631" spans="1:22" customFormat="1" ht="30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 s="8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 s="9">
        <f t="shared" si="151"/>
        <v>75.849999999999994</v>
      </c>
      <c r="Q1631" s="5" t="s">
        <v>8321</v>
      </c>
      <c r="R1631" s="10" t="s">
        <v>8322</v>
      </c>
      <c r="S1631" s="18">
        <f t="shared" si="152"/>
        <v>41645.867280092592</v>
      </c>
      <c r="T1631" s="21">
        <f t="shared" si="153"/>
        <v>41690.867280092592</v>
      </c>
      <c r="U1631" s="23">
        <f t="shared" si="154"/>
        <v>45</v>
      </c>
      <c r="V1631" s="25">
        <f t="shared" si="155"/>
        <v>0.12328767123287671</v>
      </c>
    </row>
    <row r="1632" spans="1:22" customFormat="1" ht="60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 s="8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 s="9">
        <f t="shared" si="151"/>
        <v>84.21</v>
      </c>
      <c r="Q1632" s="5" t="s">
        <v>8321</v>
      </c>
      <c r="R1632" s="10" t="s">
        <v>8322</v>
      </c>
      <c r="S1632" s="18">
        <f t="shared" si="152"/>
        <v>40939.837673611109</v>
      </c>
      <c r="T1632" s="21">
        <f t="shared" si="153"/>
        <v>40970.290972222225</v>
      </c>
      <c r="U1632" s="23">
        <f t="shared" si="154"/>
        <v>31</v>
      </c>
      <c r="V1632" s="25">
        <f t="shared" si="155"/>
        <v>8.4931506849315067E-2</v>
      </c>
    </row>
    <row r="1633" spans="1:22" customFormat="1" ht="60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 s="8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 s="9">
        <f t="shared" si="151"/>
        <v>117.23</v>
      </c>
      <c r="Q1633" s="5" t="s">
        <v>8321</v>
      </c>
      <c r="R1633" s="10" t="s">
        <v>8322</v>
      </c>
      <c r="S1633" s="18">
        <f t="shared" si="152"/>
        <v>41164.859502314815</v>
      </c>
      <c r="T1633" s="21">
        <f t="shared" si="153"/>
        <v>41194.859502314815</v>
      </c>
      <c r="U1633" s="23">
        <f t="shared" si="154"/>
        <v>30</v>
      </c>
      <c r="V1633" s="25">
        <f t="shared" si="155"/>
        <v>8.2191780821917804E-2</v>
      </c>
    </row>
    <row r="1634" spans="1:22" customFormat="1" ht="60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 s="8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 s="9">
        <f t="shared" si="151"/>
        <v>86.49</v>
      </c>
      <c r="Q1634" s="5" t="s">
        <v>8321</v>
      </c>
      <c r="R1634" s="10" t="s">
        <v>8322</v>
      </c>
      <c r="S1634" s="18">
        <f t="shared" si="152"/>
        <v>40750.340902777774</v>
      </c>
      <c r="T1634" s="21">
        <f t="shared" si="153"/>
        <v>40810.340902777774</v>
      </c>
      <c r="U1634" s="23">
        <f t="shared" si="154"/>
        <v>60</v>
      </c>
      <c r="V1634" s="25">
        <f t="shared" si="155"/>
        <v>0.16438356164383561</v>
      </c>
    </row>
    <row r="1635" spans="1:22" customFormat="1" ht="60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 s="8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 s="9">
        <f t="shared" si="151"/>
        <v>172.41</v>
      </c>
      <c r="Q1635" s="5" t="s">
        <v>8321</v>
      </c>
      <c r="R1635" s="10" t="s">
        <v>8322</v>
      </c>
      <c r="S1635" s="18">
        <f t="shared" si="152"/>
        <v>40896.883750000001</v>
      </c>
      <c r="T1635" s="21">
        <f t="shared" si="153"/>
        <v>40924.208333333336</v>
      </c>
      <c r="U1635" s="23">
        <f t="shared" si="154"/>
        <v>28</v>
      </c>
      <c r="V1635" s="25">
        <f t="shared" si="155"/>
        <v>7.6712328767123292E-2</v>
      </c>
    </row>
    <row r="1636" spans="1:22" customFormat="1" ht="45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 s="8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 s="9">
        <f t="shared" si="151"/>
        <v>62.81</v>
      </c>
      <c r="Q1636" s="5" t="s">
        <v>8321</v>
      </c>
      <c r="R1636" s="10" t="s">
        <v>8322</v>
      </c>
      <c r="S1636" s="18">
        <f t="shared" si="152"/>
        <v>40658.189826388887</v>
      </c>
      <c r="T1636" s="21">
        <f t="shared" si="153"/>
        <v>40696.249305555553</v>
      </c>
      <c r="U1636" s="23">
        <f t="shared" si="154"/>
        <v>38</v>
      </c>
      <c r="V1636" s="25">
        <f t="shared" si="155"/>
        <v>0.10410958904109589</v>
      </c>
    </row>
    <row r="1637" spans="1:22" customFormat="1" ht="60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 s="8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 s="9">
        <f t="shared" si="151"/>
        <v>67.73</v>
      </c>
      <c r="Q1637" s="5" t="s">
        <v>8321</v>
      </c>
      <c r="R1637" s="10" t="s">
        <v>8322</v>
      </c>
      <c r="S1637" s="18">
        <f t="shared" si="152"/>
        <v>42502.868761574078</v>
      </c>
      <c r="T1637" s="21">
        <f t="shared" si="153"/>
        <v>42562.868761574078</v>
      </c>
      <c r="U1637" s="23">
        <f t="shared" si="154"/>
        <v>60</v>
      </c>
      <c r="V1637" s="25">
        <f t="shared" si="155"/>
        <v>0.16438356164383561</v>
      </c>
    </row>
    <row r="1638" spans="1:22" customFormat="1" ht="45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 s="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 s="9">
        <f t="shared" si="151"/>
        <v>53.56</v>
      </c>
      <c r="Q1638" s="5" t="s">
        <v>8321</v>
      </c>
      <c r="R1638" s="10" t="s">
        <v>8322</v>
      </c>
      <c r="S1638" s="18">
        <f t="shared" si="152"/>
        <v>40663.08666666667</v>
      </c>
      <c r="T1638" s="21">
        <f t="shared" si="153"/>
        <v>40706.166666666664</v>
      </c>
      <c r="U1638" s="23">
        <f t="shared" si="154"/>
        <v>43</v>
      </c>
      <c r="V1638" s="25">
        <f t="shared" si="155"/>
        <v>0.11780821917808219</v>
      </c>
    </row>
    <row r="1639" spans="1:22" customFormat="1" ht="45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 s="8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 s="9">
        <f t="shared" si="151"/>
        <v>34.6</v>
      </c>
      <c r="Q1639" s="5" t="s">
        <v>8321</v>
      </c>
      <c r="R1639" s="10" t="s">
        <v>8322</v>
      </c>
      <c r="S1639" s="18">
        <f t="shared" si="152"/>
        <v>40122.751620370371</v>
      </c>
      <c r="T1639" s="21">
        <f t="shared" si="153"/>
        <v>40178.98541666667</v>
      </c>
      <c r="U1639" s="23">
        <f t="shared" si="154"/>
        <v>56</v>
      </c>
      <c r="V1639" s="25">
        <f t="shared" si="155"/>
        <v>0.15342465753424658</v>
      </c>
    </row>
    <row r="1640" spans="1:22" customFormat="1" ht="30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 s="8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 s="9">
        <f t="shared" si="151"/>
        <v>38.89</v>
      </c>
      <c r="Q1640" s="5" t="s">
        <v>8321</v>
      </c>
      <c r="R1640" s="10" t="s">
        <v>8322</v>
      </c>
      <c r="S1640" s="18">
        <f t="shared" si="152"/>
        <v>41288.68712962963</v>
      </c>
      <c r="T1640" s="21">
        <f t="shared" si="153"/>
        <v>41333.892361111109</v>
      </c>
      <c r="U1640" s="23">
        <f t="shared" si="154"/>
        <v>45</v>
      </c>
      <c r="V1640" s="25">
        <f t="shared" si="155"/>
        <v>0.12328767123287671</v>
      </c>
    </row>
    <row r="1641" spans="1:22" customFormat="1" ht="60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 s="8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 s="9">
        <f t="shared" si="151"/>
        <v>94.74</v>
      </c>
      <c r="Q1641" s="5" t="s">
        <v>8321</v>
      </c>
      <c r="R1641" s="10" t="s">
        <v>8322</v>
      </c>
      <c r="S1641" s="18">
        <f t="shared" si="152"/>
        <v>40941.652372685188</v>
      </c>
      <c r="T1641" s="21">
        <f t="shared" si="153"/>
        <v>40971.652372685188</v>
      </c>
      <c r="U1641" s="23">
        <f t="shared" si="154"/>
        <v>30</v>
      </c>
      <c r="V1641" s="25">
        <f t="shared" si="155"/>
        <v>8.2191780821917804E-2</v>
      </c>
    </row>
    <row r="1642" spans="1:22" customFormat="1" ht="60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 s="8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 s="9">
        <f t="shared" si="151"/>
        <v>39.97</v>
      </c>
      <c r="Q1642" s="5" t="s">
        <v>8321</v>
      </c>
      <c r="R1642" s="10" t="s">
        <v>8322</v>
      </c>
      <c r="S1642" s="18">
        <f t="shared" si="152"/>
        <v>40379.23096064815</v>
      </c>
      <c r="T1642" s="21">
        <f t="shared" si="153"/>
        <v>40393.082638888889</v>
      </c>
      <c r="U1642" s="23">
        <f t="shared" si="154"/>
        <v>14</v>
      </c>
      <c r="V1642" s="25">
        <f t="shared" si="155"/>
        <v>3.8356164383561646E-2</v>
      </c>
    </row>
    <row r="1643" spans="1:22" customFormat="1" ht="30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 s="8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 s="9">
        <f t="shared" si="151"/>
        <v>97.5</v>
      </c>
      <c r="Q1643" s="5" t="s">
        <v>8321</v>
      </c>
      <c r="R1643" s="10" t="s">
        <v>8342</v>
      </c>
      <c r="S1643" s="18">
        <f t="shared" si="152"/>
        <v>41962.596574074079</v>
      </c>
      <c r="T1643" s="21">
        <f t="shared" si="153"/>
        <v>41992.596574074079</v>
      </c>
      <c r="U1643" s="23">
        <f t="shared" si="154"/>
        <v>30</v>
      </c>
      <c r="V1643" s="25">
        <f t="shared" si="155"/>
        <v>8.2191780821917804E-2</v>
      </c>
    </row>
    <row r="1644" spans="1:22" customFormat="1" ht="45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 s="8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 s="9">
        <f t="shared" si="151"/>
        <v>42.86</v>
      </c>
      <c r="Q1644" s="5" t="s">
        <v>8321</v>
      </c>
      <c r="R1644" s="10" t="s">
        <v>8342</v>
      </c>
      <c r="S1644" s="18">
        <f t="shared" si="152"/>
        <v>40688.024618055555</v>
      </c>
      <c r="T1644" s="21">
        <f t="shared" si="153"/>
        <v>40708.024618055555</v>
      </c>
      <c r="U1644" s="23">
        <f t="shared" si="154"/>
        <v>20</v>
      </c>
      <c r="V1644" s="25">
        <f t="shared" si="155"/>
        <v>5.4794520547945202E-2</v>
      </c>
    </row>
    <row r="1645" spans="1:22" customFormat="1" ht="30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 s="8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 s="9">
        <f t="shared" si="151"/>
        <v>168.51</v>
      </c>
      <c r="Q1645" s="5" t="s">
        <v>8321</v>
      </c>
      <c r="R1645" s="10" t="s">
        <v>8342</v>
      </c>
      <c r="S1645" s="18">
        <f t="shared" si="152"/>
        <v>41146.824212962965</v>
      </c>
      <c r="T1645" s="21">
        <f t="shared" si="153"/>
        <v>41176.824212962965</v>
      </c>
      <c r="U1645" s="23">
        <f t="shared" si="154"/>
        <v>30</v>
      </c>
      <c r="V1645" s="25">
        <f t="shared" si="155"/>
        <v>8.2191780821917804E-2</v>
      </c>
    </row>
    <row r="1646" spans="1:22" customFormat="1" ht="60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 s="8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 s="9">
        <f t="shared" si="151"/>
        <v>85.55</v>
      </c>
      <c r="Q1646" s="5" t="s">
        <v>8321</v>
      </c>
      <c r="R1646" s="10" t="s">
        <v>8342</v>
      </c>
      <c r="S1646" s="18">
        <f t="shared" si="152"/>
        <v>41175.05972222222</v>
      </c>
      <c r="T1646" s="21">
        <f t="shared" si="153"/>
        <v>41235.101388888892</v>
      </c>
      <c r="U1646" s="23">
        <f t="shared" si="154"/>
        <v>60</v>
      </c>
      <c r="V1646" s="25">
        <f t="shared" si="155"/>
        <v>0.16438356164383561</v>
      </c>
    </row>
    <row r="1647" spans="1:22" customFormat="1" ht="45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 s="8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 s="9">
        <f t="shared" si="151"/>
        <v>554</v>
      </c>
      <c r="Q1647" s="5" t="s">
        <v>8321</v>
      </c>
      <c r="R1647" s="10" t="s">
        <v>8342</v>
      </c>
      <c r="S1647" s="18">
        <f t="shared" si="152"/>
        <v>41521.617361111108</v>
      </c>
      <c r="T1647" s="21">
        <f t="shared" si="153"/>
        <v>41535.617361111108</v>
      </c>
      <c r="U1647" s="23">
        <f t="shared" si="154"/>
        <v>14</v>
      </c>
      <c r="V1647" s="25">
        <f t="shared" si="155"/>
        <v>3.8356164383561646E-2</v>
      </c>
    </row>
    <row r="1648" spans="1:22" customFormat="1" ht="60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 s="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 s="9">
        <f t="shared" si="151"/>
        <v>26.55</v>
      </c>
      <c r="Q1648" s="5" t="s">
        <v>8321</v>
      </c>
      <c r="R1648" s="10" t="s">
        <v>8342</v>
      </c>
      <c r="S1648" s="18">
        <f t="shared" si="152"/>
        <v>41833.450266203705</v>
      </c>
      <c r="T1648" s="21">
        <f t="shared" si="153"/>
        <v>41865.757638888892</v>
      </c>
      <c r="U1648" s="23">
        <f t="shared" si="154"/>
        <v>32</v>
      </c>
      <c r="V1648" s="25">
        <f t="shared" si="155"/>
        <v>8.7671232876712329E-2</v>
      </c>
    </row>
    <row r="1649" spans="1:22" customFormat="1" ht="45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 s="8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 s="9">
        <f t="shared" si="151"/>
        <v>113.83</v>
      </c>
      <c r="Q1649" s="5" t="s">
        <v>8321</v>
      </c>
      <c r="R1649" s="10" t="s">
        <v>8342</v>
      </c>
      <c r="S1649" s="18">
        <f t="shared" si="152"/>
        <v>41039.409456018519</v>
      </c>
      <c r="T1649" s="21">
        <f t="shared" si="153"/>
        <v>41069.409456018519</v>
      </c>
      <c r="U1649" s="23">
        <f t="shared" si="154"/>
        <v>30</v>
      </c>
      <c r="V1649" s="25">
        <f t="shared" si="155"/>
        <v>8.2191780821917804E-2</v>
      </c>
    </row>
    <row r="1650" spans="1:22" customFormat="1" ht="45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 s="8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 s="9">
        <f t="shared" si="151"/>
        <v>32.01</v>
      </c>
      <c r="Q1650" s="5" t="s">
        <v>8321</v>
      </c>
      <c r="R1650" s="10" t="s">
        <v>8342</v>
      </c>
      <c r="S1650" s="18">
        <f t="shared" si="152"/>
        <v>40592.704652777778</v>
      </c>
      <c r="T1650" s="21">
        <f t="shared" si="153"/>
        <v>40622.662986111114</v>
      </c>
      <c r="U1650" s="23">
        <f t="shared" si="154"/>
        <v>30</v>
      </c>
      <c r="V1650" s="25">
        <f t="shared" si="155"/>
        <v>8.2191780821917804E-2</v>
      </c>
    </row>
    <row r="1651" spans="1:22" customFormat="1" ht="60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 s="8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 s="9">
        <f t="shared" si="151"/>
        <v>47.19</v>
      </c>
      <c r="Q1651" s="5" t="s">
        <v>8321</v>
      </c>
      <c r="R1651" s="10" t="s">
        <v>8342</v>
      </c>
      <c r="S1651" s="18">
        <f t="shared" si="152"/>
        <v>41737.684664351851</v>
      </c>
      <c r="T1651" s="21">
        <f t="shared" si="153"/>
        <v>41782.684664351851</v>
      </c>
      <c r="U1651" s="23">
        <f t="shared" si="154"/>
        <v>45</v>
      </c>
      <c r="V1651" s="25">
        <f t="shared" si="155"/>
        <v>0.12328767123287671</v>
      </c>
    </row>
    <row r="1652" spans="1:22" customFormat="1" ht="45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 s="8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 s="9">
        <f t="shared" si="151"/>
        <v>88.47</v>
      </c>
      <c r="Q1652" s="5" t="s">
        <v>8321</v>
      </c>
      <c r="R1652" s="10" t="s">
        <v>8342</v>
      </c>
      <c r="S1652" s="18">
        <f t="shared" si="152"/>
        <v>41526.435613425929</v>
      </c>
      <c r="T1652" s="21">
        <f t="shared" si="153"/>
        <v>41556.435613425929</v>
      </c>
      <c r="U1652" s="23">
        <f t="shared" si="154"/>
        <v>30</v>
      </c>
      <c r="V1652" s="25">
        <f t="shared" si="155"/>
        <v>8.2191780821917804E-2</v>
      </c>
    </row>
    <row r="1653" spans="1:22" customFormat="1" ht="60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 s="8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 s="9">
        <f t="shared" si="151"/>
        <v>100.75</v>
      </c>
      <c r="Q1653" s="5" t="s">
        <v>8321</v>
      </c>
      <c r="R1653" s="10" t="s">
        <v>8342</v>
      </c>
      <c r="S1653" s="18">
        <f t="shared" si="152"/>
        <v>40625.900694444441</v>
      </c>
      <c r="T1653" s="21">
        <f t="shared" si="153"/>
        <v>40659.290972222225</v>
      </c>
      <c r="U1653" s="23">
        <f t="shared" si="154"/>
        <v>34</v>
      </c>
      <c r="V1653" s="25">
        <f t="shared" si="155"/>
        <v>9.3150684931506855E-2</v>
      </c>
    </row>
    <row r="1654" spans="1:22" customFormat="1" ht="60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 s="8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 s="9">
        <f t="shared" si="151"/>
        <v>64.709999999999994</v>
      </c>
      <c r="Q1654" s="5" t="s">
        <v>8321</v>
      </c>
      <c r="R1654" s="10" t="s">
        <v>8342</v>
      </c>
      <c r="S1654" s="18">
        <f t="shared" si="152"/>
        <v>41572.492974537039</v>
      </c>
      <c r="T1654" s="21">
        <f t="shared" si="153"/>
        <v>41602.534641203703</v>
      </c>
      <c r="U1654" s="23">
        <f t="shared" si="154"/>
        <v>30</v>
      </c>
      <c r="V1654" s="25">
        <f t="shared" si="155"/>
        <v>8.2191780821917804E-2</v>
      </c>
    </row>
    <row r="1655" spans="1:22" customFormat="1" ht="45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 s="8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 s="9">
        <f t="shared" si="151"/>
        <v>51.85</v>
      </c>
      <c r="Q1655" s="5" t="s">
        <v>8321</v>
      </c>
      <c r="R1655" s="10" t="s">
        <v>8342</v>
      </c>
      <c r="S1655" s="18">
        <f t="shared" si="152"/>
        <v>40626.834444444445</v>
      </c>
      <c r="T1655" s="21">
        <f t="shared" si="153"/>
        <v>40657.834444444445</v>
      </c>
      <c r="U1655" s="23">
        <f t="shared" si="154"/>
        <v>31</v>
      </c>
      <c r="V1655" s="25">
        <f t="shared" si="155"/>
        <v>8.4931506849315067E-2</v>
      </c>
    </row>
    <row r="1656" spans="1:22" customFormat="1" ht="60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 s="8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 s="9">
        <f t="shared" si="151"/>
        <v>38.79</v>
      </c>
      <c r="Q1656" s="5" t="s">
        <v>8321</v>
      </c>
      <c r="R1656" s="10" t="s">
        <v>8342</v>
      </c>
      <c r="S1656" s="18">
        <f t="shared" si="152"/>
        <v>40987.890740740739</v>
      </c>
      <c r="T1656" s="21">
        <f t="shared" si="153"/>
        <v>41017.890740740739</v>
      </c>
      <c r="U1656" s="23">
        <f t="shared" si="154"/>
        <v>30</v>
      </c>
      <c r="V1656" s="25">
        <f t="shared" si="155"/>
        <v>8.2191780821917804E-2</v>
      </c>
    </row>
    <row r="1657" spans="1:22" customFormat="1" ht="45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 s="8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 s="9">
        <f t="shared" si="151"/>
        <v>44.65</v>
      </c>
      <c r="Q1657" s="5" t="s">
        <v>8321</v>
      </c>
      <c r="R1657" s="10" t="s">
        <v>8342</v>
      </c>
      <c r="S1657" s="18">
        <f t="shared" si="152"/>
        <v>40974.791898148149</v>
      </c>
      <c r="T1657" s="21">
        <f t="shared" si="153"/>
        <v>41004.750231481477</v>
      </c>
      <c r="U1657" s="23">
        <f t="shared" si="154"/>
        <v>30</v>
      </c>
      <c r="V1657" s="25">
        <f t="shared" si="155"/>
        <v>8.2191780821917804E-2</v>
      </c>
    </row>
    <row r="1658" spans="1:22" customFormat="1" ht="60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 s="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 s="9">
        <f t="shared" si="151"/>
        <v>156.77000000000001</v>
      </c>
      <c r="Q1658" s="5" t="s">
        <v>8321</v>
      </c>
      <c r="R1658" s="10" t="s">
        <v>8342</v>
      </c>
      <c r="S1658" s="18">
        <f t="shared" si="152"/>
        <v>41226.928842592592</v>
      </c>
      <c r="T1658" s="21">
        <f t="shared" si="153"/>
        <v>41256.928842592592</v>
      </c>
      <c r="U1658" s="23">
        <f t="shared" si="154"/>
        <v>30</v>
      </c>
      <c r="V1658" s="25">
        <f t="shared" si="155"/>
        <v>8.2191780821917804E-2</v>
      </c>
    </row>
    <row r="1659" spans="1:22" customFormat="1" ht="60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 s="8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 s="9">
        <f t="shared" si="151"/>
        <v>118.7</v>
      </c>
      <c r="Q1659" s="5" t="s">
        <v>8321</v>
      </c>
      <c r="R1659" s="10" t="s">
        <v>8342</v>
      </c>
      <c r="S1659" s="18">
        <f t="shared" si="152"/>
        <v>41023.782037037039</v>
      </c>
      <c r="T1659" s="21">
        <f t="shared" si="153"/>
        <v>41053.782037037039</v>
      </c>
      <c r="U1659" s="23">
        <f t="shared" si="154"/>
        <v>30</v>
      </c>
      <c r="V1659" s="25">
        <f t="shared" si="155"/>
        <v>8.2191780821917804E-2</v>
      </c>
    </row>
    <row r="1660" spans="1:22" customFormat="1" ht="60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 s="8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 s="9">
        <f t="shared" si="151"/>
        <v>74.150000000000006</v>
      </c>
      <c r="Q1660" s="5" t="s">
        <v>8321</v>
      </c>
      <c r="R1660" s="10" t="s">
        <v>8342</v>
      </c>
      <c r="S1660" s="18">
        <f t="shared" si="152"/>
        <v>41223.22184027778</v>
      </c>
      <c r="T1660" s="21">
        <f t="shared" si="153"/>
        <v>41261.597222222219</v>
      </c>
      <c r="U1660" s="23">
        <f t="shared" si="154"/>
        <v>38</v>
      </c>
      <c r="V1660" s="25">
        <f t="shared" si="155"/>
        <v>0.10410958904109589</v>
      </c>
    </row>
    <row r="1661" spans="1:22" customFormat="1" ht="60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 s="8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 s="9">
        <f t="shared" si="151"/>
        <v>12.53</v>
      </c>
      <c r="Q1661" s="5" t="s">
        <v>8321</v>
      </c>
      <c r="R1661" s="10" t="s">
        <v>8342</v>
      </c>
      <c r="S1661" s="18">
        <f t="shared" si="152"/>
        <v>41596.913437499999</v>
      </c>
      <c r="T1661" s="21">
        <f t="shared" si="153"/>
        <v>41625.5</v>
      </c>
      <c r="U1661" s="23">
        <f t="shared" si="154"/>
        <v>29</v>
      </c>
      <c r="V1661" s="25">
        <f t="shared" si="155"/>
        <v>7.9452054794520555E-2</v>
      </c>
    </row>
    <row r="1662" spans="1:22" customFormat="1" ht="60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 s="8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 s="9">
        <f t="shared" si="151"/>
        <v>27.86</v>
      </c>
      <c r="Q1662" s="5" t="s">
        <v>8321</v>
      </c>
      <c r="R1662" s="10" t="s">
        <v>8342</v>
      </c>
      <c r="S1662" s="18">
        <f t="shared" si="152"/>
        <v>42459.693865740745</v>
      </c>
      <c r="T1662" s="21">
        <f t="shared" si="153"/>
        <v>42490.915972222225</v>
      </c>
      <c r="U1662" s="23">
        <f t="shared" si="154"/>
        <v>31</v>
      </c>
      <c r="V1662" s="25">
        <f t="shared" si="155"/>
        <v>8.4931506849315067E-2</v>
      </c>
    </row>
    <row r="1663" spans="1:22" customFormat="1" ht="75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 s="8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 s="9">
        <f t="shared" si="151"/>
        <v>80.180000000000007</v>
      </c>
      <c r="Q1663" s="5" t="s">
        <v>8321</v>
      </c>
      <c r="R1663" s="10" t="s">
        <v>8342</v>
      </c>
      <c r="S1663" s="18">
        <f t="shared" si="152"/>
        <v>42343.998043981483</v>
      </c>
      <c r="T1663" s="21">
        <f t="shared" si="153"/>
        <v>42386.875</v>
      </c>
      <c r="U1663" s="23">
        <f t="shared" si="154"/>
        <v>43</v>
      </c>
      <c r="V1663" s="25">
        <f t="shared" si="155"/>
        <v>0.11780821917808219</v>
      </c>
    </row>
    <row r="1664" spans="1:22" customFormat="1" ht="60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 s="8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 s="9">
        <f t="shared" si="151"/>
        <v>132.44</v>
      </c>
      <c r="Q1664" s="5" t="s">
        <v>8321</v>
      </c>
      <c r="R1664" s="10" t="s">
        <v>8342</v>
      </c>
      <c r="S1664" s="18">
        <f t="shared" si="152"/>
        <v>40848.198333333334</v>
      </c>
      <c r="T1664" s="21">
        <f t="shared" si="153"/>
        <v>40908.239999999998</v>
      </c>
      <c r="U1664" s="23">
        <f t="shared" si="154"/>
        <v>60</v>
      </c>
      <c r="V1664" s="25">
        <f t="shared" si="155"/>
        <v>0.16438356164383561</v>
      </c>
    </row>
    <row r="1665" spans="1:22" customFormat="1" ht="45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 s="8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 s="9">
        <f t="shared" si="151"/>
        <v>33.75</v>
      </c>
      <c r="Q1665" s="5" t="s">
        <v>8321</v>
      </c>
      <c r="R1665" s="10" t="s">
        <v>8342</v>
      </c>
      <c r="S1665" s="18">
        <f t="shared" si="152"/>
        <v>42006.02207175926</v>
      </c>
      <c r="T1665" s="21">
        <f t="shared" si="153"/>
        <v>42036.02207175926</v>
      </c>
      <c r="U1665" s="23">
        <f t="shared" si="154"/>
        <v>30</v>
      </c>
      <c r="V1665" s="25">
        <f t="shared" si="155"/>
        <v>8.2191780821917804E-2</v>
      </c>
    </row>
    <row r="1666" spans="1:22" customFormat="1" ht="45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 s="8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0"/>
        <v>122</v>
      </c>
      <c r="P1666" s="9">
        <f t="shared" si="151"/>
        <v>34.380000000000003</v>
      </c>
      <c r="Q1666" s="5" t="s">
        <v>8321</v>
      </c>
      <c r="R1666" s="10" t="s">
        <v>8342</v>
      </c>
      <c r="S1666" s="18">
        <f t="shared" si="152"/>
        <v>40939.761782407404</v>
      </c>
      <c r="T1666" s="21">
        <f t="shared" si="153"/>
        <v>40984.165972222225</v>
      </c>
      <c r="U1666" s="23">
        <f t="shared" si="154"/>
        <v>45</v>
      </c>
      <c r="V1666" s="25">
        <f t="shared" si="155"/>
        <v>0.12328767123287671</v>
      </c>
    </row>
    <row r="1667" spans="1:22" customFormat="1" ht="60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 s="8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56">ROUND(E1667/D1667*100,0)</f>
        <v>119</v>
      </c>
      <c r="P1667" s="9">
        <f t="shared" ref="P1667:P1730" si="157">IFERROR(ROUND(E1667/L1667,2),0)</f>
        <v>44.96</v>
      </c>
      <c r="Q1667" s="5" t="s">
        <v>8321</v>
      </c>
      <c r="R1667" s="10" t="s">
        <v>8342</v>
      </c>
      <c r="S1667" s="18">
        <f t="shared" ref="S1667:S1730" si="158">(((J1667/60)/60)/24)+DATE(1970,1,1)</f>
        <v>40564.649456018517</v>
      </c>
      <c r="T1667" s="21">
        <f t="shared" ref="T1667:T1730" si="159">(((I1667/60)/60)/24)+DATE(1970,1,1)</f>
        <v>40596.125</v>
      </c>
      <c r="U1667" s="23">
        <f t="shared" ref="U1667:U1730" si="160">_xlfn.DAYS(T1667,S1667)</f>
        <v>32</v>
      </c>
      <c r="V1667" s="25">
        <f t="shared" ref="V1667:V1730" si="161">U1667/365</f>
        <v>8.7671232876712329E-2</v>
      </c>
    </row>
    <row r="1668" spans="1:22" customFormat="1" ht="45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 s="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 s="9">
        <f t="shared" si="157"/>
        <v>41.04</v>
      </c>
      <c r="Q1668" s="5" t="s">
        <v>8321</v>
      </c>
      <c r="R1668" s="10" t="s">
        <v>8342</v>
      </c>
      <c r="S1668" s="18">
        <f t="shared" si="158"/>
        <v>41331.253159722226</v>
      </c>
      <c r="T1668" s="21">
        <f t="shared" si="159"/>
        <v>41361.211493055554</v>
      </c>
      <c r="U1668" s="23">
        <f t="shared" si="160"/>
        <v>30</v>
      </c>
      <c r="V1668" s="25">
        <f t="shared" si="161"/>
        <v>8.2191780821917804E-2</v>
      </c>
    </row>
    <row r="1669" spans="1:22" customFormat="1" ht="45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 s="8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 s="9">
        <f t="shared" si="157"/>
        <v>52.6</v>
      </c>
      <c r="Q1669" s="5" t="s">
        <v>8321</v>
      </c>
      <c r="R1669" s="10" t="s">
        <v>8342</v>
      </c>
      <c r="S1669" s="18">
        <f t="shared" si="158"/>
        <v>41682.0705787037</v>
      </c>
      <c r="T1669" s="21">
        <f t="shared" si="159"/>
        <v>41709.290972222225</v>
      </c>
      <c r="U1669" s="23">
        <f t="shared" si="160"/>
        <v>27</v>
      </c>
      <c r="V1669" s="25">
        <f t="shared" si="161"/>
        <v>7.3972602739726029E-2</v>
      </c>
    </row>
    <row r="1670" spans="1:22" customFormat="1" ht="60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 s="8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 s="9">
        <f t="shared" si="157"/>
        <v>70.78</v>
      </c>
      <c r="Q1670" s="5" t="s">
        <v>8321</v>
      </c>
      <c r="R1670" s="10" t="s">
        <v>8342</v>
      </c>
      <c r="S1670" s="18">
        <f t="shared" si="158"/>
        <v>40845.14975694444</v>
      </c>
      <c r="T1670" s="21">
        <f t="shared" si="159"/>
        <v>40875.191423611112</v>
      </c>
      <c r="U1670" s="23">
        <f t="shared" si="160"/>
        <v>30</v>
      </c>
      <c r="V1670" s="25">
        <f t="shared" si="161"/>
        <v>8.2191780821917804E-2</v>
      </c>
    </row>
    <row r="1671" spans="1:22" customFormat="1" ht="60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 s="8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 s="9">
        <f t="shared" si="157"/>
        <v>53.75</v>
      </c>
      <c r="Q1671" s="5" t="s">
        <v>8321</v>
      </c>
      <c r="R1671" s="10" t="s">
        <v>8342</v>
      </c>
      <c r="S1671" s="18">
        <f t="shared" si="158"/>
        <v>42461.885138888887</v>
      </c>
      <c r="T1671" s="21">
        <f t="shared" si="159"/>
        <v>42521.885138888887</v>
      </c>
      <c r="U1671" s="23">
        <f t="shared" si="160"/>
        <v>60</v>
      </c>
      <c r="V1671" s="25">
        <f t="shared" si="161"/>
        <v>0.16438356164383561</v>
      </c>
    </row>
    <row r="1672" spans="1:22" customFormat="1" ht="60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 s="8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 s="9">
        <f t="shared" si="157"/>
        <v>44.61</v>
      </c>
      <c r="Q1672" s="5" t="s">
        <v>8321</v>
      </c>
      <c r="R1672" s="10" t="s">
        <v>8342</v>
      </c>
      <c r="S1672" s="18">
        <f t="shared" si="158"/>
        <v>40313.930543981485</v>
      </c>
      <c r="T1672" s="21">
        <f t="shared" si="159"/>
        <v>40364.166666666664</v>
      </c>
      <c r="U1672" s="23">
        <f t="shared" si="160"/>
        <v>51</v>
      </c>
      <c r="V1672" s="25">
        <f t="shared" si="161"/>
        <v>0.13972602739726028</v>
      </c>
    </row>
    <row r="1673" spans="1:22" customFormat="1" ht="30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 s="8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 s="9">
        <f t="shared" si="157"/>
        <v>26.15</v>
      </c>
      <c r="Q1673" s="5" t="s">
        <v>8321</v>
      </c>
      <c r="R1673" s="10" t="s">
        <v>8342</v>
      </c>
      <c r="S1673" s="18">
        <f t="shared" si="158"/>
        <v>42553.54414351852</v>
      </c>
      <c r="T1673" s="21">
        <f t="shared" si="159"/>
        <v>42583.54414351852</v>
      </c>
      <c r="U1673" s="23">
        <f t="shared" si="160"/>
        <v>30</v>
      </c>
      <c r="V1673" s="25">
        <f t="shared" si="161"/>
        <v>8.2191780821917804E-2</v>
      </c>
    </row>
    <row r="1674" spans="1:22" customFormat="1" ht="45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 s="8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 s="9">
        <f t="shared" si="157"/>
        <v>39.18</v>
      </c>
      <c r="Q1674" s="5" t="s">
        <v>8321</v>
      </c>
      <c r="R1674" s="10" t="s">
        <v>8342</v>
      </c>
      <c r="S1674" s="18">
        <f t="shared" si="158"/>
        <v>41034.656597222223</v>
      </c>
      <c r="T1674" s="21">
        <f t="shared" si="159"/>
        <v>41064.656597222223</v>
      </c>
      <c r="U1674" s="23">
        <f t="shared" si="160"/>
        <v>30</v>
      </c>
      <c r="V1674" s="25">
        <f t="shared" si="161"/>
        <v>8.2191780821917804E-2</v>
      </c>
    </row>
    <row r="1675" spans="1:22" customFormat="1" ht="45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 s="8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 s="9">
        <f t="shared" si="157"/>
        <v>45.59</v>
      </c>
      <c r="Q1675" s="5" t="s">
        <v>8321</v>
      </c>
      <c r="R1675" s="10" t="s">
        <v>8342</v>
      </c>
      <c r="S1675" s="18">
        <f t="shared" si="158"/>
        <v>42039.878379629634</v>
      </c>
      <c r="T1675" s="21">
        <f t="shared" si="159"/>
        <v>42069.878379629634</v>
      </c>
      <c r="U1675" s="23">
        <f t="shared" si="160"/>
        <v>30</v>
      </c>
      <c r="V1675" s="25">
        <f t="shared" si="161"/>
        <v>8.2191780821917804E-2</v>
      </c>
    </row>
    <row r="1676" spans="1:22" customFormat="1" ht="60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 s="8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 s="9">
        <f t="shared" si="157"/>
        <v>89.25</v>
      </c>
      <c r="Q1676" s="5" t="s">
        <v>8321</v>
      </c>
      <c r="R1676" s="10" t="s">
        <v>8342</v>
      </c>
      <c r="S1676" s="18">
        <f t="shared" si="158"/>
        <v>42569.605393518519</v>
      </c>
      <c r="T1676" s="21">
        <f t="shared" si="159"/>
        <v>42600.290972222225</v>
      </c>
      <c r="U1676" s="23">
        <f t="shared" si="160"/>
        <v>31</v>
      </c>
      <c r="V1676" s="25">
        <f t="shared" si="161"/>
        <v>8.4931506849315067E-2</v>
      </c>
    </row>
    <row r="1677" spans="1:22" customFormat="1" ht="30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 s="8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 s="9">
        <f t="shared" si="157"/>
        <v>40.42</v>
      </c>
      <c r="Q1677" s="5" t="s">
        <v>8321</v>
      </c>
      <c r="R1677" s="10" t="s">
        <v>8342</v>
      </c>
      <c r="S1677" s="18">
        <f t="shared" si="158"/>
        <v>40802.733101851853</v>
      </c>
      <c r="T1677" s="21">
        <f t="shared" si="159"/>
        <v>40832.918749999997</v>
      </c>
      <c r="U1677" s="23">
        <f t="shared" si="160"/>
        <v>30</v>
      </c>
      <c r="V1677" s="25">
        <f t="shared" si="161"/>
        <v>8.2191780821917804E-2</v>
      </c>
    </row>
    <row r="1678" spans="1:22" customFormat="1" ht="45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 s="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 s="9">
        <f t="shared" si="157"/>
        <v>82.38</v>
      </c>
      <c r="Q1678" s="5" t="s">
        <v>8321</v>
      </c>
      <c r="R1678" s="10" t="s">
        <v>8342</v>
      </c>
      <c r="S1678" s="18">
        <f t="shared" si="158"/>
        <v>40973.72623842593</v>
      </c>
      <c r="T1678" s="21">
        <f t="shared" si="159"/>
        <v>41020.165972222225</v>
      </c>
      <c r="U1678" s="23">
        <f t="shared" si="160"/>
        <v>47</v>
      </c>
      <c r="V1678" s="25">
        <f t="shared" si="161"/>
        <v>0.12876712328767123</v>
      </c>
    </row>
    <row r="1679" spans="1:22" customFormat="1" ht="45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 s="8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 s="9">
        <f t="shared" si="157"/>
        <v>159.52000000000001</v>
      </c>
      <c r="Q1679" s="5" t="s">
        <v>8321</v>
      </c>
      <c r="R1679" s="10" t="s">
        <v>8342</v>
      </c>
      <c r="S1679" s="18">
        <f t="shared" si="158"/>
        <v>42416.407129629632</v>
      </c>
      <c r="T1679" s="21">
        <f t="shared" si="159"/>
        <v>42476.249305555553</v>
      </c>
      <c r="U1679" s="23">
        <f t="shared" si="160"/>
        <v>60</v>
      </c>
      <c r="V1679" s="25">
        <f t="shared" si="161"/>
        <v>0.16438356164383561</v>
      </c>
    </row>
    <row r="1680" spans="1:22" customFormat="1" ht="45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 s="8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 s="9">
        <f t="shared" si="157"/>
        <v>36.24</v>
      </c>
      <c r="Q1680" s="5" t="s">
        <v>8321</v>
      </c>
      <c r="R1680" s="10" t="s">
        <v>8342</v>
      </c>
      <c r="S1680" s="18">
        <f t="shared" si="158"/>
        <v>41662.854988425926</v>
      </c>
      <c r="T1680" s="21">
        <f t="shared" si="159"/>
        <v>41676.854988425926</v>
      </c>
      <c r="U1680" s="23">
        <f t="shared" si="160"/>
        <v>14</v>
      </c>
      <c r="V1680" s="25">
        <f t="shared" si="161"/>
        <v>3.8356164383561646E-2</v>
      </c>
    </row>
    <row r="1681" spans="1:22" customFormat="1" ht="60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 s="8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 s="9">
        <f t="shared" si="157"/>
        <v>62.5</v>
      </c>
      <c r="Q1681" s="5" t="s">
        <v>8321</v>
      </c>
      <c r="R1681" s="10" t="s">
        <v>8342</v>
      </c>
      <c r="S1681" s="18">
        <f t="shared" si="158"/>
        <v>40723.068807870368</v>
      </c>
      <c r="T1681" s="21">
        <f t="shared" si="159"/>
        <v>40746.068807870368</v>
      </c>
      <c r="U1681" s="23">
        <f t="shared" si="160"/>
        <v>23</v>
      </c>
      <c r="V1681" s="25">
        <f t="shared" si="161"/>
        <v>6.3013698630136991E-2</v>
      </c>
    </row>
    <row r="1682" spans="1:22" customFormat="1" ht="30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 s="8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 s="9">
        <f t="shared" si="157"/>
        <v>47</v>
      </c>
      <c r="Q1682" s="5" t="s">
        <v>8321</v>
      </c>
      <c r="R1682" s="10" t="s">
        <v>8342</v>
      </c>
      <c r="S1682" s="18">
        <f t="shared" si="158"/>
        <v>41802.757719907408</v>
      </c>
      <c r="T1682" s="21">
        <f t="shared" si="159"/>
        <v>41832.757719907408</v>
      </c>
      <c r="U1682" s="23">
        <f t="shared" si="160"/>
        <v>30</v>
      </c>
      <c r="V1682" s="25">
        <f t="shared" si="161"/>
        <v>8.2191780821917804E-2</v>
      </c>
    </row>
    <row r="1683" spans="1:22" customFormat="1" ht="60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 s="8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 s="9">
        <f t="shared" si="157"/>
        <v>74.58</v>
      </c>
      <c r="Q1683" s="5" t="s">
        <v>8321</v>
      </c>
      <c r="R1683" s="10" t="s">
        <v>8343</v>
      </c>
      <c r="S1683" s="18">
        <f t="shared" si="158"/>
        <v>42774.121342592596</v>
      </c>
      <c r="T1683" s="21">
        <f t="shared" si="159"/>
        <v>42823.083333333328</v>
      </c>
      <c r="U1683" s="23">
        <f t="shared" si="160"/>
        <v>49</v>
      </c>
      <c r="V1683" s="25">
        <f t="shared" si="161"/>
        <v>0.13424657534246576</v>
      </c>
    </row>
    <row r="1684" spans="1:22" customFormat="1" ht="45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 s="8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 s="9">
        <f t="shared" si="157"/>
        <v>0</v>
      </c>
      <c r="Q1684" s="5" t="s">
        <v>8321</v>
      </c>
      <c r="R1684" s="10" t="s">
        <v>8343</v>
      </c>
      <c r="S1684" s="18">
        <f t="shared" si="158"/>
        <v>42779.21365740741</v>
      </c>
      <c r="T1684" s="21">
        <f t="shared" si="159"/>
        <v>42839.171990740739</v>
      </c>
      <c r="U1684" s="23">
        <f t="shared" si="160"/>
        <v>60</v>
      </c>
      <c r="V1684" s="25">
        <f t="shared" si="161"/>
        <v>0.16438356164383561</v>
      </c>
    </row>
    <row r="1685" spans="1:22" customFormat="1" ht="45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 s="8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 s="9">
        <f t="shared" si="157"/>
        <v>76</v>
      </c>
      <c r="Q1685" s="5" t="s">
        <v>8321</v>
      </c>
      <c r="R1685" s="10" t="s">
        <v>8343</v>
      </c>
      <c r="S1685" s="18">
        <f t="shared" si="158"/>
        <v>42808.781689814816</v>
      </c>
      <c r="T1685" s="21">
        <f t="shared" si="159"/>
        <v>42832.781689814816</v>
      </c>
      <c r="U1685" s="23">
        <f t="shared" si="160"/>
        <v>24</v>
      </c>
      <c r="V1685" s="25">
        <f t="shared" si="161"/>
        <v>6.575342465753424E-2</v>
      </c>
    </row>
    <row r="1686" spans="1:22" customFormat="1" ht="30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 s="8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 s="9">
        <f t="shared" si="157"/>
        <v>86.44</v>
      </c>
      <c r="Q1686" s="5" t="s">
        <v>8321</v>
      </c>
      <c r="R1686" s="10" t="s">
        <v>8343</v>
      </c>
      <c r="S1686" s="18">
        <f t="shared" si="158"/>
        <v>42783.815289351856</v>
      </c>
      <c r="T1686" s="21">
        <f t="shared" si="159"/>
        <v>42811.773622685185</v>
      </c>
      <c r="U1686" s="23">
        <f t="shared" si="160"/>
        <v>28</v>
      </c>
      <c r="V1686" s="25">
        <f t="shared" si="161"/>
        <v>7.6712328767123292E-2</v>
      </c>
    </row>
    <row r="1687" spans="1:22" customFormat="1" ht="60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 s="8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 s="9">
        <f t="shared" si="157"/>
        <v>24</v>
      </c>
      <c r="Q1687" s="5" t="s">
        <v>8321</v>
      </c>
      <c r="R1687" s="10" t="s">
        <v>8343</v>
      </c>
      <c r="S1687" s="18">
        <f t="shared" si="158"/>
        <v>42788.2502662037</v>
      </c>
      <c r="T1687" s="21">
        <f t="shared" si="159"/>
        <v>42818.208599537036</v>
      </c>
      <c r="U1687" s="23">
        <f t="shared" si="160"/>
        <v>30</v>
      </c>
      <c r="V1687" s="25">
        <f t="shared" si="161"/>
        <v>8.2191780821917804E-2</v>
      </c>
    </row>
    <row r="1688" spans="1:22" customFormat="1" ht="60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 s="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 s="9">
        <f t="shared" si="157"/>
        <v>18</v>
      </c>
      <c r="Q1688" s="5" t="s">
        <v>8321</v>
      </c>
      <c r="R1688" s="10" t="s">
        <v>8343</v>
      </c>
      <c r="S1688" s="18">
        <f t="shared" si="158"/>
        <v>42792.843969907408</v>
      </c>
      <c r="T1688" s="21">
        <f t="shared" si="159"/>
        <v>42852.802303240736</v>
      </c>
      <c r="U1688" s="23">
        <f t="shared" si="160"/>
        <v>60</v>
      </c>
      <c r="V1688" s="25">
        <f t="shared" si="161"/>
        <v>0.16438356164383561</v>
      </c>
    </row>
    <row r="1689" spans="1:22" customFormat="1" ht="60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 s="8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 s="9">
        <f t="shared" si="157"/>
        <v>80.13</v>
      </c>
      <c r="Q1689" s="5" t="s">
        <v>8321</v>
      </c>
      <c r="R1689" s="10" t="s">
        <v>8343</v>
      </c>
      <c r="S1689" s="18">
        <f t="shared" si="158"/>
        <v>42802.046817129631</v>
      </c>
      <c r="T1689" s="21">
        <f t="shared" si="159"/>
        <v>42835.84375</v>
      </c>
      <c r="U1689" s="23">
        <f t="shared" si="160"/>
        <v>33</v>
      </c>
      <c r="V1689" s="25">
        <f t="shared" si="161"/>
        <v>9.0410958904109592E-2</v>
      </c>
    </row>
    <row r="1690" spans="1:22" customFormat="1" ht="60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 s="8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 s="9">
        <f t="shared" si="157"/>
        <v>253.14</v>
      </c>
      <c r="Q1690" s="5" t="s">
        <v>8321</v>
      </c>
      <c r="R1690" s="10" t="s">
        <v>8343</v>
      </c>
      <c r="S1690" s="18">
        <f t="shared" si="158"/>
        <v>42804.534652777773</v>
      </c>
      <c r="T1690" s="21">
        <f t="shared" si="159"/>
        <v>42834.492986111116</v>
      </c>
      <c r="U1690" s="23">
        <f t="shared" si="160"/>
        <v>30</v>
      </c>
      <c r="V1690" s="25">
        <f t="shared" si="161"/>
        <v>8.2191780821917804E-2</v>
      </c>
    </row>
    <row r="1691" spans="1:22" customFormat="1" ht="30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 s="8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 s="9">
        <f t="shared" si="157"/>
        <v>171.43</v>
      </c>
      <c r="Q1691" s="5" t="s">
        <v>8321</v>
      </c>
      <c r="R1691" s="10" t="s">
        <v>8343</v>
      </c>
      <c r="S1691" s="18">
        <f t="shared" si="158"/>
        <v>42780.942476851851</v>
      </c>
      <c r="T1691" s="21">
        <f t="shared" si="159"/>
        <v>42810.900810185187</v>
      </c>
      <c r="U1691" s="23">
        <f t="shared" si="160"/>
        <v>30</v>
      </c>
      <c r="V1691" s="25">
        <f t="shared" si="161"/>
        <v>8.2191780821917804E-2</v>
      </c>
    </row>
    <row r="1692" spans="1:22" customFormat="1" ht="45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 s="8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 s="9">
        <f t="shared" si="157"/>
        <v>57.73</v>
      </c>
      <c r="Q1692" s="5" t="s">
        <v>8321</v>
      </c>
      <c r="R1692" s="10" t="s">
        <v>8343</v>
      </c>
      <c r="S1692" s="18">
        <f t="shared" si="158"/>
        <v>42801.43104166667</v>
      </c>
      <c r="T1692" s="21">
        <f t="shared" si="159"/>
        <v>42831.389374999999</v>
      </c>
      <c r="U1692" s="23">
        <f t="shared" si="160"/>
        <v>30</v>
      </c>
      <c r="V1692" s="25">
        <f t="shared" si="161"/>
        <v>8.2191780821917804E-2</v>
      </c>
    </row>
    <row r="1693" spans="1:22" customFormat="1" ht="60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 s="8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 s="9">
        <f t="shared" si="157"/>
        <v>264.26</v>
      </c>
      <c r="Q1693" s="5" t="s">
        <v>8321</v>
      </c>
      <c r="R1693" s="10" t="s">
        <v>8343</v>
      </c>
      <c r="S1693" s="18">
        <f t="shared" si="158"/>
        <v>42795.701481481476</v>
      </c>
      <c r="T1693" s="21">
        <f t="shared" si="159"/>
        <v>42828.041666666672</v>
      </c>
      <c r="U1693" s="23">
        <f t="shared" si="160"/>
        <v>33</v>
      </c>
      <c r="V1693" s="25">
        <f t="shared" si="161"/>
        <v>9.0410958904109592E-2</v>
      </c>
    </row>
    <row r="1694" spans="1:22" customFormat="1" ht="45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 s="8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 s="9">
        <f t="shared" si="157"/>
        <v>159.33000000000001</v>
      </c>
      <c r="Q1694" s="5" t="s">
        <v>8321</v>
      </c>
      <c r="R1694" s="10" t="s">
        <v>8343</v>
      </c>
      <c r="S1694" s="18">
        <f t="shared" si="158"/>
        <v>42788.151238425926</v>
      </c>
      <c r="T1694" s="21">
        <f t="shared" si="159"/>
        <v>42820.999305555553</v>
      </c>
      <c r="U1694" s="23">
        <f t="shared" si="160"/>
        <v>32</v>
      </c>
      <c r="V1694" s="25">
        <f t="shared" si="161"/>
        <v>8.7671232876712329E-2</v>
      </c>
    </row>
    <row r="1695" spans="1:22" customFormat="1" ht="60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 s="8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 s="9">
        <f t="shared" si="157"/>
        <v>35</v>
      </c>
      <c r="Q1695" s="5" t="s">
        <v>8321</v>
      </c>
      <c r="R1695" s="10" t="s">
        <v>8343</v>
      </c>
      <c r="S1695" s="18">
        <f t="shared" si="158"/>
        <v>42803.920277777783</v>
      </c>
      <c r="T1695" s="21">
        <f t="shared" si="159"/>
        <v>42834.833333333328</v>
      </c>
      <c r="U1695" s="23">
        <f t="shared" si="160"/>
        <v>31</v>
      </c>
      <c r="V1695" s="25">
        <f t="shared" si="161"/>
        <v>8.4931506849315067E-2</v>
      </c>
    </row>
    <row r="1696" spans="1:22" customFormat="1" ht="60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 s="8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 s="9">
        <f t="shared" si="157"/>
        <v>5</v>
      </c>
      <c r="Q1696" s="5" t="s">
        <v>8321</v>
      </c>
      <c r="R1696" s="10" t="s">
        <v>8343</v>
      </c>
      <c r="S1696" s="18">
        <f t="shared" si="158"/>
        <v>42791.669837962967</v>
      </c>
      <c r="T1696" s="21">
        <f t="shared" si="159"/>
        <v>42821.191666666666</v>
      </c>
      <c r="U1696" s="23">
        <f t="shared" si="160"/>
        <v>30</v>
      </c>
      <c r="V1696" s="25">
        <f t="shared" si="161"/>
        <v>8.2191780821917804E-2</v>
      </c>
    </row>
    <row r="1697" spans="1:22" customFormat="1" ht="60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 s="8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 s="9">
        <f t="shared" si="157"/>
        <v>61.09</v>
      </c>
      <c r="Q1697" s="5" t="s">
        <v>8321</v>
      </c>
      <c r="R1697" s="10" t="s">
        <v>8343</v>
      </c>
      <c r="S1697" s="18">
        <f t="shared" si="158"/>
        <v>42801.031412037039</v>
      </c>
      <c r="T1697" s="21">
        <f t="shared" si="159"/>
        <v>42835.041666666672</v>
      </c>
      <c r="U1697" s="23">
        <f t="shared" si="160"/>
        <v>34</v>
      </c>
      <c r="V1697" s="25">
        <f t="shared" si="161"/>
        <v>9.3150684931506855E-2</v>
      </c>
    </row>
    <row r="1698" spans="1:22" customFormat="1" ht="60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 s="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 s="9">
        <f t="shared" si="157"/>
        <v>0</v>
      </c>
      <c r="Q1698" s="5" t="s">
        <v>8321</v>
      </c>
      <c r="R1698" s="10" t="s">
        <v>8343</v>
      </c>
      <c r="S1698" s="18">
        <f t="shared" si="158"/>
        <v>42796.069571759261</v>
      </c>
      <c r="T1698" s="21">
        <f t="shared" si="159"/>
        <v>42826.027905092589</v>
      </c>
      <c r="U1698" s="23">
        <f t="shared" si="160"/>
        <v>30</v>
      </c>
      <c r="V1698" s="25">
        <f t="shared" si="161"/>
        <v>8.2191780821917804E-2</v>
      </c>
    </row>
    <row r="1699" spans="1:22" customFormat="1" ht="45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 s="8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 s="9">
        <f t="shared" si="157"/>
        <v>114.82</v>
      </c>
      <c r="Q1699" s="5" t="s">
        <v>8321</v>
      </c>
      <c r="R1699" s="10" t="s">
        <v>8343</v>
      </c>
      <c r="S1699" s="18">
        <f t="shared" si="158"/>
        <v>42805.032962962956</v>
      </c>
      <c r="T1699" s="21">
        <f t="shared" si="159"/>
        <v>42834.991296296299</v>
      </c>
      <c r="U1699" s="23">
        <f t="shared" si="160"/>
        <v>29</v>
      </c>
      <c r="V1699" s="25">
        <f t="shared" si="161"/>
        <v>7.9452054794520555E-2</v>
      </c>
    </row>
    <row r="1700" spans="1:22" customFormat="1" ht="75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 s="8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 s="9">
        <f t="shared" si="157"/>
        <v>0</v>
      </c>
      <c r="Q1700" s="5" t="s">
        <v>8321</v>
      </c>
      <c r="R1700" s="10" t="s">
        <v>8343</v>
      </c>
      <c r="S1700" s="18">
        <f t="shared" si="158"/>
        <v>42796.207870370374</v>
      </c>
      <c r="T1700" s="21">
        <f t="shared" si="159"/>
        <v>42820.147916666669</v>
      </c>
      <c r="U1700" s="23">
        <f t="shared" si="160"/>
        <v>24</v>
      </c>
      <c r="V1700" s="25">
        <f t="shared" si="161"/>
        <v>6.575342465753424E-2</v>
      </c>
    </row>
    <row r="1701" spans="1:22" customFormat="1" ht="60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 s="8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 s="9">
        <f t="shared" si="157"/>
        <v>54</v>
      </c>
      <c r="Q1701" s="5" t="s">
        <v>8321</v>
      </c>
      <c r="R1701" s="10" t="s">
        <v>8343</v>
      </c>
      <c r="S1701" s="18">
        <f t="shared" si="158"/>
        <v>42806.863946759258</v>
      </c>
      <c r="T1701" s="21">
        <f t="shared" si="159"/>
        <v>42836.863946759258</v>
      </c>
      <c r="U1701" s="23">
        <f t="shared" si="160"/>
        <v>30</v>
      </c>
      <c r="V1701" s="25">
        <f t="shared" si="161"/>
        <v>8.2191780821917804E-2</v>
      </c>
    </row>
    <row r="1702" spans="1:22" customFormat="1" ht="60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 s="8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 s="9">
        <f t="shared" si="157"/>
        <v>65.97</v>
      </c>
      <c r="Q1702" s="5" t="s">
        <v>8321</v>
      </c>
      <c r="R1702" s="10" t="s">
        <v>8343</v>
      </c>
      <c r="S1702" s="18">
        <f t="shared" si="158"/>
        <v>42796.071643518517</v>
      </c>
      <c r="T1702" s="21">
        <f t="shared" si="159"/>
        <v>42826.166666666672</v>
      </c>
      <c r="U1702" s="23">
        <f t="shared" si="160"/>
        <v>30</v>
      </c>
      <c r="V1702" s="25">
        <f t="shared" si="161"/>
        <v>8.2191780821917804E-2</v>
      </c>
    </row>
    <row r="1703" spans="1:22" customFormat="1" ht="60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 s="8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 s="9">
        <f t="shared" si="157"/>
        <v>5</v>
      </c>
      <c r="Q1703" s="5" t="s">
        <v>8321</v>
      </c>
      <c r="R1703" s="10" t="s">
        <v>8343</v>
      </c>
      <c r="S1703" s="18">
        <f t="shared" si="158"/>
        <v>41989.664409722223</v>
      </c>
      <c r="T1703" s="21">
        <f t="shared" si="159"/>
        <v>42019.664409722223</v>
      </c>
      <c r="U1703" s="23">
        <f t="shared" si="160"/>
        <v>30</v>
      </c>
      <c r="V1703" s="25">
        <f t="shared" si="161"/>
        <v>8.2191780821917804E-2</v>
      </c>
    </row>
    <row r="1704" spans="1:22" customFormat="1" ht="30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 s="8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 s="9">
        <f t="shared" si="157"/>
        <v>1</v>
      </c>
      <c r="Q1704" s="5" t="s">
        <v>8321</v>
      </c>
      <c r="R1704" s="10" t="s">
        <v>8343</v>
      </c>
      <c r="S1704" s="18">
        <f t="shared" si="158"/>
        <v>42063.869791666672</v>
      </c>
      <c r="T1704" s="21">
        <f t="shared" si="159"/>
        <v>42093.828125</v>
      </c>
      <c r="U1704" s="23">
        <f t="shared" si="160"/>
        <v>30</v>
      </c>
      <c r="V1704" s="25">
        <f t="shared" si="161"/>
        <v>8.2191780821917804E-2</v>
      </c>
    </row>
    <row r="1705" spans="1:22" customFormat="1" ht="60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 s="8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 s="9">
        <f t="shared" si="157"/>
        <v>25.5</v>
      </c>
      <c r="Q1705" s="5" t="s">
        <v>8321</v>
      </c>
      <c r="R1705" s="10" t="s">
        <v>8343</v>
      </c>
      <c r="S1705" s="18">
        <f t="shared" si="158"/>
        <v>42187.281678240746</v>
      </c>
      <c r="T1705" s="21">
        <f t="shared" si="159"/>
        <v>42247.281678240746</v>
      </c>
      <c r="U1705" s="23">
        <f t="shared" si="160"/>
        <v>60</v>
      </c>
      <c r="V1705" s="25">
        <f t="shared" si="161"/>
        <v>0.16438356164383561</v>
      </c>
    </row>
    <row r="1706" spans="1:22" customFormat="1" ht="45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 s="8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 s="9">
        <f t="shared" si="157"/>
        <v>118.36</v>
      </c>
      <c r="Q1706" s="5" t="s">
        <v>8321</v>
      </c>
      <c r="R1706" s="10" t="s">
        <v>8343</v>
      </c>
      <c r="S1706" s="18">
        <f t="shared" si="158"/>
        <v>42021.139733796299</v>
      </c>
      <c r="T1706" s="21">
        <f t="shared" si="159"/>
        <v>42051.139733796299</v>
      </c>
      <c r="U1706" s="23">
        <f t="shared" si="160"/>
        <v>30</v>
      </c>
      <c r="V1706" s="25">
        <f t="shared" si="161"/>
        <v>8.2191780821917804E-2</v>
      </c>
    </row>
    <row r="1707" spans="1:22" customFormat="1" ht="45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 s="8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 s="9">
        <f t="shared" si="157"/>
        <v>0</v>
      </c>
      <c r="Q1707" s="5" t="s">
        <v>8321</v>
      </c>
      <c r="R1707" s="10" t="s">
        <v>8343</v>
      </c>
      <c r="S1707" s="18">
        <f t="shared" si="158"/>
        <v>42245.016736111109</v>
      </c>
      <c r="T1707" s="21">
        <f t="shared" si="159"/>
        <v>42256.666666666672</v>
      </c>
      <c r="U1707" s="23">
        <f t="shared" si="160"/>
        <v>11</v>
      </c>
      <c r="V1707" s="25">
        <f t="shared" si="161"/>
        <v>3.0136986301369864E-2</v>
      </c>
    </row>
    <row r="1708" spans="1:22" customFormat="1" ht="45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 s="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 s="9">
        <f t="shared" si="157"/>
        <v>0</v>
      </c>
      <c r="Q1708" s="5" t="s">
        <v>8321</v>
      </c>
      <c r="R1708" s="10" t="s">
        <v>8343</v>
      </c>
      <c r="S1708" s="18">
        <f t="shared" si="158"/>
        <v>42179.306388888886</v>
      </c>
      <c r="T1708" s="21">
        <f t="shared" si="159"/>
        <v>42239.306388888886</v>
      </c>
      <c r="U1708" s="23">
        <f t="shared" si="160"/>
        <v>60</v>
      </c>
      <c r="V1708" s="25">
        <f t="shared" si="161"/>
        <v>0.16438356164383561</v>
      </c>
    </row>
    <row r="1709" spans="1:22" customFormat="1" ht="60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 s="8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 s="9">
        <f t="shared" si="157"/>
        <v>54.11</v>
      </c>
      <c r="Q1709" s="5" t="s">
        <v>8321</v>
      </c>
      <c r="R1709" s="10" t="s">
        <v>8343</v>
      </c>
      <c r="S1709" s="18">
        <f t="shared" si="158"/>
        <v>42427.721006944441</v>
      </c>
      <c r="T1709" s="21">
        <f t="shared" si="159"/>
        <v>42457.679340277777</v>
      </c>
      <c r="U1709" s="23">
        <f t="shared" si="160"/>
        <v>30</v>
      </c>
      <c r="V1709" s="25">
        <f t="shared" si="161"/>
        <v>8.2191780821917804E-2</v>
      </c>
    </row>
    <row r="1710" spans="1:22" customFormat="1" ht="60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 s="8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 s="9">
        <f t="shared" si="157"/>
        <v>0</v>
      </c>
      <c r="Q1710" s="5" t="s">
        <v>8321</v>
      </c>
      <c r="R1710" s="10" t="s">
        <v>8343</v>
      </c>
      <c r="S1710" s="18">
        <f t="shared" si="158"/>
        <v>42451.866967592592</v>
      </c>
      <c r="T1710" s="21">
        <f t="shared" si="159"/>
        <v>42491.866967592592</v>
      </c>
      <c r="U1710" s="23">
        <f t="shared" si="160"/>
        <v>40</v>
      </c>
      <c r="V1710" s="25">
        <f t="shared" si="161"/>
        <v>0.1095890410958904</v>
      </c>
    </row>
    <row r="1711" spans="1:22" customFormat="1" ht="45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 s="8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 s="9">
        <f t="shared" si="157"/>
        <v>21.25</v>
      </c>
      <c r="Q1711" s="5" t="s">
        <v>8321</v>
      </c>
      <c r="R1711" s="10" t="s">
        <v>8343</v>
      </c>
      <c r="S1711" s="18">
        <f t="shared" si="158"/>
        <v>41841.56381944444</v>
      </c>
      <c r="T1711" s="21">
        <f t="shared" si="159"/>
        <v>41882.818749999999</v>
      </c>
      <c r="U1711" s="23">
        <f t="shared" si="160"/>
        <v>41</v>
      </c>
      <c r="V1711" s="25">
        <f t="shared" si="161"/>
        <v>0.11232876712328767</v>
      </c>
    </row>
    <row r="1712" spans="1:22" customFormat="1" ht="30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 s="8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 s="9">
        <f t="shared" si="157"/>
        <v>34</v>
      </c>
      <c r="Q1712" s="5" t="s">
        <v>8321</v>
      </c>
      <c r="R1712" s="10" t="s">
        <v>8343</v>
      </c>
      <c r="S1712" s="18">
        <f t="shared" si="158"/>
        <v>42341.59129629629</v>
      </c>
      <c r="T1712" s="21">
        <f t="shared" si="159"/>
        <v>42387.541666666672</v>
      </c>
      <c r="U1712" s="23">
        <f t="shared" si="160"/>
        <v>46</v>
      </c>
      <c r="V1712" s="25">
        <f t="shared" si="161"/>
        <v>0.12602739726027398</v>
      </c>
    </row>
    <row r="1713" spans="1:22" customFormat="1" ht="60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 s="8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 s="9">
        <f t="shared" si="157"/>
        <v>525</v>
      </c>
      <c r="Q1713" s="5" t="s">
        <v>8321</v>
      </c>
      <c r="R1713" s="10" t="s">
        <v>8343</v>
      </c>
      <c r="S1713" s="18">
        <f t="shared" si="158"/>
        <v>41852.646226851852</v>
      </c>
      <c r="T1713" s="21">
        <f t="shared" si="159"/>
        <v>41883.646226851852</v>
      </c>
      <c r="U1713" s="23">
        <f t="shared" si="160"/>
        <v>31</v>
      </c>
      <c r="V1713" s="25">
        <f t="shared" si="161"/>
        <v>8.4931506849315067E-2</v>
      </c>
    </row>
    <row r="1714" spans="1:22" customFormat="1" ht="60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 s="8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 s="9">
        <f t="shared" si="157"/>
        <v>0</v>
      </c>
      <c r="Q1714" s="5" t="s">
        <v>8321</v>
      </c>
      <c r="R1714" s="10" t="s">
        <v>8343</v>
      </c>
      <c r="S1714" s="18">
        <f t="shared" si="158"/>
        <v>42125.913807870369</v>
      </c>
      <c r="T1714" s="21">
        <f t="shared" si="159"/>
        <v>42185.913807870369</v>
      </c>
      <c r="U1714" s="23">
        <f t="shared" si="160"/>
        <v>60</v>
      </c>
      <c r="V1714" s="25">
        <f t="shared" si="161"/>
        <v>0.16438356164383561</v>
      </c>
    </row>
    <row r="1715" spans="1:22" customFormat="1" ht="60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 s="8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 s="9">
        <f t="shared" si="157"/>
        <v>50</v>
      </c>
      <c r="Q1715" s="5" t="s">
        <v>8321</v>
      </c>
      <c r="R1715" s="10" t="s">
        <v>8343</v>
      </c>
      <c r="S1715" s="18">
        <f t="shared" si="158"/>
        <v>41887.801064814819</v>
      </c>
      <c r="T1715" s="21">
        <f t="shared" si="159"/>
        <v>41917.801064814819</v>
      </c>
      <c r="U1715" s="23">
        <f t="shared" si="160"/>
        <v>30</v>
      </c>
      <c r="V1715" s="25">
        <f t="shared" si="161"/>
        <v>8.2191780821917804E-2</v>
      </c>
    </row>
    <row r="1716" spans="1:22" customFormat="1" ht="60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 s="8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 s="9">
        <f t="shared" si="157"/>
        <v>115.71</v>
      </c>
      <c r="Q1716" s="5" t="s">
        <v>8321</v>
      </c>
      <c r="R1716" s="10" t="s">
        <v>8343</v>
      </c>
      <c r="S1716" s="18">
        <f t="shared" si="158"/>
        <v>42095.918530092589</v>
      </c>
      <c r="T1716" s="21">
        <f t="shared" si="159"/>
        <v>42125.918530092589</v>
      </c>
      <c r="U1716" s="23">
        <f t="shared" si="160"/>
        <v>30</v>
      </c>
      <c r="V1716" s="25">
        <f t="shared" si="161"/>
        <v>8.2191780821917804E-2</v>
      </c>
    </row>
    <row r="1717" spans="1:22" customFormat="1" ht="45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 s="8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 s="9">
        <f t="shared" si="157"/>
        <v>5.5</v>
      </c>
      <c r="Q1717" s="5" t="s">
        <v>8321</v>
      </c>
      <c r="R1717" s="10" t="s">
        <v>8343</v>
      </c>
      <c r="S1717" s="18">
        <f t="shared" si="158"/>
        <v>42064.217418981483</v>
      </c>
      <c r="T1717" s="21">
        <f t="shared" si="159"/>
        <v>42094.140277777777</v>
      </c>
      <c r="U1717" s="23">
        <f t="shared" si="160"/>
        <v>30</v>
      </c>
      <c r="V1717" s="25">
        <f t="shared" si="161"/>
        <v>8.2191780821917804E-2</v>
      </c>
    </row>
    <row r="1718" spans="1:22" customFormat="1" ht="60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 s="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 s="9">
        <f t="shared" si="157"/>
        <v>50</v>
      </c>
      <c r="Q1718" s="5" t="s">
        <v>8321</v>
      </c>
      <c r="R1718" s="10" t="s">
        <v>8343</v>
      </c>
      <c r="S1718" s="18">
        <f t="shared" si="158"/>
        <v>42673.577534722222</v>
      </c>
      <c r="T1718" s="21">
        <f t="shared" si="159"/>
        <v>42713.619201388887</v>
      </c>
      <c r="U1718" s="23">
        <f t="shared" si="160"/>
        <v>40</v>
      </c>
      <c r="V1718" s="25">
        <f t="shared" si="161"/>
        <v>0.1095890410958904</v>
      </c>
    </row>
    <row r="1719" spans="1:22" customFormat="1" ht="45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 s="8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 s="9">
        <f t="shared" si="157"/>
        <v>34.020000000000003</v>
      </c>
      <c r="Q1719" s="5" t="s">
        <v>8321</v>
      </c>
      <c r="R1719" s="10" t="s">
        <v>8343</v>
      </c>
      <c r="S1719" s="18">
        <f t="shared" si="158"/>
        <v>42460.98192129629</v>
      </c>
      <c r="T1719" s="21">
        <f t="shared" si="159"/>
        <v>42481.166666666672</v>
      </c>
      <c r="U1719" s="23">
        <f t="shared" si="160"/>
        <v>21</v>
      </c>
      <c r="V1719" s="25">
        <f t="shared" si="161"/>
        <v>5.7534246575342465E-2</v>
      </c>
    </row>
    <row r="1720" spans="1:22" customFormat="1" ht="15.75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 s="8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 s="9">
        <f t="shared" si="157"/>
        <v>37.5</v>
      </c>
      <c r="Q1720" s="5" t="s">
        <v>8321</v>
      </c>
      <c r="R1720" s="10" t="s">
        <v>8343</v>
      </c>
      <c r="S1720" s="18">
        <f t="shared" si="158"/>
        <v>42460.610520833332</v>
      </c>
      <c r="T1720" s="21">
        <f t="shared" si="159"/>
        <v>42504.207638888889</v>
      </c>
      <c r="U1720" s="23">
        <f t="shared" si="160"/>
        <v>44</v>
      </c>
      <c r="V1720" s="25">
        <f t="shared" si="161"/>
        <v>0.12054794520547946</v>
      </c>
    </row>
    <row r="1721" spans="1:22" customFormat="1" ht="60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 s="8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 s="9">
        <f t="shared" si="157"/>
        <v>11.67</v>
      </c>
      <c r="Q1721" s="5" t="s">
        <v>8321</v>
      </c>
      <c r="R1721" s="10" t="s">
        <v>8343</v>
      </c>
      <c r="S1721" s="18">
        <f t="shared" si="158"/>
        <v>41869.534618055557</v>
      </c>
      <c r="T1721" s="21">
        <f t="shared" si="159"/>
        <v>41899.534618055557</v>
      </c>
      <c r="U1721" s="23">
        <f t="shared" si="160"/>
        <v>30</v>
      </c>
      <c r="V1721" s="25">
        <f t="shared" si="161"/>
        <v>8.2191780821917804E-2</v>
      </c>
    </row>
    <row r="1722" spans="1:22" customFormat="1" ht="60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 s="8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 s="9">
        <f t="shared" si="157"/>
        <v>28.13</v>
      </c>
      <c r="Q1722" s="5" t="s">
        <v>8321</v>
      </c>
      <c r="R1722" s="10" t="s">
        <v>8343</v>
      </c>
      <c r="S1722" s="18">
        <f t="shared" si="158"/>
        <v>41922.783229166671</v>
      </c>
      <c r="T1722" s="21">
        <f t="shared" si="159"/>
        <v>41952.824895833335</v>
      </c>
      <c r="U1722" s="23">
        <f t="shared" si="160"/>
        <v>30</v>
      </c>
      <c r="V1722" s="25">
        <f t="shared" si="161"/>
        <v>8.2191780821917804E-2</v>
      </c>
    </row>
    <row r="1723" spans="1:22" customFormat="1" ht="45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 s="8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 s="9">
        <f t="shared" si="157"/>
        <v>0</v>
      </c>
      <c r="Q1723" s="5" t="s">
        <v>8321</v>
      </c>
      <c r="R1723" s="10" t="s">
        <v>8343</v>
      </c>
      <c r="S1723" s="18">
        <f t="shared" si="158"/>
        <v>42319.461377314816</v>
      </c>
      <c r="T1723" s="21">
        <f t="shared" si="159"/>
        <v>42349.461377314816</v>
      </c>
      <c r="U1723" s="23">
        <f t="shared" si="160"/>
        <v>30</v>
      </c>
      <c r="V1723" s="25">
        <f t="shared" si="161"/>
        <v>8.2191780821917804E-2</v>
      </c>
    </row>
    <row r="1724" spans="1:22" customFormat="1" ht="45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 s="8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 s="9">
        <f t="shared" si="157"/>
        <v>1</v>
      </c>
      <c r="Q1724" s="5" t="s">
        <v>8321</v>
      </c>
      <c r="R1724" s="10" t="s">
        <v>8343</v>
      </c>
      <c r="S1724" s="18">
        <f t="shared" si="158"/>
        <v>42425.960983796293</v>
      </c>
      <c r="T1724" s="21">
        <f t="shared" si="159"/>
        <v>42463.006944444445</v>
      </c>
      <c r="U1724" s="23">
        <f t="shared" si="160"/>
        <v>38</v>
      </c>
      <c r="V1724" s="25">
        <f t="shared" si="161"/>
        <v>0.10410958904109589</v>
      </c>
    </row>
    <row r="1725" spans="1:22" customFormat="1" ht="60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 s="8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 s="9">
        <f t="shared" si="157"/>
        <v>216.67</v>
      </c>
      <c r="Q1725" s="5" t="s">
        <v>8321</v>
      </c>
      <c r="R1725" s="10" t="s">
        <v>8343</v>
      </c>
      <c r="S1725" s="18">
        <f t="shared" si="158"/>
        <v>42129.82540509259</v>
      </c>
      <c r="T1725" s="21">
        <f t="shared" si="159"/>
        <v>42186.25</v>
      </c>
      <c r="U1725" s="23">
        <f t="shared" si="160"/>
        <v>57</v>
      </c>
      <c r="V1725" s="25">
        <f t="shared" si="161"/>
        <v>0.15616438356164383</v>
      </c>
    </row>
    <row r="1726" spans="1:22" customFormat="1" ht="60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 s="8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 s="9">
        <f t="shared" si="157"/>
        <v>8.75</v>
      </c>
      <c r="Q1726" s="5" t="s">
        <v>8321</v>
      </c>
      <c r="R1726" s="10" t="s">
        <v>8343</v>
      </c>
      <c r="S1726" s="18">
        <f t="shared" si="158"/>
        <v>41912.932430555556</v>
      </c>
      <c r="T1726" s="21">
        <f t="shared" si="159"/>
        <v>41942.932430555556</v>
      </c>
      <c r="U1726" s="23">
        <f t="shared" si="160"/>
        <v>30</v>
      </c>
      <c r="V1726" s="25">
        <f t="shared" si="161"/>
        <v>8.2191780821917804E-2</v>
      </c>
    </row>
    <row r="1727" spans="1:22" customFormat="1" ht="60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 s="8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 s="9">
        <f t="shared" si="157"/>
        <v>62.22</v>
      </c>
      <c r="Q1727" s="5" t="s">
        <v>8321</v>
      </c>
      <c r="R1727" s="10" t="s">
        <v>8343</v>
      </c>
      <c r="S1727" s="18">
        <f t="shared" si="158"/>
        <v>41845.968159722222</v>
      </c>
      <c r="T1727" s="21">
        <f t="shared" si="159"/>
        <v>41875.968159722222</v>
      </c>
      <c r="U1727" s="23">
        <f t="shared" si="160"/>
        <v>30</v>
      </c>
      <c r="V1727" s="25">
        <f t="shared" si="161"/>
        <v>8.2191780821917804E-2</v>
      </c>
    </row>
    <row r="1728" spans="1:22" customFormat="1" ht="30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 s="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 s="9">
        <f t="shared" si="157"/>
        <v>137.25</v>
      </c>
      <c r="Q1728" s="5" t="s">
        <v>8321</v>
      </c>
      <c r="R1728" s="10" t="s">
        <v>8343</v>
      </c>
      <c r="S1728" s="18">
        <f t="shared" si="158"/>
        <v>41788.919722222221</v>
      </c>
      <c r="T1728" s="21">
        <f t="shared" si="159"/>
        <v>41817.919722222221</v>
      </c>
      <c r="U1728" s="23">
        <f t="shared" si="160"/>
        <v>29</v>
      </c>
      <c r="V1728" s="25">
        <f t="shared" si="161"/>
        <v>7.9452054794520555E-2</v>
      </c>
    </row>
    <row r="1729" spans="1:22" customFormat="1" ht="60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 s="8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 s="9">
        <f t="shared" si="157"/>
        <v>1</v>
      </c>
      <c r="Q1729" s="5" t="s">
        <v>8321</v>
      </c>
      <c r="R1729" s="10" t="s">
        <v>8343</v>
      </c>
      <c r="S1729" s="18">
        <f t="shared" si="158"/>
        <v>42044.927974537044</v>
      </c>
      <c r="T1729" s="21">
        <f t="shared" si="159"/>
        <v>42099.458333333328</v>
      </c>
      <c r="U1729" s="23">
        <f t="shared" si="160"/>
        <v>55</v>
      </c>
      <c r="V1729" s="25">
        <f t="shared" si="161"/>
        <v>0.15068493150684931</v>
      </c>
    </row>
    <row r="1730" spans="1:22" customFormat="1" ht="45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 s="8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56"/>
        <v>68</v>
      </c>
      <c r="P1730" s="9">
        <f t="shared" si="157"/>
        <v>122.14</v>
      </c>
      <c r="Q1730" s="5" t="s">
        <v>8321</v>
      </c>
      <c r="R1730" s="10" t="s">
        <v>8343</v>
      </c>
      <c r="S1730" s="18">
        <f t="shared" si="158"/>
        <v>42268.625856481478</v>
      </c>
      <c r="T1730" s="21">
        <f t="shared" si="159"/>
        <v>42298.625856481478</v>
      </c>
      <c r="U1730" s="23">
        <f t="shared" si="160"/>
        <v>30</v>
      </c>
      <c r="V1730" s="25">
        <f t="shared" si="161"/>
        <v>8.2191780821917804E-2</v>
      </c>
    </row>
    <row r="1731" spans="1:22" customFormat="1" ht="60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 s="8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62">ROUND(E1731/D1731*100,0)</f>
        <v>0</v>
      </c>
      <c r="P1731" s="9">
        <f t="shared" ref="P1731:P1794" si="163">IFERROR(ROUND(E1731/L1731,2),0)</f>
        <v>0</v>
      </c>
      <c r="Q1731" s="5" t="s">
        <v>8321</v>
      </c>
      <c r="R1731" s="10" t="s">
        <v>8343</v>
      </c>
      <c r="S1731" s="18">
        <f t="shared" ref="S1731:S1794" si="164">(((J1731/60)/60)/24)+DATE(1970,1,1)</f>
        <v>42471.052152777775</v>
      </c>
      <c r="T1731" s="21">
        <f t="shared" ref="T1731:T1794" si="165">(((I1731/60)/60)/24)+DATE(1970,1,1)</f>
        <v>42531.052152777775</v>
      </c>
      <c r="U1731" s="23">
        <f t="shared" ref="U1731:U1794" si="166">_xlfn.DAYS(T1731,S1731)</f>
        <v>60</v>
      </c>
      <c r="V1731" s="25">
        <f t="shared" ref="V1731:V1794" si="167">U1731/365</f>
        <v>0.16438356164383561</v>
      </c>
    </row>
    <row r="1732" spans="1:22" customFormat="1" ht="45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 s="8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 s="9">
        <f t="shared" si="163"/>
        <v>0</v>
      </c>
      <c r="Q1732" s="5" t="s">
        <v>8321</v>
      </c>
      <c r="R1732" s="10" t="s">
        <v>8343</v>
      </c>
      <c r="S1732" s="18">
        <f t="shared" si="164"/>
        <v>42272.087766203709</v>
      </c>
      <c r="T1732" s="21">
        <f t="shared" si="165"/>
        <v>42302.087766203709</v>
      </c>
      <c r="U1732" s="23">
        <f t="shared" si="166"/>
        <v>30</v>
      </c>
      <c r="V1732" s="25">
        <f t="shared" si="167"/>
        <v>8.2191780821917804E-2</v>
      </c>
    </row>
    <row r="1733" spans="1:22" customFormat="1" ht="30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 s="8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 s="9">
        <f t="shared" si="163"/>
        <v>0</v>
      </c>
      <c r="Q1733" s="5" t="s">
        <v>8321</v>
      </c>
      <c r="R1733" s="10" t="s">
        <v>8343</v>
      </c>
      <c r="S1733" s="18">
        <f t="shared" si="164"/>
        <v>42152.906851851847</v>
      </c>
      <c r="T1733" s="21">
        <f t="shared" si="165"/>
        <v>42166.625</v>
      </c>
      <c r="U1733" s="23">
        <f t="shared" si="166"/>
        <v>14</v>
      </c>
      <c r="V1733" s="25">
        <f t="shared" si="167"/>
        <v>3.8356164383561646E-2</v>
      </c>
    </row>
    <row r="1734" spans="1:22" customFormat="1" ht="60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 s="8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 s="9">
        <f t="shared" si="163"/>
        <v>0</v>
      </c>
      <c r="Q1734" s="5" t="s">
        <v>8321</v>
      </c>
      <c r="R1734" s="10" t="s">
        <v>8343</v>
      </c>
      <c r="S1734" s="18">
        <f t="shared" si="164"/>
        <v>42325.683807870373</v>
      </c>
      <c r="T1734" s="21">
        <f t="shared" si="165"/>
        <v>42385.208333333328</v>
      </c>
      <c r="U1734" s="23">
        <f t="shared" si="166"/>
        <v>60</v>
      </c>
      <c r="V1734" s="25">
        <f t="shared" si="167"/>
        <v>0.16438356164383561</v>
      </c>
    </row>
    <row r="1735" spans="1:22" customFormat="1" ht="60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 s="8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 s="9">
        <f t="shared" si="163"/>
        <v>0</v>
      </c>
      <c r="Q1735" s="5" t="s">
        <v>8321</v>
      </c>
      <c r="R1735" s="10" t="s">
        <v>8343</v>
      </c>
      <c r="S1735" s="18">
        <f t="shared" si="164"/>
        <v>42614.675625000003</v>
      </c>
      <c r="T1735" s="21">
        <f t="shared" si="165"/>
        <v>42626.895833333328</v>
      </c>
      <c r="U1735" s="23">
        <f t="shared" si="166"/>
        <v>12</v>
      </c>
      <c r="V1735" s="25">
        <f t="shared" si="167"/>
        <v>3.287671232876712E-2</v>
      </c>
    </row>
    <row r="1736" spans="1:22" customFormat="1" ht="45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 s="8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 s="9">
        <f t="shared" si="163"/>
        <v>1</v>
      </c>
      <c r="Q1736" s="5" t="s">
        <v>8321</v>
      </c>
      <c r="R1736" s="10" t="s">
        <v>8343</v>
      </c>
      <c r="S1736" s="18">
        <f t="shared" si="164"/>
        <v>42102.036527777775</v>
      </c>
      <c r="T1736" s="21">
        <f t="shared" si="165"/>
        <v>42132.036527777775</v>
      </c>
      <c r="U1736" s="23">
        <f t="shared" si="166"/>
        <v>30</v>
      </c>
      <c r="V1736" s="25">
        <f t="shared" si="167"/>
        <v>8.2191780821917804E-2</v>
      </c>
    </row>
    <row r="1737" spans="1:22" customFormat="1" ht="45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 s="8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 s="9">
        <f t="shared" si="163"/>
        <v>55</v>
      </c>
      <c r="Q1737" s="5" t="s">
        <v>8321</v>
      </c>
      <c r="R1737" s="10" t="s">
        <v>8343</v>
      </c>
      <c r="S1737" s="18">
        <f t="shared" si="164"/>
        <v>42559.814178240747</v>
      </c>
      <c r="T1737" s="21">
        <f t="shared" si="165"/>
        <v>42589.814178240747</v>
      </c>
      <c r="U1737" s="23">
        <f t="shared" si="166"/>
        <v>30</v>
      </c>
      <c r="V1737" s="25">
        <f t="shared" si="167"/>
        <v>8.2191780821917804E-2</v>
      </c>
    </row>
    <row r="1738" spans="1:22" customFormat="1" ht="45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 s="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 s="9">
        <f t="shared" si="163"/>
        <v>22</v>
      </c>
      <c r="Q1738" s="5" t="s">
        <v>8321</v>
      </c>
      <c r="R1738" s="10" t="s">
        <v>8343</v>
      </c>
      <c r="S1738" s="18">
        <f t="shared" si="164"/>
        <v>42286.861493055556</v>
      </c>
      <c r="T1738" s="21">
        <f t="shared" si="165"/>
        <v>42316.90315972222</v>
      </c>
      <c r="U1738" s="23">
        <f t="shared" si="166"/>
        <v>30</v>
      </c>
      <c r="V1738" s="25">
        <f t="shared" si="167"/>
        <v>8.2191780821917804E-2</v>
      </c>
    </row>
    <row r="1739" spans="1:22" customFormat="1" ht="60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 s="8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 s="9">
        <f t="shared" si="163"/>
        <v>56.67</v>
      </c>
      <c r="Q1739" s="5" t="s">
        <v>8321</v>
      </c>
      <c r="R1739" s="10" t="s">
        <v>8343</v>
      </c>
      <c r="S1739" s="18">
        <f t="shared" si="164"/>
        <v>42175.948981481488</v>
      </c>
      <c r="T1739" s="21">
        <f t="shared" si="165"/>
        <v>42205.948981481488</v>
      </c>
      <c r="U1739" s="23">
        <f t="shared" si="166"/>
        <v>30</v>
      </c>
      <c r="V1739" s="25">
        <f t="shared" si="167"/>
        <v>8.2191780821917804E-2</v>
      </c>
    </row>
    <row r="1740" spans="1:22" customFormat="1" ht="45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 s="8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 s="9">
        <f t="shared" si="163"/>
        <v>20</v>
      </c>
      <c r="Q1740" s="5" t="s">
        <v>8321</v>
      </c>
      <c r="R1740" s="10" t="s">
        <v>8343</v>
      </c>
      <c r="S1740" s="18">
        <f t="shared" si="164"/>
        <v>41884.874328703707</v>
      </c>
      <c r="T1740" s="21">
        <f t="shared" si="165"/>
        <v>41914.874328703707</v>
      </c>
      <c r="U1740" s="23">
        <f t="shared" si="166"/>
        <v>30</v>
      </c>
      <c r="V1740" s="25">
        <f t="shared" si="167"/>
        <v>8.2191780821917804E-2</v>
      </c>
    </row>
    <row r="1741" spans="1:22" customFormat="1" ht="45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 s="8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 s="9">
        <f t="shared" si="163"/>
        <v>1</v>
      </c>
      <c r="Q1741" s="5" t="s">
        <v>8321</v>
      </c>
      <c r="R1741" s="10" t="s">
        <v>8343</v>
      </c>
      <c r="S1741" s="18">
        <f t="shared" si="164"/>
        <v>42435.874212962968</v>
      </c>
      <c r="T1741" s="21">
        <f t="shared" si="165"/>
        <v>42494.832546296297</v>
      </c>
      <c r="U1741" s="23">
        <f t="shared" si="166"/>
        <v>59</v>
      </c>
      <c r="V1741" s="25">
        <f t="shared" si="167"/>
        <v>0.16164383561643836</v>
      </c>
    </row>
    <row r="1742" spans="1:22" customFormat="1" ht="45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 s="8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 s="9">
        <f t="shared" si="163"/>
        <v>0</v>
      </c>
      <c r="Q1742" s="5" t="s">
        <v>8321</v>
      </c>
      <c r="R1742" s="10" t="s">
        <v>8343</v>
      </c>
      <c r="S1742" s="18">
        <f t="shared" si="164"/>
        <v>42171.817384259266</v>
      </c>
      <c r="T1742" s="21">
        <f t="shared" si="165"/>
        <v>42201.817384259266</v>
      </c>
      <c r="U1742" s="23">
        <f t="shared" si="166"/>
        <v>30</v>
      </c>
      <c r="V1742" s="25">
        <f t="shared" si="167"/>
        <v>8.2191780821917804E-2</v>
      </c>
    </row>
    <row r="1743" spans="1:22" customFormat="1" ht="45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 s="8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 s="9">
        <f t="shared" si="163"/>
        <v>25.58</v>
      </c>
      <c r="Q1743" s="5" t="s">
        <v>8334</v>
      </c>
      <c r="R1743" s="10" t="s">
        <v>8335</v>
      </c>
      <c r="S1743" s="18">
        <f t="shared" si="164"/>
        <v>42120.628136574072</v>
      </c>
      <c r="T1743" s="21">
        <f t="shared" si="165"/>
        <v>42165.628136574072</v>
      </c>
      <c r="U1743" s="23">
        <f t="shared" si="166"/>
        <v>45</v>
      </c>
      <c r="V1743" s="25">
        <f t="shared" si="167"/>
        <v>0.12328767123287671</v>
      </c>
    </row>
    <row r="1744" spans="1:22" customFormat="1" ht="60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 s="8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 s="9">
        <f t="shared" si="163"/>
        <v>63.97</v>
      </c>
      <c r="Q1744" s="5" t="s">
        <v>8334</v>
      </c>
      <c r="R1744" s="10" t="s">
        <v>8335</v>
      </c>
      <c r="S1744" s="18">
        <f t="shared" si="164"/>
        <v>42710.876967592587</v>
      </c>
      <c r="T1744" s="21">
        <f t="shared" si="165"/>
        <v>42742.875</v>
      </c>
      <c r="U1744" s="23">
        <f t="shared" si="166"/>
        <v>32</v>
      </c>
      <c r="V1744" s="25">
        <f t="shared" si="167"/>
        <v>8.7671232876712329E-2</v>
      </c>
    </row>
    <row r="1745" spans="1:22" customFormat="1" ht="45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 s="8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 s="9">
        <f t="shared" si="163"/>
        <v>89.93</v>
      </c>
      <c r="Q1745" s="5" t="s">
        <v>8334</v>
      </c>
      <c r="R1745" s="10" t="s">
        <v>8335</v>
      </c>
      <c r="S1745" s="18">
        <f t="shared" si="164"/>
        <v>42586.925636574073</v>
      </c>
      <c r="T1745" s="21">
        <f t="shared" si="165"/>
        <v>42609.165972222225</v>
      </c>
      <c r="U1745" s="23">
        <f t="shared" si="166"/>
        <v>23</v>
      </c>
      <c r="V1745" s="25">
        <f t="shared" si="167"/>
        <v>6.3013698630136991E-2</v>
      </c>
    </row>
    <row r="1746" spans="1:22" customFormat="1" ht="60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 s="8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 s="9">
        <f t="shared" si="163"/>
        <v>93.07</v>
      </c>
      <c r="Q1746" s="5" t="s">
        <v>8334</v>
      </c>
      <c r="R1746" s="10" t="s">
        <v>8335</v>
      </c>
      <c r="S1746" s="18">
        <f t="shared" si="164"/>
        <v>42026.605057870373</v>
      </c>
      <c r="T1746" s="21">
        <f t="shared" si="165"/>
        <v>42071.563391203701</v>
      </c>
      <c r="U1746" s="23">
        <f t="shared" si="166"/>
        <v>45</v>
      </c>
      <c r="V1746" s="25">
        <f t="shared" si="167"/>
        <v>0.12328767123287671</v>
      </c>
    </row>
    <row r="1747" spans="1:22" customFormat="1" ht="60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 s="8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 s="9">
        <f t="shared" si="163"/>
        <v>89.67</v>
      </c>
      <c r="Q1747" s="5" t="s">
        <v>8334</v>
      </c>
      <c r="R1747" s="10" t="s">
        <v>8335</v>
      </c>
      <c r="S1747" s="18">
        <f t="shared" si="164"/>
        <v>42690.259699074071</v>
      </c>
      <c r="T1747" s="21">
        <f t="shared" si="165"/>
        <v>42726.083333333328</v>
      </c>
      <c r="U1747" s="23">
        <f t="shared" si="166"/>
        <v>36</v>
      </c>
      <c r="V1747" s="25">
        <f t="shared" si="167"/>
        <v>9.8630136986301367E-2</v>
      </c>
    </row>
    <row r="1748" spans="1:22" customFormat="1" ht="60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 s="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 s="9">
        <f t="shared" si="163"/>
        <v>207.62</v>
      </c>
      <c r="Q1748" s="5" t="s">
        <v>8334</v>
      </c>
      <c r="R1748" s="10" t="s">
        <v>8335</v>
      </c>
      <c r="S1748" s="18">
        <f t="shared" si="164"/>
        <v>42668.176701388889</v>
      </c>
      <c r="T1748" s="21">
        <f t="shared" si="165"/>
        <v>42698.083333333328</v>
      </c>
      <c r="U1748" s="23">
        <f t="shared" si="166"/>
        <v>30</v>
      </c>
      <c r="V1748" s="25">
        <f t="shared" si="167"/>
        <v>8.2191780821917804E-2</v>
      </c>
    </row>
    <row r="1749" spans="1:22" customFormat="1" ht="60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 s="8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 s="9">
        <f t="shared" si="163"/>
        <v>59.41</v>
      </c>
      <c r="Q1749" s="5" t="s">
        <v>8334</v>
      </c>
      <c r="R1749" s="10" t="s">
        <v>8335</v>
      </c>
      <c r="S1749" s="18">
        <f t="shared" si="164"/>
        <v>42292.435532407413</v>
      </c>
      <c r="T1749" s="21">
        <f t="shared" si="165"/>
        <v>42321.625</v>
      </c>
      <c r="U1749" s="23">
        <f t="shared" si="166"/>
        <v>29</v>
      </c>
      <c r="V1749" s="25">
        <f t="shared" si="167"/>
        <v>7.9452054794520555E-2</v>
      </c>
    </row>
    <row r="1750" spans="1:22" customFormat="1" ht="45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 s="8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 s="9">
        <f t="shared" si="163"/>
        <v>358.97</v>
      </c>
      <c r="Q1750" s="5" t="s">
        <v>8334</v>
      </c>
      <c r="R1750" s="10" t="s">
        <v>8335</v>
      </c>
      <c r="S1750" s="18">
        <f t="shared" si="164"/>
        <v>42219.950729166667</v>
      </c>
      <c r="T1750" s="21">
        <f t="shared" si="165"/>
        <v>42249.950729166667</v>
      </c>
      <c r="U1750" s="23">
        <f t="shared" si="166"/>
        <v>30</v>
      </c>
      <c r="V1750" s="25">
        <f t="shared" si="167"/>
        <v>8.2191780821917804E-2</v>
      </c>
    </row>
    <row r="1751" spans="1:22" customFormat="1" ht="45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 s="8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 s="9">
        <f t="shared" si="163"/>
        <v>94.74</v>
      </c>
      <c r="Q1751" s="5" t="s">
        <v>8334</v>
      </c>
      <c r="R1751" s="10" t="s">
        <v>8335</v>
      </c>
      <c r="S1751" s="18">
        <f t="shared" si="164"/>
        <v>42758.975937499999</v>
      </c>
      <c r="T1751" s="21">
        <f t="shared" si="165"/>
        <v>42795.791666666672</v>
      </c>
      <c r="U1751" s="23">
        <f t="shared" si="166"/>
        <v>37</v>
      </c>
      <c r="V1751" s="25">
        <f t="shared" si="167"/>
        <v>0.10136986301369863</v>
      </c>
    </row>
    <row r="1752" spans="1:22" customFormat="1" ht="60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 s="8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 s="9">
        <f t="shared" si="163"/>
        <v>80.650000000000006</v>
      </c>
      <c r="Q1752" s="5" t="s">
        <v>8334</v>
      </c>
      <c r="R1752" s="10" t="s">
        <v>8335</v>
      </c>
      <c r="S1752" s="18">
        <f t="shared" si="164"/>
        <v>42454.836851851855</v>
      </c>
      <c r="T1752" s="21">
        <f t="shared" si="165"/>
        <v>42479.836851851855</v>
      </c>
      <c r="U1752" s="23">
        <f t="shared" si="166"/>
        <v>25</v>
      </c>
      <c r="V1752" s="25">
        <f t="shared" si="167"/>
        <v>6.8493150684931503E-2</v>
      </c>
    </row>
    <row r="1753" spans="1:22" customFormat="1" ht="30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 s="8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 s="9">
        <f t="shared" si="163"/>
        <v>168.69</v>
      </c>
      <c r="Q1753" s="5" t="s">
        <v>8334</v>
      </c>
      <c r="R1753" s="10" t="s">
        <v>8335</v>
      </c>
      <c r="S1753" s="18">
        <f t="shared" si="164"/>
        <v>42052.7815162037</v>
      </c>
      <c r="T1753" s="21">
        <f t="shared" si="165"/>
        <v>42082.739849537036</v>
      </c>
      <c r="U1753" s="23">
        <f t="shared" si="166"/>
        <v>30</v>
      </c>
      <c r="V1753" s="25">
        <f t="shared" si="167"/>
        <v>8.2191780821917804E-2</v>
      </c>
    </row>
    <row r="1754" spans="1:22" customFormat="1" ht="45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 s="8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 s="9">
        <f t="shared" si="163"/>
        <v>34.69</v>
      </c>
      <c r="Q1754" s="5" t="s">
        <v>8334</v>
      </c>
      <c r="R1754" s="10" t="s">
        <v>8335</v>
      </c>
      <c r="S1754" s="18">
        <f t="shared" si="164"/>
        <v>42627.253263888888</v>
      </c>
      <c r="T1754" s="21">
        <f t="shared" si="165"/>
        <v>42657.253263888888</v>
      </c>
      <c r="U1754" s="23">
        <f t="shared" si="166"/>
        <v>30</v>
      </c>
      <c r="V1754" s="25">
        <f t="shared" si="167"/>
        <v>8.2191780821917804E-2</v>
      </c>
    </row>
    <row r="1755" spans="1:22" customFormat="1" ht="45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 s="8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 s="9">
        <f t="shared" si="163"/>
        <v>462.86</v>
      </c>
      <c r="Q1755" s="5" t="s">
        <v>8334</v>
      </c>
      <c r="R1755" s="10" t="s">
        <v>8335</v>
      </c>
      <c r="S1755" s="18">
        <f t="shared" si="164"/>
        <v>42420.74962962963</v>
      </c>
      <c r="T1755" s="21">
        <f t="shared" si="165"/>
        <v>42450.707962962959</v>
      </c>
      <c r="U1755" s="23">
        <f t="shared" si="166"/>
        <v>30</v>
      </c>
      <c r="V1755" s="25">
        <f t="shared" si="167"/>
        <v>8.2191780821917804E-2</v>
      </c>
    </row>
    <row r="1756" spans="1:22" customFormat="1" ht="60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 s="8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 s="9">
        <f t="shared" si="163"/>
        <v>104.39</v>
      </c>
      <c r="Q1756" s="5" t="s">
        <v>8334</v>
      </c>
      <c r="R1756" s="10" t="s">
        <v>8335</v>
      </c>
      <c r="S1756" s="18">
        <f t="shared" si="164"/>
        <v>42067.876770833333</v>
      </c>
      <c r="T1756" s="21">
        <f t="shared" si="165"/>
        <v>42097.835104166668</v>
      </c>
      <c r="U1756" s="23">
        <f t="shared" si="166"/>
        <v>30</v>
      </c>
      <c r="V1756" s="25">
        <f t="shared" si="167"/>
        <v>8.2191780821917804E-2</v>
      </c>
    </row>
    <row r="1757" spans="1:22" customFormat="1" ht="60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 s="8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 s="9">
        <f t="shared" si="163"/>
        <v>7.5</v>
      </c>
      <c r="Q1757" s="5" t="s">
        <v>8334</v>
      </c>
      <c r="R1757" s="10" t="s">
        <v>8335</v>
      </c>
      <c r="S1757" s="18">
        <f t="shared" si="164"/>
        <v>42252.788900462961</v>
      </c>
      <c r="T1757" s="21">
        <f t="shared" si="165"/>
        <v>42282.788900462961</v>
      </c>
      <c r="U1757" s="23">
        <f t="shared" si="166"/>
        <v>30</v>
      </c>
      <c r="V1757" s="25">
        <f t="shared" si="167"/>
        <v>8.2191780821917804E-2</v>
      </c>
    </row>
    <row r="1758" spans="1:22" customFormat="1" ht="45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 s="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 s="9">
        <f t="shared" si="163"/>
        <v>47.13</v>
      </c>
      <c r="Q1758" s="5" t="s">
        <v>8334</v>
      </c>
      <c r="R1758" s="10" t="s">
        <v>8335</v>
      </c>
      <c r="S1758" s="18">
        <f t="shared" si="164"/>
        <v>42571.167465277773</v>
      </c>
      <c r="T1758" s="21">
        <f t="shared" si="165"/>
        <v>42611.167465277773</v>
      </c>
      <c r="U1758" s="23">
        <f t="shared" si="166"/>
        <v>40</v>
      </c>
      <c r="V1758" s="25">
        <f t="shared" si="167"/>
        <v>0.1095890410958904</v>
      </c>
    </row>
    <row r="1759" spans="1:22" customFormat="1" ht="45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 s="8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 s="9">
        <f t="shared" si="163"/>
        <v>414.29</v>
      </c>
      <c r="Q1759" s="5" t="s">
        <v>8334</v>
      </c>
      <c r="R1759" s="10" t="s">
        <v>8335</v>
      </c>
      <c r="S1759" s="18">
        <f t="shared" si="164"/>
        <v>42733.827349537038</v>
      </c>
      <c r="T1759" s="21">
        <f t="shared" si="165"/>
        <v>42763.811805555553</v>
      </c>
      <c r="U1759" s="23">
        <f t="shared" si="166"/>
        <v>30</v>
      </c>
      <c r="V1759" s="25">
        <f t="shared" si="167"/>
        <v>8.2191780821917804E-2</v>
      </c>
    </row>
    <row r="1760" spans="1:22" customFormat="1" ht="60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 s="8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 s="9">
        <f t="shared" si="163"/>
        <v>42.48</v>
      </c>
      <c r="Q1760" s="5" t="s">
        <v>8334</v>
      </c>
      <c r="R1760" s="10" t="s">
        <v>8335</v>
      </c>
      <c r="S1760" s="18">
        <f t="shared" si="164"/>
        <v>42505.955925925926</v>
      </c>
      <c r="T1760" s="21">
        <f t="shared" si="165"/>
        <v>42565.955925925926</v>
      </c>
      <c r="U1760" s="23">
        <f t="shared" si="166"/>
        <v>60</v>
      </c>
      <c r="V1760" s="25">
        <f t="shared" si="167"/>
        <v>0.16438356164383561</v>
      </c>
    </row>
    <row r="1761" spans="1:22" customFormat="1" ht="30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 s="8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 s="9">
        <f t="shared" si="163"/>
        <v>108.78</v>
      </c>
      <c r="Q1761" s="5" t="s">
        <v>8334</v>
      </c>
      <c r="R1761" s="10" t="s">
        <v>8335</v>
      </c>
      <c r="S1761" s="18">
        <f t="shared" si="164"/>
        <v>42068.829039351855</v>
      </c>
      <c r="T1761" s="21">
        <f t="shared" si="165"/>
        <v>42088.787372685183</v>
      </c>
      <c r="U1761" s="23">
        <f t="shared" si="166"/>
        <v>20</v>
      </c>
      <c r="V1761" s="25">
        <f t="shared" si="167"/>
        <v>5.4794520547945202E-2</v>
      </c>
    </row>
    <row r="1762" spans="1:22" customFormat="1" ht="60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 s="8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 s="9">
        <f t="shared" si="163"/>
        <v>81.099999999999994</v>
      </c>
      <c r="Q1762" s="5" t="s">
        <v>8334</v>
      </c>
      <c r="R1762" s="10" t="s">
        <v>8335</v>
      </c>
      <c r="S1762" s="18">
        <f t="shared" si="164"/>
        <v>42405.67260416667</v>
      </c>
      <c r="T1762" s="21">
        <f t="shared" si="165"/>
        <v>42425.67260416667</v>
      </c>
      <c r="U1762" s="23">
        <f t="shared" si="166"/>
        <v>20</v>
      </c>
      <c r="V1762" s="25">
        <f t="shared" si="167"/>
        <v>5.4794520547945202E-2</v>
      </c>
    </row>
    <row r="1763" spans="1:22" customFormat="1" ht="30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 s="8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 s="9">
        <f t="shared" si="163"/>
        <v>51.67</v>
      </c>
      <c r="Q1763" s="5" t="s">
        <v>8334</v>
      </c>
      <c r="R1763" s="10" t="s">
        <v>8335</v>
      </c>
      <c r="S1763" s="18">
        <f t="shared" si="164"/>
        <v>42209.567824074074</v>
      </c>
      <c r="T1763" s="21">
        <f t="shared" si="165"/>
        <v>42259.567824074074</v>
      </c>
      <c r="U1763" s="23">
        <f t="shared" si="166"/>
        <v>50</v>
      </c>
      <c r="V1763" s="25">
        <f t="shared" si="167"/>
        <v>0.13698630136986301</v>
      </c>
    </row>
    <row r="1764" spans="1:22" customFormat="1" ht="30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 s="8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 s="9">
        <f t="shared" si="163"/>
        <v>35.4</v>
      </c>
      <c r="Q1764" s="5" t="s">
        <v>8334</v>
      </c>
      <c r="R1764" s="10" t="s">
        <v>8335</v>
      </c>
      <c r="S1764" s="18">
        <f t="shared" si="164"/>
        <v>42410.982002314813</v>
      </c>
      <c r="T1764" s="21">
        <f t="shared" si="165"/>
        <v>42440.982002314813</v>
      </c>
      <c r="U1764" s="23">
        <f t="shared" si="166"/>
        <v>30</v>
      </c>
      <c r="V1764" s="25">
        <f t="shared" si="167"/>
        <v>8.2191780821917804E-2</v>
      </c>
    </row>
    <row r="1765" spans="1:22" customFormat="1" ht="60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 s="8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 s="9">
        <f t="shared" si="163"/>
        <v>103.64</v>
      </c>
      <c r="Q1765" s="5" t="s">
        <v>8334</v>
      </c>
      <c r="R1765" s="10" t="s">
        <v>8335</v>
      </c>
      <c r="S1765" s="18">
        <f t="shared" si="164"/>
        <v>42636.868518518517</v>
      </c>
      <c r="T1765" s="21">
        <f t="shared" si="165"/>
        <v>42666.868518518517</v>
      </c>
      <c r="U1765" s="23">
        <f t="shared" si="166"/>
        <v>30</v>
      </c>
      <c r="V1765" s="25">
        <f t="shared" si="167"/>
        <v>8.2191780821917804E-2</v>
      </c>
    </row>
    <row r="1766" spans="1:22" customFormat="1" ht="60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 s="8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 s="9">
        <f t="shared" si="163"/>
        <v>55.28</v>
      </c>
      <c r="Q1766" s="5" t="s">
        <v>8334</v>
      </c>
      <c r="R1766" s="10" t="s">
        <v>8335</v>
      </c>
      <c r="S1766" s="18">
        <f t="shared" si="164"/>
        <v>41825.485868055555</v>
      </c>
      <c r="T1766" s="21">
        <f t="shared" si="165"/>
        <v>41854.485868055555</v>
      </c>
      <c r="U1766" s="23">
        <f t="shared" si="166"/>
        <v>29</v>
      </c>
      <c r="V1766" s="25">
        <f t="shared" si="167"/>
        <v>7.9452054794520555E-2</v>
      </c>
    </row>
    <row r="1767" spans="1:22" customFormat="1" ht="60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 s="8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 s="9">
        <f t="shared" si="163"/>
        <v>72.17</v>
      </c>
      <c r="Q1767" s="5" t="s">
        <v>8334</v>
      </c>
      <c r="R1767" s="10" t="s">
        <v>8335</v>
      </c>
      <c r="S1767" s="18">
        <f t="shared" si="164"/>
        <v>41834.980462962965</v>
      </c>
      <c r="T1767" s="21">
        <f t="shared" si="165"/>
        <v>41864.980462962965</v>
      </c>
      <c r="U1767" s="23">
        <f t="shared" si="166"/>
        <v>30</v>
      </c>
      <c r="V1767" s="25">
        <f t="shared" si="167"/>
        <v>8.2191780821917804E-2</v>
      </c>
    </row>
    <row r="1768" spans="1:22" customFormat="1" ht="30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 s="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 s="9">
        <f t="shared" si="163"/>
        <v>0</v>
      </c>
      <c r="Q1768" s="5" t="s">
        <v>8334</v>
      </c>
      <c r="R1768" s="10" t="s">
        <v>8335</v>
      </c>
      <c r="S1768" s="18">
        <f t="shared" si="164"/>
        <v>41855.859814814816</v>
      </c>
      <c r="T1768" s="21">
        <f t="shared" si="165"/>
        <v>41876.859814814816</v>
      </c>
      <c r="U1768" s="23">
        <f t="shared" si="166"/>
        <v>21</v>
      </c>
      <c r="V1768" s="25">
        <f t="shared" si="167"/>
        <v>5.7534246575342465E-2</v>
      </c>
    </row>
    <row r="1769" spans="1:22" customFormat="1" ht="45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 s="8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 s="9">
        <f t="shared" si="163"/>
        <v>58.62</v>
      </c>
      <c r="Q1769" s="5" t="s">
        <v>8334</v>
      </c>
      <c r="R1769" s="10" t="s">
        <v>8335</v>
      </c>
      <c r="S1769" s="18">
        <f t="shared" si="164"/>
        <v>41824.658379629633</v>
      </c>
      <c r="T1769" s="21">
        <f t="shared" si="165"/>
        <v>41854.658379629633</v>
      </c>
      <c r="U1769" s="23">
        <f t="shared" si="166"/>
        <v>30</v>
      </c>
      <c r="V1769" s="25">
        <f t="shared" si="167"/>
        <v>8.2191780821917804E-2</v>
      </c>
    </row>
    <row r="1770" spans="1:22" customFormat="1" ht="45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 s="8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 s="9">
        <f t="shared" si="163"/>
        <v>12.47</v>
      </c>
      <c r="Q1770" s="5" t="s">
        <v>8334</v>
      </c>
      <c r="R1770" s="10" t="s">
        <v>8335</v>
      </c>
      <c r="S1770" s="18">
        <f t="shared" si="164"/>
        <v>41849.560694444444</v>
      </c>
      <c r="T1770" s="21">
        <f t="shared" si="165"/>
        <v>41909.560694444444</v>
      </c>
      <c r="U1770" s="23">
        <f t="shared" si="166"/>
        <v>60</v>
      </c>
      <c r="V1770" s="25">
        <f t="shared" si="167"/>
        <v>0.16438356164383561</v>
      </c>
    </row>
    <row r="1771" spans="1:22" customFormat="1" ht="45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 s="8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 s="9">
        <f t="shared" si="163"/>
        <v>49.14</v>
      </c>
      <c r="Q1771" s="5" t="s">
        <v>8334</v>
      </c>
      <c r="R1771" s="10" t="s">
        <v>8335</v>
      </c>
      <c r="S1771" s="18">
        <f t="shared" si="164"/>
        <v>41987.818969907406</v>
      </c>
      <c r="T1771" s="21">
        <f t="shared" si="165"/>
        <v>42017.818969907406</v>
      </c>
      <c r="U1771" s="23">
        <f t="shared" si="166"/>
        <v>30</v>
      </c>
      <c r="V1771" s="25">
        <f t="shared" si="167"/>
        <v>8.2191780821917804E-2</v>
      </c>
    </row>
    <row r="1772" spans="1:22" customFormat="1" ht="60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 s="8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 s="9">
        <f t="shared" si="163"/>
        <v>150.5</v>
      </c>
      <c r="Q1772" s="5" t="s">
        <v>8334</v>
      </c>
      <c r="R1772" s="10" t="s">
        <v>8335</v>
      </c>
      <c r="S1772" s="18">
        <f t="shared" si="164"/>
        <v>41891.780023148152</v>
      </c>
      <c r="T1772" s="21">
        <f t="shared" si="165"/>
        <v>41926.780023148152</v>
      </c>
      <c r="U1772" s="23">
        <f t="shared" si="166"/>
        <v>35</v>
      </c>
      <c r="V1772" s="25">
        <f t="shared" si="167"/>
        <v>9.5890410958904104E-2</v>
      </c>
    </row>
    <row r="1773" spans="1:22" customFormat="1" ht="60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 s="8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 s="9">
        <f t="shared" si="163"/>
        <v>35.799999999999997</v>
      </c>
      <c r="Q1773" s="5" t="s">
        <v>8334</v>
      </c>
      <c r="R1773" s="10" t="s">
        <v>8335</v>
      </c>
      <c r="S1773" s="18">
        <f t="shared" si="164"/>
        <v>41905.979629629634</v>
      </c>
      <c r="T1773" s="21">
        <f t="shared" si="165"/>
        <v>41935.979629629634</v>
      </c>
      <c r="U1773" s="23">
        <f t="shared" si="166"/>
        <v>30</v>
      </c>
      <c r="V1773" s="25">
        <f t="shared" si="167"/>
        <v>8.2191780821917804E-2</v>
      </c>
    </row>
    <row r="1774" spans="1:22" customFormat="1" ht="45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 s="8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 s="9">
        <f t="shared" si="163"/>
        <v>45.16</v>
      </c>
      <c r="Q1774" s="5" t="s">
        <v>8334</v>
      </c>
      <c r="R1774" s="10" t="s">
        <v>8335</v>
      </c>
      <c r="S1774" s="18">
        <f t="shared" si="164"/>
        <v>41766.718009259261</v>
      </c>
      <c r="T1774" s="21">
        <f t="shared" si="165"/>
        <v>41826.718009259261</v>
      </c>
      <c r="U1774" s="23">
        <f t="shared" si="166"/>
        <v>60</v>
      </c>
      <c r="V1774" s="25">
        <f t="shared" si="167"/>
        <v>0.16438356164383561</v>
      </c>
    </row>
    <row r="1775" spans="1:22" customFormat="1" ht="60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 s="8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 s="9">
        <f t="shared" si="163"/>
        <v>98.79</v>
      </c>
      <c r="Q1775" s="5" t="s">
        <v>8334</v>
      </c>
      <c r="R1775" s="10" t="s">
        <v>8335</v>
      </c>
      <c r="S1775" s="18">
        <f t="shared" si="164"/>
        <v>41978.760393518518</v>
      </c>
      <c r="T1775" s="21">
        <f t="shared" si="165"/>
        <v>42023.760393518518</v>
      </c>
      <c r="U1775" s="23">
        <f t="shared" si="166"/>
        <v>45</v>
      </c>
      <c r="V1775" s="25">
        <f t="shared" si="167"/>
        <v>0.12328767123287671</v>
      </c>
    </row>
    <row r="1776" spans="1:22" customFormat="1" ht="60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 s="8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 s="9">
        <f t="shared" si="163"/>
        <v>88.31</v>
      </c>
      <c r="Q1776" s="5" t="s">
        <v>8334</v>
      </c>
      <c r="R1776" s="10" t="s">
        <v>8335</v>
      </c>
      <c r="S1776" s="18">
        <f t="shared" si="164"/>
        <v>41930.218657407408</v>
      </c>
      <c r="T1776" s="21">
        <f t="shared" si="165"/>
        <v>41972.624305555553</v>
      </c>
      <c r="U1776" s="23">
        <f t="shared" si="166"/>
        <v>42</v>
      </c>
      <c r="V1776" s="25">
        <f t="shared" si="167"/>
        <v>0.11506849315068493</v>
      </c>
    </row>
    <row r="1777" spans="1:22" customFormat="1" ht="45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 s="8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 s="9">
        <f t="shared" si="163"/>
        <v>170.63</v>
      </c>
      <c r="Q1777" s="5" t="s">
        <v>8334</v>
      </c>
      <c r="R1777" s="10" t="s">
        <v>8335</v>
      </c>
      <c r="S1777" s="18">
        <f t="shared" si="164"/>
        <v>41891.976388888892</v>
      </c>
      <c r="T1777" s="21">
        <f t="shared" si="165"/>
        <v>41936.976388888892</v>
      </c>
      <c r="U1777" s="23">
        <f t="shared" si="166"/>
        <v>45</v>
      </c>
      <c r="V1777" s="25">
        <f t="shared" si="167"/>
        <v>0.12328767123287671</v>
      </c>
    </row>
    <row r="1778" spans="1:22" customFormat="1" ht="45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 s="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 s="9">
        <f t="shared" si="163"/>
        <v>83.75</v>
      </c>
      <c r="Q1778" s="5" t="s">
        <v>8334</v>
      </c>
      <c r="R1778" s="10" t="s">
        <v>8335</v>
      </c>
      <c r="S1778" s="18">
        <f t="shared" si="164"/>
        <v>41905.95684027778</v>
      </c>
      <c r="T1778" s="21">
        <f t="shared" si="165"/>
        <v>41941.95684027778</v>
      </c>
      <c r="U1778" s="23">
        <f t="shared" si="166"/>
        <v>36</v>
      </c>
      <c r="V1778" s="25">
        <f t="shared" si="167"/>
        <v>9.8630136986301367E-2</v>
      </c>
    </row>
    <row r="1779" spans="1:22" customFormat="1" ht="60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 s="8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 s="9">
        <f t="shared" si="163"/>
        <v>65.099999999999994</v>
      </c>
      <c r="Q1779" s="5" t="s">
        <v>8334</v>
      </c>
      <c r="R1779" s="10" t="s">
        <v>8335</v>
      </c>
      <c r="S1779" s="18">
        <f t="shared" si="164"/>
        <v>42025.357094907406</v>
      </c>
      <c r="T1779" s="21">
        <f t="shared" si="165"/>
        <v>42055.357094907406</v>
      </c>
      <c r="U1779" s="23">
        <f t="shared" si="166"/>
        <v>30</v>
      </c>
      <c r="V1779" s="25">
        <f t="shared" si="167"/>
        <v>8.2191780821917804E-2</v>
      </c>
    </row>
    <row r="1780" spans="1:22" customFormat="1" ht="45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 s="8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 s="9">
        <f t="shared" si="163"/>
        <v>66.33</v>
      </c>
      <c r="Q1780" s="5" t="s">
        <v>8334</v>
      </c>
      <c r="R1780" s="10" t="s">
        <v>8335</v>
      </c>
      <c r="S1780" s="18">
        <f t="shared" si="164"/>
        <v>42045.86336805555</v>
      </c>
      <c r="T1780" s="21">
        <f t="shared" si="165"/>
        <v>42090.821701388893</v>
      </c>
      <c r="U1780" s="23">
        <f t="shared" si="166"/>
        <v>45</v>
      </c>
      <c r="V1780" s="25">
        <f t="shared" si="167"/>
        <v>0.12328767123287671</v>
      </c>
    </row>
    <row r="1781" spans="1:22" customFormat="1" ht="60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 s="8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 s="9">
        <f t="shared" si="163"/>
        <v>104.89</v>
      </c>
      <c r="Q1781" s="5" t="s">
        <v>8334</v>
      </c>
      <c r="R1781" s="10" t="s">
        <v>8335</v>
      </c>
      <c r="S1781" s="18">
        <f t="shared" si="164"/>
        <v>42585.691898148143</v>
      </c>
      <c r="T1781" s="21">
        <f t="shared" si="165"/>
        <v>42615.691898148143</v>
      </c>
      <c r="U1781" s="23">
        <f t="shared" si="166"/>
        <v>30</v>
      </c>
      <c r="V1781" s="25">
        <f t="shared" si="167"/>
        <v>8.2191780821917804E-2</v>
      </c>
    </row>
    <row r="1782" spans="1:22" customFormat="1" ht="60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 s="8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 s="9">
        <f t="shared" si="163"/>
        <v>78.44</v>
      </c>
      <c r="Q1782" s="5" t="s">
        <v>8334</v>
      </c>
      <c r="R1782" s="10" t="s">
        <v>8335</v>
      </c>
      <c r="S1782" s="18">
        <f t="shared" si="164"/>
        <v>42493.600810185191</v>
      </c>
      <c r="T1782" s="21">
        <f t="shared" si="165"/>
        <v>42553.600810185191</v>
      </c>
      <c r="U1782" s="23">
        <f t="shared" si="166"/>
        <v>60</v>
      </c>
      <c r="V1782" s="25">
        <f t="shared" si="167"/>
        <v>0.16438356164383561</v>
      </c>
    </row>
    <row r="1783" spans="1:22" customFormat="1" ht="60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 s="8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 s="9">
        <f t="shared" si="163"/>
        <v>59.04</v>
      </c>
      <c r="Q1783" s="5" t="s">
        <v>8334</v>
      </c>
      <c r="R1783" s="10" t="s">
        <v>8335</v>
      </c>
      <c r="S1783" s="18">
        <f t="shared" si="164"/>
        <v>42597.617418981477</v>
      </c>
      <c r="T1783" s="21">
        <f t="shared" si="165"/>
        <v>42628.617418981477</v>
      </c>
      <c r="U1783" s="23">
        <f t="shared" si="166"/>
        <v>31</v>
      </c>
      <c r="V1783" s="25">
        <f t="shared" si="167"/>
        <v>8.4931506849315067E-2</v>
      </c>
    </row>
    <row r="1784" spans="1:22" customFormat="1" ht="60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 s="8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 s="9">
        <f t="shared" si="163"/>
        <v>71.34</v>
      </c>
      <c r="Q1784" s="5" t="s">
        <v>8334</v>
      </c>
      <c r="R1784" s="10" t="s">
        <v>8335</v>
      </c>
      <c r="S1784" s="18">
        <f t="shared" si="164"/>
        <v>42388.575104166666</v>
      </c>
      <c r="T1784" s="21">
        <f t="shared" si="165"/>
        <v>42421.575104166666</v>
      </c>
      <c r="U1784" s="23">
        <f t="shared" si="166"/>
        <v>33</v>
      </c>
      <c r="V1784" s="25">
        <f t="shared" si="167"/>
        <v>9.0410958904109592E-2</v>
      </c>
    </row>
    <row r="1785" spans="1:22" customFormat="1" ht="60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 s="8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 s="9">
        <f t="shared" si="163"/>
        <v>51.23</v>
      </c>
      <c r="Q1785" s="5" t="s">
        <v>8334</v>
      </c>
      <c r="R1785" s="10" t="s">
        <v>8335</v>
      </c>
      <c r="S1785" s="18">
        <f t="shared" si="164"/>
        <v>42115.949976851851</v>
      </c>
      <c r="T1785" s="21">
        <f t="shared" si="165"/>
        <v>42145.949976851851</v>
      </c>
      <c r="U1785" s="23">
        <f t="shared" si="166"/>
        <v>30</v>
      </c>
      <c r="V1785" s="25">
        <f t="shared" si="167"/>
        <v>8.2191780821917804E-2</v>
      </c>
    </row>
    <row r="1786" spans="1:22" customFormat="1" ht="60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 s="8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 s="9">
        <f t="shared" si="163"/>
        <v>60.24</v>
      </c>
      <c r="Q1786" s="5" t="s">
        <v>8334</v>
      </c>
      <c r="R1786" s="10" t="s">
        <v>8335</v>
      </c>
      <c r="S1786" s="18">
        <f t="shared" si="164"/>
        <v>42003.655555555553</v>
      </c>
      <c r="T1786" s="21">
        <f t="shared" si="165"/>
        <v>42035.142361111109</v>
      </c>
      <c r="U1786" s="23">
        <f t="shared" si="166"/>
        <v>32</v>
      </c>
      <c r="V1786" s="25">
        <f t="shared" si="167"/>
        <v>8.7671232876712329E-2</v>
      </c>
    </row>
    <row r="1787" spans="1:22" customFormat="1" ht="45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 s="8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 s="9">
        <f t="shared" si="163"/>
        <v>44.94</v>
      </c>
      <c r="Q1787" s="5" t="s">
        <v>8334</v>
      </c>
      <c r="R1787" s="10" t="s">
        <v>8335</v>
      </c>
      <c r="S1787" s="18">
        <f t="shared" si="164"/>
        <v>41897.134895833333</v>
      </c>
      <c r="T1787" s="21">
        <f t="shared" si="165"/>
        <v>41928</v>
      </c>
      <c r="U1787" s="23">
        <f t="shared" si="166"/>
        <v>31</v>
      </c>
      <c r="V1787" s="25">
        <f t="shared" si="167"/>
        <v>8.4931506849315067E-2</v>
      </c>
    </row>
    <row r="1788" spans="1:22" customFormat="1" ht="60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 s="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 s="9">
        <f t="shared" si="163"/>
        <v>31.21</v>
      </c>
      <c r="Q1788" s="5" t="s">
        <v>8334</v>
      </c>
      <c r="R1788" s="10" t="s">
        <v>8335</v>
      </c>
      <c r="S1788" s="18">
        <f t="shared" si="164"/>
        <v>41958.550659722227</v>
      </c>
      <c r="T1788" s="21">
        <f t="shared" si="165"/>
        <v>41988.550659722227</v>
      </c>
      <c r="U1788" s="23">
        <f t="shared" si="166"/>
        <v>30</v>
      </c>
      <c r="V1788" s="25">
        <f t="shared" si="167"/>
        <v>8.2191780821917804E-2</v>
      </c>
    </row>
    <row r="1789" spans="1:22" customFormat="1" ht="45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 s="8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 s="9">
        <f t="shared" si="163"/>
        <v>63.88</v>
      </c>
      <c r="Q1789" s="5" t="s">
        <v>8334</v>
      </c>
      <c r="R1789" s="10" t="s">
        <v>8335</v>
      </c>
      <c r="S1789" s="18">
        <f t="shared" si="164"/>
        <v>42068.65552083333</v>
      </c>
      <c r="T1789" s="21">
        <f t="shared" si="165"/>
        <v>42098.613854166666</v>
      </c>
      <c r="U1789" s="23">
        <f t="shared" si="166"/>
        <v>30</v>
      </c>
      <c r="V1789" s="25">
        <f t="shared" si="167"/>
        <v>8.2191780821917804E-2</v>
      </c>
    </row>
    <row r="1790" spans="1:22" customFormat="1" ht="45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 s="8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 s="9">
        <f t="shared" si="163"/>
        <v>19</v>
      </c>
      <c r="Q1790" s="5" t="s">
        <v>8334</v>
      </c>
      <c r="R1790" s="10" t="s">
        <v>8335</v>
      </c>
      <c r="S1790" s="18">
        <f t="shared" si="164"/>
        <v>41913.94840277778</v>
      </c>
      <c r="T1790" s="21">
        <f t="shared" si="165"/>
        <v>41943.94840277778</v>
      </c>
      <c r="U1790" s="23">
        <f t="shared" si="166"/>
        <v>30</v>
      </c>
      <c r="V1790" s="25">
        <f t="shared" si="167"/>
        <v>8.2191780821917804E-2</v>
      </c>
    </row>
    <row r="1791" spans="1:22" customFormat="1" ht="45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 s="8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 s="9">
        <f t="shared" si="163"/>
        <v>10</v>
      </c>
      <c r="Q1791" s="5" t="s">
        <v>8334</v>
      </c>
      <c r="R1791" s="10" t="s">
        <v>8335</v>
      </c>
      <c r="S1791" s="18">
        <f t="shared" si="164"/>
        <v>41956.250034722223</v>
      </c>
      <c r="T1791" s="21">
        <f t="shared" si="165"/>
        <v>42016.250034722223</v>
      </c>
      <c r="U1791" s="23">
        <f t="shared" si="166"/>
        <v>60</v>
      </c>
      <c r="V1791" s="25">
        <f t="shared" si="167"/>
        <v>0.16438356164383561</v>
      </c>
    </row>
    <row r="1792" spans="1:22" customFormat="1" ht="45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 s="8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 s="9">
        <f t="shared" si="163"/>
        <v>109.07</v>
      </c>
      <c r="Q1792" s="5" t="s">
        <v>8334</v>
      </c>
      <c r="R1792" s="10" t="s">
        <v>8335</v>
      </c>
      <c r="S1792" s="18">
        <f t="shared" si="164"/>
        <v>42010.674513888895</v>
      </c>
      <c r="T1792" s="21">
        <f t="shared" si="165"/>
        <v>42040.674513888895</v>
      </c>
      <c r="U1792" s="23">
        <f t="shared" si="166"/>
        <v>30</v>
      </c>
      <c r="V1792" s="25">
        <f t="shared" si="167"/>
        <v>8.2191780821917804E-2</v>
      </c>
    </row>
    <row r="1793" spans="1:22" customFormat="1" ht="45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 s="8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 s="9">
        <f t="shared" si="163"/>
        <v>26.75</v>
      </c>
      <c r="Q1793" s="5" t="s">
        <v>8334</v>
      </c>
      <c r="R1793" s="10" t="s">
        <v>8335</v>
      </c>
      <c r="S1793" s="18">
        <f t="shared" si="164"/>
        <v>41973.740335648152</v>
      </c>
      <c r="T1793" s="21">
        <f t="shared" si="165"/>
        <v>42033.740335648152</v>
      </c>
      <c r="U1793" s="23">
        <f t="shared" si="166"/>
        <v>60</v>
      </c>
      <c r="V1793" s="25">
        <f t="shared" si="167"/>
        <v>0.16438356164383561</v>
      </c>
    </row>
    <row r="1794" spans="1:22" customFormat="1" ht="45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 s="8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2"/>
        <v>61</v>
      </c>
      <c r="P1794" s="9">
        <f t="shared" si="163"/>
        <v>109.94</v>
      </c>
      <c r="Q1794" s="5" t="s">
        <v>8334</v>
      </c>
      <c r="R1794" s="10" t="s">
        <v>8335</v>
      </c>
      <c r="S1794" s="18">
        <f t="shared" si="164"/>
        <v>42189.031041666662</v>
      </c>
      <c r="T1794" s="21">
        <f t="shared" si="165"/>
        <v>42226.290972222225</v>
      </c>
      <c r="U1794" s="23">
        <f t="shared" si="166"/>
        <v>37</v>
      </c>
      <c r="V1794" s="25">
        <f t="shared" si="167"/>
        <v>0.10136986301369863</v>
      </c>
    </row>
    <row r="1795" spans="1:22" customFormat="1" ht="45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 s="8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68">ROUND(E1795/D1795*100,0)</f>
        <v>1</v>
      </c>
      <c r="P1795" s="9">
        <f t="shared" ref="P1795:P1858" si="169">IFERROR(ROUND(E1795/L1795,2),0)</f>
        <v>20</v>
      </c>
      <c r="Q1795" s="5" t="s">
        <v>8334</v>
      </c>
      <c r="R1795" s="10" t="s">
        <v>8335</v>
      </c>
      <c r="S1795" s="18">
        <f t="shared" ref="S1795:S1858" si="170">(((J1795/60)/60)/24)+DATE(1970,1,1)</f>
        <v>41940.89166666667</v>
      </c>
      <c r="T1795" s="21">
        <f t="shared" ref="T1795:T1858" si="171">(((I1795/60)/60)/24)+DATE(1970,1,1)</f>
        <v>41970.933333333334</v>
      </c>
      <c r="U1795" s="23">
        <f t="shared" ref="U1795:U1858" si="172">_xlfn.DAYS(T1795,S1795)</f>
        <v>30</v>
      </c>
      <c r="V1795" s="25">
        <f t="shared" ref="V1795:V1858" si="173">U1795/365</f>
        <v>8.2191780821917804E-2</v>
      </c>
    </row>
    <row r="1796" spans="1:22" customFormat="1" ht="60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 s="8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 s="9">
        <f t="shared" si="169"/>
        <v>55.39</v>
      </c>
      <c r="Q1796" s="5" t="s">
        <v>8334</v>
      </c>
      <c r="R1796" s="10" t="s">
        <v>8335</v>
      </c>
      <c r="S1796" s="18">
        <f t="shared" si="170"/>
        <v>42011.551180555558</v>
      </c>
      <c r="T1796" s="21">
        <f t="shared" si="171"/>
        <v>42046.551180555558</v>
      </c>
      <c r="U1796" s="23">
        <f t="shared" si="172"/>
        <v>35</v>
      </c>
      <c r="V1796" s="25">
        <f t="shared" si="173"/>
        <v>9.5890410958904104E-2</v>
      </c>
    </row>
    <row r="1797" spans="1:22" customFormat="1" ht="45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 s="8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 s="9">
        <f t="shared" si="169"/>
        <v>133.9</v>
      </c>
      <c r="Q1797" s="5" t="s">
        <v>8334</v>
      </c>
      <c r="R1797" s="10" t="s">
        <v>8335</v>
      </c>
      <c r="S1797" s="18">
        <f t="shared" si="170"/>
        <v>42628.288668981477</v>
      </c>
      <c r="T1797" s="21">
        <f t="shared" si="171"/>
        <v>42657.666666666672</v>
      </c>
      <c r="U1797" s="23">
        <f t="shared" si="172"/>
        <v>29</v>
      </c>
      <c r="V1797" s="25">
        <f t="shared" si="173"/>
        <v>7.9452054794520555E-2</v>
      </c>
    </row>
    <row r="1798" spans="1:22" customFormat="1" ht="60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 s="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 s="9">
        <f t="shared" si="169"/>
        <v>48.72</v>
      </c>
      <c r="Q1798" s="5" t="s">
        <v>8334</v>
      </c>
      <c r="R1798" s="10" t="s">
        <v>8335</v>
      </c>
      <c r="S1798" s="18">
        <f t="shared" si="170"/>
        <v>42515.439421296294</v>
      </c>
      <c r="T1798" s="21">
        <f t="shared" si="171"/>
        <v>42575.439421296294</v>
      </c>
      <c r="U1798" s="23">
        <f t="shared" si="172"/>
        <v>60</v>
      </c>
      <c r="V1798" s="25">
        <f t="shared" si="173"/>
        <v>0.16438356164383561</v>
      </c>
    </row>
    <row r="1799" spans="1:22" customFormat="1" ht="45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 s="8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 s="9">
        <f t="shared" si="169"/>
        <v>48.25</v>
      </c>
      <c r="Q1799" s="5" t="s">
        <v>8334</v>
      </c>
      <c r="R1799" s="10" t="s">
        <v>8335</v>
      </c>
      <c r="S1799" s="18">
        <f t="shared" si="170"/>
        <v>42689.56931712963</v>
      </c>
      <c r="T1799" s="21">
        <f t="shared" si="171"/>
        <v>42719.56931712963</v>
      </c>
      <c r="U1799" s="23">
        <f t="shared" si="172"/>
        <v>30</v>
      </c>
      <c r="V1799" s="25">
        <f t="shared" si="173"/>
        <v>8.2191780821917804E-2</v>
      </c>
    </row>
    <row r="1800" spans="1:22" customFormat="1" ht="45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 s="8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 s="9">
        <f t="shared" si="169"/>
        <v>58.97</v>
      </c>
      <c r="Q1800" s="5" t="s">
        <v>8334</v>
      </c>
      <c r="R1800" s="10" t="s">
        <v>8335</v>
      </c>
      <c r="S1800" s="18">
        <f t="shared" si="170"/>
        <v>42344.32677083333</v>
      </c>
      <c r="T1800" s="21">
        <f t="shared" si="171"/>
        <v>42404.32677083333</v>
      </c>
      <c r="U1800" s="23">
        <f t="shared" si="172"/>
        <v>60</v>
      </c>
      <c r="V1800" s="25">
        <f t="shared" si="173"/>
        <v>0.16438356164383561</v>
      </c>
    </row>
    <row r="1801" spans="1:22" customFormat="1" ht="30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 s="8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 s="9">
        <f t="shared" si="169"/>
        <v>11.64</v>
      </c>
      <c r="Q1801" s="5" t="s">
        <v>8334</v>
      </c>
      <c r="R1801" s="10" t="s">
        <v>8335</v>
      </c>
      <c r="S1801" s="18">
        <f t="shared" si="170"/>
        <v>41934.842685185184</v>
      </c>
      <c r="T1801" s="21">
        <f t="shared" si="171"/>
        <v>41954.884351851855</v>
      </c>
      <c r="U1801" s="23">
        <f t="shared" si="172"/>
        <v>20</v>
      </c>
      <c r="V1801" s="25">
        <f t="shared" si="173"/>
        <v>5.4794520547945202E-2</v>
      </c>
    </row>
    <row r="1802" spans="1:22" customFormat="1" ht="60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 s="8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 s="9">
        <f t="shared" si="169"/>
        <v>83.72</v>
      </c>
      <c r="Q1802" s="5" t="s">
        <v>8334</v>
      </c>
      <c r="R1802" s="10" t="s">
        <v>8335</v>
      </c>
      <c r="S1802" s="18">
        <f t="shared" si="170"/>
        <v>42623.606134259258</v>
      </c>
      <c r="T1802" s="21">
        <f t="shared" si="171"/>
        <v>42653.606134259258</v>
      </c>
      <c r="U1802" s="23">
        <f t="shared" si="172"/>
        <v>30</v>
      </c>
      <c r="V1802" s="25">
        <f t="shared" si="173"/>
        <v>8.2191780821917804E-2</v>
      </c>
    </row>
    <row r="1803" spans="1:22" customFormat="1" ht="60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 s="8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 s="9">
        <f t="shared" si="169"/>
        <v>63.65</v>
      </c>
      <c r="Q1803" s="5" t="s">
        <v>8334</v>
      </c>
      <c r="R1803" s="10" t="s">
        <v>8335</v>
      </c>
      <c r="S1803" s="18">
        <f t="shared" si="170"/>
        <v>42321.660509259258</v>
      </c>
      <c r="T1803" s="21">
        <f t="shared" si="171"/>
        <v>42353.506944444445</v>
      </c>
      <c r="U1803" s="23">
        <f t="shared" si="172"/>
        <v>32</v>
      </c>
      <c r="V1803" s="25">
        <f t="shared" si="173"/>
        <v>8.7671232876712329E-2</v>
      </c>
    </row>
    <row r="1804" spans="1:22" customFormat="1" ht="45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 s="8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 s="9">
        <f t="shared" si="169"/>
        <v>94.28</v>
      </c>
      <c r="Q1804" s="5" t="s">
        <v>8334</v>
      </c>
      <c r="R1804" s="10" t="s">
        <v>8335</v>
      </c>
      <c r="S1804" s="18">
        <f t="shared" si="170"/>
        <v>42159.47256944445</v>
      </c>
      <c r="T1804" s="21">
        <f t="shared" si="171"/>
        <v>42182.915972222225</v>
      </c>
      <c r="U1804" s="23">
        <f t="shared" si="172"/>
        <v>23</v>
      </c>
      <c r="V1804" s="25">
        <f t="shared" si="173"/>
        <v>6.3013698630136991E-2</v>
      </c>
    </row>
    <row r="1805" spans="1:22" customFormat="1" ht="45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 s="8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 s="9">
        <f t="shared" si="169"/>
        <v>71.87</v>
      </c>
      <c r="Q1805" s="5" t="s">
        <v>8334</v>
      </c>
      <c r="R1805" s="10" t="s">
        <v>8335</v>
      </c>
      <c r="S1805" s="18">
        <f t="shared" si="170"/>
        <v>42018.071550925932</v>
      </c>
      <c r="T1805" s="21">
        <f t="shared" si="171"/>
        <v>42049.071550925932</v>
      </c>
      <c r="U1805" s="23">
        <f t="shared" si="172"/>
        <v>31</v>
      </c>
      <c r="V1805" s="25">
        <f t="shared" si="173"/>
        <v>8.4931506849315067E-2</v>
      </c>
    </row>
    <row r="1806" spans="1:22" customFormat="1" ht="45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 s="8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 s="9">
        <f t="shared" si="169"/>
        <v>104.85</v>
      </c>
      <c r="Q1806" s="5" t="s">
        <v>8334</v>
      </c>
      <c r="R1806" s="10" t="s">
        <v>8335</v>
      </c>
      <c r="S1806" s="18">
        <f t="shared" si="170"/>
        <v>42282.678287037037</v>
      </c>
      <c r="T1806" s="21">
        <f t="shared" si="171"/>
        <v>42322.719953703709</v>
      </c>
      <c r="U1806" s="23">
        <f t="shared" si="172"/>
        <v>40</v>
      </c>
      <c r="V1806" s="25">
        <f t="shared" si="173"/>
        <v>0.1095890410958904</v>
      </c>
    </row>
    <row r="1807" spans="1:22" customFormat="1" ht="60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 s="8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 s="9">
        <f t="shared" si="169"/>
        <v>67.14</v>
      </c>
      <c r="Q1807" s="5" t="s">
        <v>8334</v>
      </c>
      <c r="R1807" s="10" t="s">
        <v>8335</v>
      </c>
      <c r="S1807" s="18">
        <f t="shared" si="170"/>
        <v>42247.803912037038</v>
      </c>
      <c r="T1807" s="21">
        <f t="shared" si="171"/>
        <v>42279.75</v>
      </c>
      <c r="U1807" s="23">
        <f t="shared" si="172"/>
        <v>32</v>
      </c>
      <c r="V1807" s="25">
        <f t="shared" si="173"/>
        <v>8.7671232876712329E-2</v>
      </c>
    </row>
    <row r="1808" spans="1:22" customFormat="1" ht="60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 s="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 s="9">
        <f t="shared" si="169"/>
        <v>73.88</v>
      </c>
      <c r="Q1808" s="5" t="s">
        <v>8334</v>
      </c>
      <c r="R1808" s="10" t="s">
        <v>8335</v>
      </c>
      <c r="S1808" s="18">
        <f t="shared" si="170"/>
        <v>41877.638298611113</v>
      </c>
      <c r="T1808" s="21">
        <f t="shared" si="171"/>
        <v>41912.638298611113</v>
      </c>
      <c r="U1808" s="23">
        <f t="shared" si="172"/>
        <v>35</v>
      </c>
      <c r="V1808" s="25">
        <f t="shared" si="173"/>
        <v>9.5890410958904104E-2</v>
      </c>
    </row>
    <row r="1809" spans="1:22" customFormat="1" ht="30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 s="8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 s="9">
        <f t="shared" si="169"/>
        <v>69.13</v>
      </c>
      <c r="Q1809" s="5" t="s">
        <v>8334</v>
      </c>
      <c r="R1809" s="10" t="s">
        <v>8335</v>
      </c>
      <c r="S1809" s="18">
        <f t="shared" si="170"/>
        <v>41880.068437499998</v>
      </c>
      <c r="T1809" s="21">
        <f t="shared" si="171"/>
        <v>41910.068437499998</v>
      </c>
      <c r="U1809" s="23">
        <f t="shared" si="172"/>
        <v>30</v>
      </c>
      <c r="V1809" s="25">
        <f t="shared" si="173"/>
        <v>8.2191780821917804E-2</v>
      </c>
    </row>
    <row r="1810" spans="1:22" customFormat="1" ht="60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 s="8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 s="9">
        <f t="shared" si="169"/>
        <v>120.77</v>
      </c>
      <c r="Q1810" s="5" t="s">
        <v>8334</v>
      </c>
      <c r="R1810" s="10" t="s">
        <v>8335</v>
      </c>
      <c r="S1810" s="18">
        <f t="shared" si="170"/>
        <v>42742.680902777778</v>
      </c>
      <c r="T1810" s="21">
        <f t="shared" si="171"/>
        <v>42777.680902777778</v>
      </c>
      <c r="U1810" s="23">
        <f t="shared" si="172"/>
        <v>35</v>
      </c>
      <c r="V1810" s="25">
        <f t="shared" si="173"/>
        <v>9.5890410958904104E-2</v>
      </c>
    </row>
    <row r="1811" spans="1:22" customFormat="1" ht="45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 s="8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 s="9">
        <f t="shared" si="169"/>
        <v>42.22</v>
      </c>
      <c r="Q1811" s="5" t="s">
        <v>8334</v>
      </c>
      <c r="R1811" s="10" t="s">
        <v>8335</v>
      </c>
      <c r="S1811" s="18">
        <f t="shared" si="170"/>
        <v>42029.907858796301</v>
      </c>
      <c r="T1811" s="21">
        <f t="shared" si="171"/>
        <v>42064.907858796301</v>
      </c>
      <c r="U1811" s="23">
        <f t="shared" si="172"/>
        <v>35</v>
      </c>
      <c r="V1811" s="25">
        <f t="shared" si="173"/>
        <v>9.5890410958904104E-2</v>
      </c>
    </row>
    <row r="1812" spans="1:22" customFormat="1" ht="45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 s="8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 s="9">
        <f t="shared" si="169"/>
        <v>7.5</v>
      </c>
      <c r="Q1812" s="5" t="s">
        <v>8334</v>
      </c>
      <c r="R1812" s="10" t="s">
        <v>8335</v>
      </c>
      <c r="S1812" s="18">
        <f t="shared" si="170"/>
        <v>41860.91002314815</v>
      </c>
      <c r="T1812" s="21">
        <f t="shared" si="171"/>
        <v>41872.91002314815</v>
      </c>
      <c r="U1812" s="23">
        <f t="shared" si="172"/>
        <v>12</v>
      </c>
      <c r="V1812" s="25">
        <f t="shared" si="173"/>
        <v>3.287671232876712E-2</v>
      </c>
    </row>
    <row r="1813" spans="1:22" customFormat="1" ht="45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 s="8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 s="9">
        <f t="shared" si="169"/>
        <v>1.54</v>
      </c>
      <c r="Q1813" s="5" t="s">
        <v>8334</v>
      </c>
      <c r="R1813" s="10" t="s">
        <v>8335</v>
      </c>
      <c r="S1813" s="18">
        <f t="shared" si="170"/>
        <v>41876.433680555558</v>
      </c>
      <c r="T1813" s="21">
        <f t="shared" si="171"/>
        <v>41936.166666666664</v>
      </c>
      <c r="U1813" s="23">
        <f t="shared" si="172"/>
        <v>60</v>
      </c>
      <c r="V1813" s="25">
        <f t="shared" si="173"/>
        <v>0.16438356164383561</v>
      </c>
    </row>
    <row r="1814" spans="1:22" customFormat="1" ht="60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 s="8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 s="9">
        <f t="shared" si="169"/>
        <v>37.61</v>
      </c>
      <c r="Q1814" s="5" t="s">
        <v>8334</v>
      </c>
      <c r="R1814" s="10" t="s">
        <v>8335</v>
      </c>
      <c r="S1814" s="18">
        <f t="shared" si="170"/>
        <v>42524.318703703699</v>
      </c>
      <c r="T1814" s="21">
        <f t="shared" si="171"/>
        <v>42554.318703703699</v>
      </c>
      <c r="U1814" s="23">
        <f t="shared" si="172"/>
        <v>30</v>
      </c>
      <c r="V1814" s="25">
        <f t="shared" si="173"/>
        <v>8.2191780821917804E-2</v>
      </c>
    </row>
    <row r="1815" spans="1:22" customFormat="1" ht="45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 s="8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 s="9">
        <f t="shared" si="169"/>
        <v>0</v>
      </c>
      <c r="Q1815" s="5" t="s">
        <v>8334</v>
      </c>
      <c r="R1815" s="10" t="s">
        <v>8335</v>
      </c>
      <c r="S1815" s="18">
        <f t="shared" si="170"/>
        <v>41829.889027777775</v>
      </c>
      <c r="T1815" s="21">
        <f t="shared" si="171"/>
        <v>41859.889027777775</v>
      </c>
      <c r="U1815" s="23">
        <f t="shared" si="172"/>
        <v>30</v>
      </c>
      <c r="V1815" s="25">
        <f t="shared" si="173"/>
        <v>8.2191780821917804E-2</v>
      </c>
    </row>
    <row r="1816" spans="1:22" customFormat="1" ht="45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 s="8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 s="9">
        <f t="shared" si="169"/>
        <v>42.16</v>
      </c>
      <c r="Q1816" s="5" t="s">
        <v>8334</v>
      </c>
      <c r="R1816" s="10" t="s">
        <v>8335</v>
      </c>
      <c r="S1816" s="18">
        <f t="shared" si="170"/>
        <v>42033.314074074078</v>
      </c>
      <c r="T1816" s="21">
        <f t="shared" si="171"/>
        <v>42063.314074074078</v>
      </c>
      <c r="U1816" s="23">
        <f t="shared" si="172"/>
        <v>30</v>
      </c>
      <c r="V1816" s="25">
        <f t="shared" si="173"/>
        <v>8.2191780821917804E-2</v>
      </c>
    </row>
    <row r="1817" spans="1:22" customFormat="1" ht="60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 s="8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 s="9">
        <f t="shared" si="169"/>
        <v>0</v>
      </c>
      <c r="Q1817" s="5" t="s">
        <v>8334</v>
      </c>
      <c r="R1817" s="10" t="s">
        <v>8335</v>
      </c>
      <c r="S1817" s="18">
        <f t="shared" si="170"/>
        <v>42172.906678240746</v>
      </c>
      <c r="T1817" s="21">
        <f t="shared" si="171"/>
        <v>42186.906678240746</v>
      </c>
      <c r="U1817" s="23">
        <f t="shared" si="172"/>
        <v>14</v>
      </c>
      <c r="V1817" s="25">
        <f t="shared" si="173"/>
        <v>3.8356164383561646E-2</v>
      </c>
    </row>
    <row r="1818" spans="1:22" customFormat="1" ht="45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 s="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 s="9">
        <f t="shared" si="169"/>
        <v>84.83</v>
      </c>
      <c r="Q1818" s="5" t="s">
        <v>8334</v>
      </c>
      <c r="R1818" s="10" t="s">
        <v>8335</v>
      </c>
      <c r="S1818" s="18">
        <f t="shared" si="170"/>
        <v>42548.876192129625</v>
      </c>
      <c r="T1818" s="21">
        <f t="shared" si="171"/>
        <v>42576.791666666672</v>
      </c>
      <c r="U1818" s="23">
        <f t="shared" si="172"/>
        <v>28</v>
      </c>
      <c r="V1818" s="25">
        <f t="shared" si="173"/>
        <v>7.6712328767123292E-2</v>
      </c>
    </row>
    <row r="1819" spans="1:22" customFormat="1" ht="45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 s="8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 s="9">
        <f t="shared" si="169"/>
        <v>94.19</v>
      </c>
      <c r="Q1819" s="5" t="s">
        <v>8334</v>
      </c>
      <c r="R1819" s="10" t="s">
        <v>8335</v>
      </c>
      <c r="S1819" s="18">
        <f t="shared" si="170"/>
        <v>42705.662118055552</v>
      </c>
      <c r="T1819" s="21">
        <f t="shared" si="171"/>
        <v>42765.290972222225</v>
      </c>
      <c r="U1819" s="23">
        <f t="shared" si="172"/>
        <v>60</v>
      </c>
      <c r="V1819" s="25">
        <f t="shared" si="173"/>
        <v>0.16438356164383561</v>
      </c>
    </row>
    <row r="1820" spans="1:22" customFormat="1" ht="45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 s="8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 s="9">
        <f t="shared" si="169"/>
        <v>0</v>
      </c>
      <c r="Q1820" s="5" t="s">
        <v>8334</v>
      </c>
      <c r="R1820" s="10" t="s">
        <v>8335</v>
      </c>
      <c r="S1820" s="18">
        <f t="shared" si="170"/>
        <v>42067.234375</v>
      </c>
      <c r="T1820" s="21">
        <f t="shared" si="171"/>
        <v>42097.192708333328</v>
      </c>
      <c r="U1820" s="23">
        <f t="shared" si="172"/>
        <v>30</v>
      </c>
      <c r="V1820" s="25">
        <f t="shared" si="173"/>
        <v>8.2191780821917804E-2</v>
      </c>
    </row>
    <row r="1821" spans="1:22" customFormat="1" ht="60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 s="8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 s="9">
        <f t="shared" si="169"/>
        <v>6.25</v>
      </c>
      <c r="Q1821" s="5" t="s">
        <v>8334</v>
      </c>
      <c r="R1821" s="10" t="s">
        <v>8335</v>
      </c>
      <c r="S1821" s="18">
        <f t="shared" si="170"/>
        <v>41820.752268518518</v>
      </c>
      <c r="T1821" s="21">
        <f t="shared" si="171"/>
        <v>41850.752268518518</v>
      </c>
      <c r="U1821" s="23">
        <f t="shared" si="172"/>
        <v>30</v>
      </c>
      <c r="V1821" s="25">
        <f t="shared" si="173"/>
        <v>8.2191780821917804E-2</v>
      </c>
    </row>
    <row r="1822" spans="1:22" customFormat="1" ht="60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 s="8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 s="9">
        <f t="shared" si="169"/>
        <v>213.38</v>
      </c>
      <c r="Q1822" s="5" t="s">
        <v>8334</v>
      </c>
      <c r="R1822" s="10" t="s">
        <v>8335</v>
      </c>
      <c r="S1822" s="18">
        <f t="shared" si="170"/>
        <v>42065.084375000006</v>
      </c>
      <c r="T1822" s="21">
        <f t="shared" si="171"/>
        <v>42095.042708333334</v>
      </c>
      <c r="U1822" s="23">
        <f t="shared" si="172"/>
        <v>30</v>
      </c>
      <c r="V1822" s="25">
        <f t="shared" si="173"/>
        <v>8.2191780821917804E-2</v>
      </c>
    </row>
    <row r="1823" spans="1:22" customFormat="1" ht="45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 s="8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 s="9">
        <f t="shared" si="169"/>
        <v>59.16</v>
      </c>
      <c r="Q1823" s="5" t="s">
        <v>8321</v>
      </c>
      <c r="R1823" s="10" t="s">
        <v>8322</v>
      </c>
      <c r="S1823" s="18">
        <f t="shared" si="170"/>
        <v>40926.319062499999</v>
      </c>
      <c r="T1823" s="21">
        <f t="shared" si="171"/>
        <v>40971.319062499999</v>
      </c>
      <c r="U1823" s="23">
        <f t="shared" si="172"/>
        <v>45</v>
      </c>
      <c r="V1823" s="25">
        <f t="shared" si="173"/>
        <v>0.12328767123287671</v>
      </c>
    </row>
    <row r="1824" spans="1:22" customFormat="1" ht="30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 s="8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 s="9">
        <f t="shared" si="169"/>
        <v>27.27</v>
      </c>
      <c r="Q1824" s="5" t="s">
        <v>8321</v>
      </c>
      <c r="R1824" s="10" t="s">
        <v>8322</v>
      </c>
      <c r="S1824" s="18">
        <f t="shared" si="170"/>
        <v>41634.797013888885</v>
      </c>
      <c r="T1824" s="21">
        <f t="shared" si="171"/>
        <v>41670.792361111111</v>
      </c>
      <c r="U1824" s="23">
        <f t="shared" si="172"/>
        <v>36</v>
      </c>
      <c r="V1824" s="25">
        <f t="shared" si="173"/>
        <v>9.8630136986301367E-2</v>
      </c>
    </row>
    <row r="1825" spans="1:22" customFormat="1" ht="60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 s="8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 s="9">
        <f t="shared" si="169"/>
        <v>24.58</v>
      </c>
      <c r="Q1825" s="5" t="s">
        <v>8321</v>
      </c>
      <c r="R1825" s="10" t="s">
        <v>8322</v>
      </c>
      <c r="S1825" s="18">
        <f t="shared" si="170"/>
        <v>41176.684907407405</v>
      </c>
      <c r="T1825" s="21">
        <f t="shared" si="171"/>
        <v>41206.684907407405</v>
      </c>
      <c r="U1825" s="23">
        <f t="shared" si="172"/>
        <v>30</v>
      </c>
      <c r="V1825" s="25">
        <f t="shared" si="173"/>
        <v>8.2191780821917804E-2</v>
      </c>
    </row>
    <row r="1826" spans="1:22" customFormat="1" ht="15.75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 s="8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 s="9">
        <f t="shared" si="169"/>
        <v>75.05</v>
      </c>
      <c r="Q1826" s="5" t="s">
        <v>8321</v>
      </c>
      <c r="R1826" s="10" t="s">
        <v>8322</v>
      </c>
      <c r="S1826" s="18">
        <f t="shared" si="170"/>
        <v>41626.916284722225</v>
      </c>
      <c r="T1826" s="21">
        <f t="shared" si="171"/>
        <v>41647.088888888888</v>
      </c>
      <c r="U1826" s="23">
        <f t="shared" si="172"/>
        <v>21</v>
      </c>
      <c r="V1826" s="25">
        <f t="shared" si="173"/>
        <v>5.7534246575342465E-2</v>
      </c>
    </row>
    <row r="1827" spans="1:22" customFormat="1" ht="60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 s="8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 s="9">
        <f t="shared" si="169"/>
        <v>42.02</v>
      </c>
      <c r="Q1827" s="5" t="s">
        <v>8321</v>
      </c>
      <c r="R1827" s="10" t="s">
        <v>8322</v>
      </c>
      <c r="S1827" s="18">
        <f t="shared" si="170"/>
        <v>41443.83452546296</v>
      </c>
      <c r="T1827" s="21">
        <f t="shared" si="171"/>
        <v>41466.83452546296</v>
      </c>
      <c r="U1827" s="23">
        <f t="shared" si="172"/>
        <v>23</v>
      </c>
      <c r="V1827" s="25">
        <f t="shared" si="173"/>
        <v>6.3013698630136991E-2</v>
      </c>
    </row>
    <row r="1828" spans="1:22" customFormat="1" ht="30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 s="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 s="9">
        <f t="shared" si="169"/>
        <v>53.16</v>
      </c>
      <c r="Q1828" s="5" t="s">
        <v>8321</v>
      </c>
      <c r="R1828" s="10" t="s">
        <v>8322</v>
      </c>
      <c r="S1828" s="18">
        <f t="shared" si="170"/>
        <v>41657.923807870371</v>
      </c>
      <c r="T1828" s="21">
        <f t="shared" si="171"/>
        <v>41687.923807870371</v>
      </c>
      <c r="U1828" s="23">
        <f t="shared" si="172"/>
        <v>30</v>
      </c>
      <c r="V1828" s="25">
        <f t="shared" si="173"/>
        <v>8.2191780821917804E-2</v>
      </c>
    </row>
    <row r="1829" spans="1:22" customFormat="1" ht="60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 s="8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 s="9">
        <f t="shared" si="169"/>
        <v>83.89</v>
      </c>
      <c r="Q1829" s="5" t="s">
        <v>8321</v>
      </c>
      <c r="R1829" s="10" t="s">
        <v>8322</v>
      </c>
      <c r="S1829" s="18">
        <f t="shared" si="170"/>
        <v>40555.325937499998</v>
      </c>
      <c r="T1829" s="21">
        <f t="shared" si="171"/>
        <v>40605.325937499998</v>
      </c>
      <c r="U1829" s="23">
        <f t="shared" si="172"/>
        <v>50</v>
      </c>
      <c r="V1829" s="25">
        <f t="shared" si="173"/>
        <v>0.13698630136986301</v>
      </c>
    </row>
    <row r="1830" spans="1:22" customFormat="1" ht="60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 s="8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 s="9">
        <f t="shared" si="169"/>
        <v>417.33</v>
      </c>
      <c r="Q1830" s="5" t="s">
        <v>8321</v>
      </c>
      <c r="R1830" s="10" t="s">
        <v>8322</v>
      </c>
      <c r="S1830" s="18">
        <f t="shared" si="170"/>
        <v>41736.899652777778</v>
      </c>
      <c r="T1830" s="21">
        <f t="shared" si="171"/>
        <v>41768.916666666664</v>
      </c>
      <c r="U1830" s="23">
        <f t="shared" si="172"/>
        <v>32</v>
      </c>
      <c r="V1830" s="25">
        <f t="shared" si="173"/>
        <v>8.7671232876712329E-2</v>
      </c>
    </row>
    <row r="1831" spans="1:22" customFormat="1" ht="45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 s="8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 s="9">
        <f t="shared" si="169"/>
        <v>75.77</v>
      </c>
      <c r="Q1831" s="5" t="s">
        <v>8321</v>
      </c>
      <c r="R1831" s="10" t="s">
        <v>8322</v>
      </c>
      <c r="S1831" s="18">
        <f t="shared" si="170"/>
        <v>40516.087627314817</v>
      </c>
      <c r="T1831" s="21">
        <f t="shared" si="171"/>
        <v>40564.916666666664</v>
      </c>
      <c r="U1831" s="23">
        <f t="shared" si="172"/>
        <v>48</v>
      </c>
      <c r="V1831" s="25">
        <f t="shared" si="173"/>
        <v>0.13150684931506848</v>
      </c>
    </row>
    <row r="1832" spans="1:22" customFormat="1" ht="45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 s="8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 s="9">
        <f t="shared" si="169"/>
        <v>67.39</v>
      </c>
      <c r="Q1832" s="5" t="s">
        <v>8321</v>
      </c>
      <c r="R1832" s="10" t="s">
        <v>8322</v>
      </c>
      <c r="S1832" s="18">
        <f t="shared" si="170"/>
        <v>41664.684108796297</v>
      </c>
      <c r="T1832" s="21">
        <f t="shared" si="171"/>
        <v>41694.684108796297</v>
      </c>
      <c r="U1832" s="23">
        <f t="shared" si="172"/>
        <v>30</v>
      </c>
      <c r="V1832" s="25">
        <f t="shared" si="173"/>
        <v>8.2191780821917804E-2</v>
      </c>
    </row>
    <row r="1833" spans="1:22" customFormat="1" ht="45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 s="8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 s="9">
        <f t="shared" si="169"/>
        <v>73.569999999999993</v>
      </c>
      <c r="Q1833" s="5" t="s">
        <v>8321</v>
      </c>
      <c r="R1833" s="10" t="s">
        <v>8322</v>
      </c>
      <c r="S1833" s="18">
        <f t="shared" si="170"/>
        <v>41026.996099537035</v>
      </c>
      <c r="T1833" s="21">
        <f t="shared" si="171"/>
        <v>41041.996099537035</v>
      </c>
      <c r="U1833" s="23">
        <f t="shared" si="172"/>
        <v>15</v>
      </c>
      <c r="V1833" s="25">
        <f t="shared" si="173"/>
        <v>4.1095890410958902E-2</v>
      </c>
    </row>
    <row r="1834" spans="1:22" customFormat="1" ht="60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 s="8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 s="9">
        <f t="shared" si="169"/>
        <v>25</v>
      </c>
      <c r="Q1834" s="5" t="s">
        <v>8321</v>
      </c>
      <c r="R1834" s="10" t="s">
        <v>8322</v>
      </c>
      <c r="S1834" s="18">
        <f t="shared" si="170"/>
        <v>40576.539664351854</v>
      </c>
      <c r="T1834" s="21">
        <f t="shared" si="171"/>
        <v>40606.539664351854</v>
      </c>
      <c r="U1834" s="23">
        <f t="shared" si="172"/>
        <v>30</v>
      </c>
      <c r="V1834" s="25">
        <f t="shared" si="173"/>
        <v>8.2191780821917804E-2</v>
      </c>
    </row>
    <row r="1835" spans="1:22" customFormat="1" ht="60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 s="8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 s="9">
        <f t="shared" si="169"/>
        <v>42</v>
      </c>
      <c r="Q1835" s="5" t="s">
        <v>8321</v>
      </c>
      <c r="R1835" s="10" t="s">
        <v>8322</v>
      </c>
      <c r="S1835" s="18">
        <f t="shared" si="170"/>
        <v>41303.044016203705</v>
      </c>
      <c r="T1835" s="21">
        <f t="shared" si="171"/>
        <v>41335.332638888889</v>
      </c>
      <c r="U1835" s="23">
        <f t="shared" si="172"/>
        <v>32</v>
      </c>
      <c r="V1835" s="25">
        <f t="shared" si="173"/>
        <v>8.7671232876712329E-2</v>
      </c>
    </row>
    <row r="1836" spans="1:22" customFormat="1" ht="30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 s="8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 s="9">
        <f t="shared" si="169"/>
        <v>131.16999999999999</v>
      </c>
      <c r="Q1836" s="5" t="s">
        <v>8321</v>
      </c>
      <c r="R1836" s="10" t="s">
        <v>8322</v>
      </c>
      <c r="S1836" s="18">
        <f t="shared" si="170"/>
        <v>41988.964062500003</v>
      </c>
      <c r="T1836" s="21">
        <f t="shared" si="171"/>
        <v>42028.964062500003</v>
      </c>
      <c r="U1836" s="23">
        <f t="shared" si="172"/>
        <v>40</v>
      </c>
      <c r="V1836" s="25">
        <f t="shared" si="173"/>
        <v>0.1095890410958904</v>
      </c>
    </row>
    <row r="1837" spans="1:22" customFormat="1" ht="75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 s="8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 s="9">
        <f t="shared" si="169"/>
        <v>47.27</v>
      </c>
      <c r="Q1837" s="5" t="s">
        <v>8321</v>
      </c>
      <c r="R1837" s="10" t="s">
        <v>8322</v>
      </c>
      <c r="S1837" s="18">
        <f t="shared" si="170"/>
        <v>42430.702210648145</v>
      </c>
      <c r="T1837" s="21">
        <f t="shared" si="171"/>
        <v>42460.660543981481</v>
      </c>
      <c r="U1837" s="23">
        <f t="shared" si="172"/>
        <v>30</v>
      </c>
      <c r="V1837" s="25">
        <f t="shared" si="173"/>
        <v>8.2191780821917804E-2</v>
      </c>
    </row>
    <row r="1838" spans="1:22" customFormat="1" ht="30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 s="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 s="9">
        <f t="shared" si="169"/>
        <v>182.13</v>
      </c>
      <c r="Q1838" s="5" t="s">
        <v>8321</v>
      </c>
      <c r="R1838" s="10" t="s">
        <v>8322</v>
      </c>
      <c r="S1838" s="18">
        <f t="shared" si="170"/>
        <v>41305.809363425928</v>
      </c>
      <c r="T1838" s="21">
        <f t="shared" si="171"/>
        <v>41322.809363425928</v>
      </c>
      <c r="U1838" s="23">
        <f t="shared" si="172"/>
        <v>17</v>
      </c>
      <c r="V1838" s="25">
        <f t="shared" si="173"/>
        <v>4.6575342465753428E-2</v>
      </c>
    </row>
    <row r="1839" spans="1:22" customFormat="1" ht="60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 s="8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 s="9">
        <f t="shared" si="169"/>
        <v>61.37</v>
      </c>
      <c r="Q1839" s="5" t="s">
        <v>8321</v>
      </c>
      <c r="R1839" s="10" t="s">
        <v>8322</v>
      </c>
      <c r="S1839" s="18">
        <f t="shared" si="170"/>
        <v>40926.047858796301</v>
      </c>
      <c r="T1839" s="21">
        <f t="shared" si="171"/>
        <v>40986.006192129629</v>
      </c>
      <c r="U1839" s="23">
        <f t="shared" si="172"/>
        <v>60</v>
      </c>
      <c r="V1839" s="25">
        <f t="shared" si="173"/>
        <v>0.16438356164383561</v>
      </c>
    </row>
    <row r="1840" spans="1:22" customFormat="1" ht="60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 s="8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 s="9">
        <f t="shared" si="169"/>
        <v>35.770000000000003</v>
      </c>
      <c r="Q1840" s="5" t="s">
        <v>8321</v>
      </c>
      <c r="R1840" s="10" t="s">
        <v>8322</v>
      </c>
      <c r="S1840" s="18">
        <f t="shared" si="170"/>
        <v>40788.786539351851</v>
      </c>
      <c r="T1840" s="21">
        <f t="shared" si="171"/>
        <v>40817.125</v>
      </c>
      <c r="U1840" s="23">
        <f t="shared" si="172"/>
        <v>29</v>
      </c>
      <c r="V1840" s="25">
        <f t="shared" si="173"/>
        <v>7.9452054794520555E-2</v>
      </c>
    </row>
    <row r="1841" spans="1:22" customFormat="1" ht="45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 s="8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 s="9">
        <f t="shared" si="169"/>
        <v>45.62</v>
      </c>
      <c r="Q1841" s="5" t="s">
        <v>8321</v>
      </c>
      <c r="R1841" s="10" t="s">
        <v>8322</v>
      </c>
      <c r="S1841" s="18">
        <f t="shared" si="170"/>
        <v>42614.722013888888</v>
      </c>
      <c r="T1841" s="21">
        <f t="shared" si="171"/>
        <v>42644.722013888888</v>
      </c>
      <c r="U1841" s="23">
        <f t="shared" si="172"/>
        <v>30</v>
      </c>
      <c r="V1841" s="25">
        <f t="shared" si="173"/>
        <v>8.2191780821917804E-2</v>
      </c>
    </row>
    <row r="1842" spans="1:22" customFormat="1" ht="60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 s="8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 s="9">
        <f t="shared" si="169"/>
        <v>75.38</v>
      </c>
      <c r="Q1842" s="5" t="s">
        <v>8321</v>
      </c>
      <c r="R1842" s="10" t="s">
        <v>8322</v>
      </c>
      <c r="S1842" s="18">
        <f t="shared" si="170"/>
        <v>41382.096180555556</v>
      </c>
      <c r="T1842" s="21">
        <f t="shared" si="171"/>
        <v>41401.207638888889</v>
      </c>
      <c r="U1842" s="23">
        <f t="shared" si="172"/>
        <v>19</v>
      </c>
      <c r="V1842" s="25">
        <f t="shared" si="173"/>
        <v>5.2054794520547946E-2</v>
      </c>
    </row>
    <row r="1843" spans="1:22" customFormat="1" ht="30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 s="8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 s="9">
        <f t="shared" si="169"/>
        <v>50.88</v>
      </c>
      <c r="Q1843" s="5" t="s">
        <v>8321</v>
      </c>
      <c r="R1843" s="10" t="s">
        <v>8322</v>
      </c>
      <c r="S1843" s="18">
        <f t="shared" si="170"/>
        <v>41745.84542824074</v>
      </c>
      <c r="T1843" s="21">
        <f t="shared" si="171"/>
        <v>41779.207638888889</v>
      </c>
      <c r="U1843" s="23">
        <f t="shared" si="172"/>
        <v>34</v>
      </c>
      <c r="V1843" s="25">
        <f t="shared" si="173"/>
        <v>9.3150684931506855E-2</v>
      </c>
    </row>
    <row r="1844" spans="1:22" customFormat="1" ht="45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 s="8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 s="9">
        <f t="shared" si="169"/>
        <v>119.29</v>
      </c>
      <c r="Q1844" s="5" t="s">
        <v>8321</v>
      </c>
      <c r="R1844" s="10" t="s">
        <v>8322</v>
      </c>
      <c r="S1844" s="18">
        <f t="shared" si="170"/>
        <v>42031.631724537037</v>
      </c>
      <c r="T1844" s="21">
        <f t="shared" si="171"/>
        <v>42065.249305555553</v>
      </c>
      <c r="U1844" s="23">
        <f t="shared" si="172"/>
        <v>34</v>
      </c>
      <c r="V1844" s="25">
        <f t="shared" si="173"/>
        <v>9.3150684931506855E-2</v>
      </c>
    </row>
    <row r="1845" spans="1:22" customFormat="1" ht="60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 s="8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 s="9">
        <f t="shared" si="169"/>
        <v>92.54</v>
      </c>
      <c r="Q1845" s="5" t="s">
        <v>8321</v>
      </c>
      <c r="R1845" s="10" t="s">
        <v>8322</v>
      </c>
      <c r="S1845" s="18">
        <f t="shared" si="170"/>
        <v>40564.994837962964</v>
      </c>
      <c r="T1845" s="21">
        <f t="shared" si="171"/>
        <v>40594.994837962964</v>
      </c>
      <c r="U1845" s="23">
        <f t="shared" si="172"/>
        <v>30</v>
      </c>
      <c r="V1845" s="25">
        <f t="shared" si="173"/>
        <v>8.2191780821917804E-2</v>
      </c>
    </row>
    <row r="1846" spans="1:22" customFormat="1" ht="60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 s="8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 s="9">
        <f t="shared" si="169"/>
        <v>76.05</v>
      </c>
      <c r="Q1846" s="5" t="s">
        <v>8321</v>
      </c>
      <c r="R1846" s="10" t="s">
        <v>8322</v>
      </c>
      <c r="S1846" s="18">
        <f t="shared" si="170"/>
        <v>40666.973541666666</v>
      </c>
      <c r="T1846" s="21">
        <f t="shared" si="171"/>
        <v>40705.125</v>
      </c>
      <c r="U1846" s="23">
        <f t="shared" si="172"/>
        <v>39</v>
      </c>
      <c r="V1846" s="25">
        <f t="shared" si="173"/>
        <v>0.10684931506849316</v>
      </c>
    </row>
    <row r="1847" spans="1:22" customFormat="1" ht="90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 s="8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 s="9">
        <f t="shared" si="169"/>
        <v>52.63</v>
      </c>
      <c r="Q1847" s="5" t="s">
        <v>8321</v>
      </c>
      <c r="R1847" s="10" t="s">
        <v>8322</v>
      </c>
      <c r="S1847" s="18">
        <f t="shared" si="170"/>
        <v>42523.333310185189</v>
      </c>
      <c r="T1847" s="21">
        <f t="shared" si="171"/>
        <v>42538.204861111109</v>
      </c>
      <c r="U1847" s="23">
        <f t="shared" si="172"/>
        <v>15</v>
      </c>
      <c r="V1847" s="25">
        <f t="shared" si="173"/>
        <v>4.1095890410958902E-2</v>
      </c>
    </row>
    <row r="1848" spans="1:22" customFormat="1" ht="60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 s="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 s="9">
        <f t="shared" si="169"/>
        <v>98.99</v>
      </c>
      <c r="Q1848" s="5" t="s">
        <v>8321</v>
      </c>
      <c r="R1848" s="10" t="s">
        <v>8322</v>
      </c>
      <c r="S1848" s="18">
        <f t="shared" si="170"/>
        <v>41228.650196759263</v>
      </c>
      <c r="T1848" s="21">
        <f t="shared" si="171"/>
        <v>41258.650196759263</v>
      </c>
      <c r="U1848" s="23">
        <f t="shared" si="172"/>
        <v>30</v>
      </c>
      <c r="V1848" s="25">
        <f t="shared" si="173"/>
        <v>8.2191780821917804E-2</v>
      </c>
    </row>
    <row r="1849" spans="1:22" customFormat="1" ht="60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 s="8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 s="9">
        <f t="shared" si="169"/>
        <v>79.53</v>
      </c>
      <c r="Q1849" s="5" t="s">
        <v>8321</v>
      </c>
      <c r="R1849" s="10" t="s">
        <v>8322</v>
      </c>
      <c r="S1849" s="18">
        <f t="shared" si="170"/>
        <v>42094.236481481479</v>
      </c>
      <c r="T1849" s="21">
        <f t="shared" si="171"/>
        <v>42115.236481481479</v>
      </c>
      <c r="U1849" s="23">
        <f t="shared" si="172"/>
        <v>21</v>
      </c>
      <c r="V1849" s="25">
        <f t="shared" si="173"/>
        <v>5.7534246575342465E-2</v>
      </c>
    </row>
    <row r="1850" spans="1:22" customFormat="1" ht="45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 s="8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 s="9">
        <f t="shared" si="169"/>
        <v>134.21</v>
      </c>
      <c r="Q1850" s="5" t="s">
        <v>8321</v>
      </c>
      <c r="R1850" s="10" t="s">
        <v>8322</v>
      </c>
      <c r="S1850" s="18">
        <f t="shared" si="170"/>
        <v>40691.788055555553</v>
      </c>
      <c r="T1850" s="21">
        <f t="shared" si="171"/>
        <v>40755.290972222225</v>
      </c>
      <c r="U1850" s="23">
        <f t="shared" si="172"/>
        <v>64</v>
      </c>
      <c r="V1850" s="25">
        <f t="shared" si="173"/>
        <v>0.17534246575342466</v>
      </c>
    </row>
    <row r="1851" spans="1:22" customFormat="1" ht="45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 s="8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 s="9">
        <f t="shared" si="169"/>
        <v>37.630000000000003</v>
      </c>
      <c r="Q1851" s="5" t="s">
        <v>8321</v>
      </c>
      <c r="R1851" s="10" t="s">
        <v>8322</v>
      </c>
      <c r="S1851" s="18">
        <f t="shared" si="170"/>
        <v>41169.845590277779</v>
      </c>
      <c r="T1851" s="21">
        <f t="shared" si="171"/>
        <v>41199.845590277779</v>
      </c>
      <c r="U1851" s="23">
        <f t="shared" si="172"/>
        <v>30</v>
      </c>
      <c r="V1851" s="25">
        <f t="shared" si="173"/>
        <v>8.2191780821917804E-2</v>
      </c>
    </row>
    <row r="1852" spans="1:22" customFormat="1" ht="60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 s="8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 s="9">
        <f t="shared" si="169"/>
        <v>51.04</v>
      </c>
      <c r="Q1852" s="5" t="s">
        <v>8321</v>
      </c>
      <c r="R1852" s="10" t="s">
        <v>8322</v>
      </c>
      <c r="S1852" s="18">
        <f t="shared" si="170"/>
        <v>41800.959490740745</v>
      </c>
      <c r="T1852" s="21">
        <f t="shared" si="171"/>
        <v>41830.959490740745</v>
      </c>
      <c r="U1852" s="23">
        <f t="shared" si="172"/>
        <v>30</v>
      </c>
      <c r="V1852" s="25">
        <f t="shared" si="173"/>
        <v>8.2191780821917804E-2</v>
      </c>
    </row>
    <row r="1853" spans="1:22" customFormat="1" ht="60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 s="8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 s="9">
        <f t="shared" si="169"/>
        <v>50.04</v>
      </c>
      <c r="Q1853" s="5" t="s">
        <v>8321</v>
      </c>
      <c r="R1853" s="10" t="s">
        <v>8322</v>
      </c>
      <c r="S1853" s="18">
        <f t="shared" si="170"/>
        <v>41827.906689814816</v>
      </c>
      <c r="T1853" s="21">
        <f t="shared" si="171"/>
        <v>41848.041666666664</v>
      </c>
      <c r="U1853" s="23">
        <f t="shared" si="172"/>
        <v>21</v>
      </c>
      <c r="V1853" s="25">
        <f t="shared" si="173"/>
        <v>5.7534246575342465E-2</v>
      </c>
    </row>
    <row r="1854" spans="1:22" customFormat="1" ht="60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 s="8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 s="9">
        <f t="shared" si="169"/>
        <v>133.93</v>
      </c>
      <c r="Q1854" s="5" t="s">
        <v>8321</v>
      </c>
      <c r="R1854" s="10" t="s">
        <v>8322</v>
      </c>
      <c r="S1854" s="18">
        <f t="shared" si="170"/>
        <v>42081.77143518519</v>
      </c>
      <c r="T1854" s="21">
        <f t="shared" si="171"/>
        <v>42119</v>
      </c>
      <c r="U1854" s="23">
        <f t="shared" si="172"/>
        <v>38</v>
      </c>
      <c r="V1854" s="25">
        <f t="shared" si="173"/>
        <v>0.10410958904109589</v>
      </c>
    </row>
    <row r="1855" spans="1:22" customFormat="1" ht="60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 s="8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 s="9">
        <f t="shared" si="169"/>
        <v>58.21</v>
      </c>
      <c r="Q1855" s="5" t="s">
        <v>8321</v>
      </c>
      <c r="R1855" s="10" t="s">
        <v>8322</v>
      </c>
      <c r="S1855" s="18">
        <f t="shared" si="170"/>
        <v>41177.060381944444</v>
      </c>
      <c r="T1855" s="21">
        <f t="shared" si="171"/>
        <v>41227.102048611108</v>
      </c>
      <c r="U1855" s="23">
        <f t="shared" si="172"/>
        <v>50</v>
      </c>
      <c r="V1855" s="25">
        <f t="shared" si="173"/>
        <v>0.13698630136986301</v>
      </c>
    </row>
    <row r="1856" spans="1:22" customFormat="1" ht="45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 s="8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 s="9">
        <f t="shared" si="169"/>
        <v>88.04</v>
      </c>
      <c r="Q1856" s="5" t="s">
        <v>8321</v>
      </c>
      <c r="R1856" s="10" t="s">
        <v>8322</v>
      </c>
      <c r="S1856" s="18">
        <f t="shared" si="170"/>
        <v>41388.021261574075</v>
      </c>
      <c r="T1856" s="21">
        <f t="shared" si="171"/>
        <v>41418.021261574075</v>
      </c>
      <c r="U1856" s="23">
        <f t="shared" si="172"/>
        <v>30</v>
      </c>
      <c r="V1856" s="25">
        <f t="shared" si="173"/>
        <v>8.2191780821917804E-2</v>
      </c>
    </row>
    <row r="1857" spans="1:22" customFormat="1" ht="45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 s="8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 s="9">
        <f t="shared" si="169"/>
        <v>70.58</v>
      </c>
      <c r="Q1857" s="5" t="s">
        <v>8321</v>
      </c>
      <c r="R1857" s="10" t="s">
        <v>8322</v>
      </c>
      <c r="S1857" s="18">
        <f t="shared" si="170"/>
        <v>41600.538657407407</v>
      </c>
      <c r="T1857" s="21">
        <f t="shared" si="171"/>
        <v>41645.538657407407</v>
      </c>
      <c r="U1857" s="23">
        <f t="shared" si="172"/>
        <v>45</v>
      </c>
      <c r="V1857" s="25">
        <f t="shared" si="173"/>
        <v>0.12328767123287671</v>
      </c>
    </row>
    <row r="1858" spans="1:22" customFormat="1" ht="60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 s="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68"/>
        <v>101</v>
      </c>
      <c r="P1858" s="9">
        <f t="shared" si="169"/>
        <v>53.29</v>
      </c>
      <c r="Q1858" s="5" t="s">
        <v>8321</v>
      </c>
      <c r="R1858" s="10" t="s">
        <v>8322</v>
      </c>
      <c r="S1858" s="18">
        <f t="shared" si="170"/>
        <v>41817.854999999996</v>
      </c>
      <c r="T1858" s="21">
        <f t="shared" si="171"/>
        <v>41838.854999999996</v>
      </c>
      <c r="U1858" s="23">
        <f t="shared" si="172"/>
        <v>21</v>
      </c>
      <c r="V1858" s="25">
        <f t="shared" si="173"/>
        <v>5.7534246575342465E-2</v>
      </c>
    </row>
    <row r="1859" spans="1:22" customFormat="1" ht="45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 s="8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74">ROUND(E1859/D1859*100,0)</f>
        <v>100</v>
      </c>
      <c r="P1859" s="9">
        <f t="shared" ref="P1859:P1922" si="175">IFERROR(ROUND(E1859/L1859,2),0)</f>
        <v>136.36000000000001</v>
      </c>
      <c r="Q1859" s="5" t="s">
        <v>8321</v>
      </c>
      <c r="R1859" s="10" t="s">
        <v>8322</v>
      </c>
      <c r="S1859" s="18">
        <f t="shared" ref="S1859:S1922" si="176">(((J1859/60)/60)/24)+DATE(1970,1,1)</f>
        <v>41864.76866898148</v>
      </c>
      <c r="T1859" s="21">
        <f t="shared" ref="T1859:T1922" si="177">(((I1859/60)/60)/24)+DATE(1970,1,1)</f>
        <v>41894.76866898148</v>
      </c>
      <c r="U1859" s="23">
        <f t="shared" ref="U1859:U1922" si="178">_xlfn.DAYS(T1859,S1859)</f>
        <v>30</v>
      </c>
      <c r="V1859" s="25">
        <f t="shared" ref="V1859:V1922" si="179">U1859/365</f>
        <v>8.2191780821917804E-2</v>
      </c>
    </row>
    <row r="1860" spans="1:22" customFormat="1" ht="60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 s="8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 s="9">
        <f t="shared" si="175"/>
        <v>40.549999999999997</v>
      </c>
      <c r="Q1860" s="5" t="s">
        <v>8321</v>
      </c>
      <c r="R1860" s="10" t="s">
        <v>8322</v>
      </c>
      <c r="S1860" s="18">
        <f t="shared" si="176"/>
        <v>40833.200474537036</v>
      </c>
      <c r="T1860" s="21">
        <f t="shared" si="177"/>
        <v>40893.242141203707</v>
      </c>
      <c r="U1860" s="23">
        <f t="shared" si="178"/>
        <v>60</v>
      </c>
      <c r="V1860" s="25">
        <f t="shared" si="179"/>
        <v>0.16438356164383561</v>
      </c>
    </row>
    <row r="1861" spans="1:22" customFormat="1" ht="30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 s="8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 s="9">
        <f t="shared" si="175"/>
        <v>70.63</v>
      </c>
      <c r="Q1861" s="5" t="s">
        <v>8321</v>
      </c>
      <c r="R1861" s="10" t="s">
        <v>8322</v>
      </c>
      <c r="S1861" s="18">
        <f t="shared" si="176"/>
        <v>40778.770011574074</v>
      </c>
      <c r="T1861" s="21">
        <f t="shared" si="177"/>
        <v>40808.770011574074</v>
      </c>
      <c r="U1861" s="23">
        <f t="shared" si="178"/>
        <v>30</v>
      </c>
      <c r="V1861" s="25">
        <f t="shared" si="179"/>
        <v>8.2191780821917804E-2</v>
      </c>
    </row>
    <row r="1862" spans="1:22" customFormat="1" ht="45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 s="8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 s="9">
        <f t="shared" si="175"/>
        <v>52.68</v>
      </c>
      <c r="Q1862" s="5" t="s">
        <v>8321</v>
      </c>
      <c r="R1862" s="10" t="s">
        <v>8322</v>
      </c>
      <c r="S1862" s="18">
        <f t="shared" si="176"/>
        <v>41655.709305555552</v>
      </c>
      <c r="T1862" s="21">
        <f t="shared" si="177"/>
        <v>41676.709305555552</v>
      </c>
      <c r="U1862" s="23">
        <f t="shared" si="178"/>
        <v>21</v>
      </c>
      <c r="V1862" s="25">
        <f t="shared" si="179"/>
        <v>5.7534246575342465E-2</v>
      </c>
    </row>
    <row r="1863" spans="1:22" customFormat="1" ht="60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 s="8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 s="9">
        <f t="shared" si="175"/>
        <v>0</v>
      </c>
      <c r="Q1863" s="5" t="s">
        <v>8329</v>
      </c>
      <c r="R1863" s="10" t="s">
        <v>8331</v>
      </c>
      <c r="S1863" s="18">
        <f t="shared" si="176"/>
        <v>42000.300243055557</v>
      </c>
      <c r="T1863" s="21">
        <f t="shared" si="177"/>
        <v>42030.300243055557</v>
      </c>
      <c r="U1863" s="23">
        <f t="shared" si="178"/>
        <v>30</v>
      </c>
      <c r="V1863" s="25">
        <f t="shared" si="179"/>
        <v>8.2191780821917804E-2</v>
      </c>
    </row>
    <row r="1864" spans="1:22" customFormat="1" ht="45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 s="8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 s="9">
        <f t="shared" si="175"/>
        <v>90.94</v>
      </c>
      <c r="Q1864" s="5" t="s">
        <v>8329</v>
      </c>
      <c r="R1864" s="10" t="s">
        <v>8331</v>
      </c>
      <c r="S1864" s="18">
        <f t="shared" si="176"/>
        <v>42755.492754629624</v>
      </c>
      <c r="T1864" s="21">
        <f t="shared" si="177"/>
        <v>42802.3125</v>
      </c>
      <c r="U1864" s="23">
        <f t="shared" si="178"/>
        <v>47</v>
      </c>
      <c r="V1864" s="25">
        <f t="shared" si="179"/>
        <v>0.12876712328767123</v>
      </c>
    </row>
    <row r="1865" spans="1:22" customFormat="1" ht="45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 s="8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 s="9">
        <f t="shared" si="175"/>
        <v>5</v>
      </c>
      <c r="Q1865" s="5" t="s">
        <v>8329</v>
      </c>
      <c r="R1865" s="10" t="s">
        <v>8331</v>
      </c>
      <c r="S1865" s="18">
        <f t="shared" si="176"/>
        <v>41772.797280092593</v>
      </c>
      <c r="T1865" s="21">
        <f t="shared" si="177"/>
        <v>41802.797280092593</v>
      </c>
      <c r="U1865" s="23">
        <f t="shared" si="178"/>
        <v>30</v>
      </c>
      <c r="V1865" s="25">
        <f t="shared" si="179"/>
        <v>8.2191780821917804E-2</v>
      </c>
    </row>
    <row r="1866" spans="1:22" customFormat="1" ht="60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 s="8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 s="9">
        <f t="shared" si="175"/>
        <v>58.08</v>
      </c>
      <c r="Q1866" s="5" t="s">
        <v>8329</v>
      </c>
      <c r="R1866" s="10" t="s">
        <v>8331</v>
      </c>
      <c r="S1866" s="18">
        <f t="shared" si="176"/>
        <v>41733.716435185182</v>
      </c>
      <c r="T1866" s="21">
        <f t="shared" si="177"/>
        <v>41763.716435185182</v>
      </c>
      <c r="U1866" s="23">
        <f t="shared" si="178"/>
        <v>30</v>
      </c>
      <c r="V1866" s="25">
        <f t="shared" si="179"/>
        <v>8.2191780821917804E-2</v>
      </c>
    </row>
    <row r="1867" spans="1:22" customFormat="1" ht="60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 s="8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 s="9">
        <f t="shared" si="175"/>
        <v>2</v>
      </c>
      <c r="Q1867" s="5" t="s">
        <v>8329</v>
      </c>
      <c r="R1867" s="10" t="s">
        <v>8331</v>
      </c>
      <c r="S1867" s="18">
        <f t="shared" si="176"/>
        <v>42645.367442129631</v>
      </c>
      <c r="T1867" s="21">
        <f t="shared" si="177"/>
        <v>42680.409108796302</v>
      </c>
      <c r="U1867" s="23">
        <f t="shared" si="178"/>
        <v>35</v>
      </c>
      <c r="V1867" s="25">
        <f t="shared" si="179"/>
        <v>9.5890410958904104E-2</v>
      </c>
    </row>
    <row r="1868" spans="1:22" customFormat="1" ht="60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 s="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 s="9">
        <f t="shared" si="175"/>
        <v>62.5</v>
      </c>
      <c r="Q1868" s="5" t="s">
        <v>8329</v>
      </c>
      <c r="R1868" s="10" t="s">
        <v>8331</v>
      </c>
      <c r="S1868" s="18">
        <f t="shared" si="176"/>
        <v>42742.246493055558</v>
      </c>
      <c r="T1868" s="21">
        <f t="shared" si="177"/>
        <v>42795.166666666672</v>
      </c>
      <c r="U1868" s="23">
        <f t="shared" si="178"/>
        <v>53</v>
      </c>
      <c r="V1868" s="25">
        <f t="shared" si="179"/>
        <v>0.14520547945205478</v>
      </c>
    </row>
    <row r="1869" spans="1:22" customFormat="1" ht="60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 s="8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 s="9">
        <f t="shared" si="175"/>
        <v>10</v>
      </c>
      <c r="Q1869" s="5" t="s">
        <v>8329</v>
      </c>
      <c r="R1869" s="10" t="s">
        <v>8331</v>
      </c>
      <c r="S1869" s="18">
        <f t="shared" si="176"/>
        <v>42649.924907407403</v>
      </c>
      <c r="T1869" s="21">
        <f t="shared" si="177"/>
        <v>42679.924907407403</v>
      </c>
      <c r="U1869" s="23">
        <f t="shared" si="178"/>
        <v>30</v>
      </c>
      <c r="V1869" s="25">
        <f t="shared" si="179"/>
        <v>8.2191780821917804E-2</v>
      </c>
    </row>
    <row r="1870" spans="1:22" customFormat="1" ht="60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 s="8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 s="9">
        <f t="shared" si="175"/>
        <v>71.59</v>
      </c>
      <c r="Q1870" s="5" t="s">
        <v>8329</v>
      </c>
      <c r="R1870" s="10" t="s">
        <v>8331</v>
      </c>
      <c r="S1870" s="18">
        <f t="shared" si="176"/>
        <v>42328.779224537036</v>
      </c>
      <c r="T1870" s="21">
        <f t="shared" si="177"/>
        <v>42353.332638888889</v>
      </c>
      <c r="U1870" s="23">
        <f t="shared" si="178"/>
        <v>25</v>
      </c>
      <c r="V1870" s="25">
        <f t="shared" si="179"/>
        <v>6.8493150684931503E-2</v>
      </c>
    </row>
    <row r="1871" spans="1:22" customFormat="1" ht="60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 s="8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 s="9">
        <f t="shared" si="175"/>
        <v>0</v>
      </c>
      <c r="Q1871" s="5" t="s">
        <v>8329</v>
      </c>
      <c r="R1871" s="10" t="s">
        <v>8331</v>
      </c>
      <c r="S1871" s="18">
        <f t="shared" si="176"/>
        <v>42709.002881944441</v>
      </c>
      <c r="T1871" s="21">
        <f t="shared" si="177"/>
        <v>42739.002881944441</v>
      </c>
      <c r="U1871" s="23">
        <f t="shared" si="178"/>
        <v>30</v>
      </c>
      <c r="V1871" s="25">
        <f t="shared" si="179"/>
        <v>8.2191780821917804E-2</v>
      </c>
    </row>
    <row r="1872" spans="1:22" customFormat="1" ht="45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 s="8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 s="9">
        <f t="shared" si="175"/>
        <v>32.82</v>
      </c>
      <c r="Q1872" s="5" t="s">
        <v>8329</v>
      </c>
      <c r="R1872" s="10" t="s">
        <v>8331</v>
      </c>
      <c r="S1872" s="18">
        <f t="shared" si="176"/>
        <v>42371.355729166666</v>
      </c>
      <c r="T1872" s="21">
        <f t="shared" si="177"/>
        <v>42400.178472222222</v>
      </c>
      <c r="U1872" s="23">
        <f t="shared" si="178"/>
        <v>29</v>
      </c>
      <c r="V1872" s="25">
        <f t="shared" si="179"/>
        <v>7.9452054794520555E-2</v>
      </c>
    </row>
    <row r="1873" spans="1:22" customFormat="1" ht="60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 s="8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 s="9">
        <f t="shared" si="175"/>
        <v>49.12</v>
      </c>
      <c r="Q1873" s="5" t="s">
        <v>8329</v>
      </c>
      <c r="R1873" s="10" t="s">
        <v>8331</v>
      </c>
      <c r="S1873" s="18">
        <f t="shared" si="176"/>
        <v>41923.783576388887</v>
      </c>
      <c r="T1873" s="21">
        <f t="shared" si="177"/>
        <v>41963.825243055559</v>
      </c>
      <c r="U1873" s="23">
        <f t="shared" si="178"/>
        <v>40</v>
      </c>
      <c r="V1873" s="25">
        <f t="shared" si="179"/>
        <v>0.1095890410958904</v>
      </c>
    </row>
    <row r="1874" spans="1:22" customFormat="1" ht="60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 s="8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 s="9">
        <f t="shared" si="175"/>
        <v>16.309999999999999</v>
      </c>
      <c r="Q1874" s="5" t="s">
        <v>8329</v>
      </c>
      <c r="R1874" s="10" t="s">
        <v>8331</v>
      </c>
      <c r="S1874" s="18">
        <f t="shared" si="176"/>
        <v>42155.129652777774</v>
      </c>
      <c r="T1874" s="21">
        <f t="shared" si="177"/>
        <v>42185.129652777774</v>
      </c>
      <c r="U1874" s="23">
        <f t="shared" si="178"/>
        <v>30</v>
      </c>
      <c r="V1874" s="25">
        <f t="shared" si="179"/>
        <v>8.2191780821917804E-2</v>
      </c>
    </row>
    <row r="1875" spans="1:22" customFormat="1" ht="60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 s="8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 s="9">
        <f t="shared" si="175"/>
        <v>18</v>
      </c>
      <c r="Q1875" s="5" t="s">
        <v>8329</v>
      </c>
      <c r="R1875" s="10" t="s">
        <v>8331</v>
      </c>
      <c r="S1875" s="18">
        <f t="shared" si="176"/>
        <v>42164.615856481483</v>
      </c>
      <c r="T1875" s="21">
        <f t="shared" si="177"/>
        <v>42193.697916666672</v>
      </c>
      <c r="U1875" s="23">
        <f t="shared" si="178"/>
        <v>29</v>
      </c>
      <c r="V1875" s="25">
        <f t="shared" si="179"/>
        <v>7.9452054794520555E-2</v>
      </c>
    </row>
    <row r="1876" spans="1:22" customFormat="1" ht="60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 s="8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 s="9">
        <f t="shared" si="175"/>
        <v>13</v>
      </c>
      <c r="Q1876" s="5" t="s">
        <v>8329</v>
      </c>
      <c r="R1876" s="10" t="s">
        <v>8331</v>
      </c>
      <c r="S1876" s="18">
        <f t="shared" si="176"/>
        <v>42529.969131944439</v>
      </c>
      <c r="T1876" s="21">
        <f t="shared" si="177"/>
        <v>42549.969131944439</v>
      </c>
      <c r="U1876" s="23">
        <f t="shared" si="178"/>
        <v>20</v>
      </c>
      <c r="V1876" s="25">
        <f t="shared" si="179"/>
        <v>5.4794520547945202E-2</v>
      </c>
    </row>
    <row r="1877" spans="1:22" customFormat="1" ht="45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 s="8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 s="9">
        <f t="shared" si="175"/>
        <v>17</v>
      </c>
      <c r="Q1877" s="5" t="s">
        <v>8329</v>
      </c>
      <c r="R1877" s="10" t="s">
        <v>8331</v>
      </c>
      <c r="S1877" s="18">
        <f t="shared" si="176"/>
        <v>42528.899398148147</v>
      </c>
      <c r="T1877" s="21">
        <f t="shared" si="177"/>
        <v>42588.899398148147</v>
      </c>
      <c r="U1877" s="23">
        <f t="shared" si="178"/>
        <v>60</v>
      </c>
      <c r="V1877" s="25">
        <f t="shared" si="179"/>
        <v>0.16438356164383561</v>
      </c>
    </row>
    <row r="1878" spans="1:22" customFormat="1" ht="45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 s="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 s="9">
        <f t="shared" si="175"/>
        <v>0</v>
      </c>
      <c r="Q1878" s="5" t="s">
        <v>8329</v>
      </c>
      <c r="R1878" s="10" t="s">
        <v>8331</v>
      </c>
      <c r="S1878" s="18">
        <f t="shared" si="176"/>
        <v>41776.284780092588</v>
      </c>
      <c r="T1878" s="21">
        <f t="shared" si="177"/>
        <v>41806.284780092588</v>
      </c>
      <c r="U1878" s="23">
        <f t="shared" si="178"/>
        <v>30</v>
      </c>
      <c r="V1878" s="25">
        <f t="shared" si="179"/>
        <v>8.2191780821917804E-2</v>
      </c>
    </row>
    <row r="1879" spans="1:22" customFormat="1" ht="45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 s="8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 s="9">
        <f t="shared" si="175"/>
        <v>0</v>
      </c>
      <c r="Q1879" s="5" t="s">
        <v>8329</v>
      </c>
      <c r="R1879" s="10" t="s">
        <v>8331</v>
      </c>
      <c r="S1879" s="18">
        <f t="shared" si="176"/>
        <v>42035.029224537036</v>
      </c>
      <c r="T1879" s="21">
        <f t="shared" si="177"/>
        <v>42064.029224537036</v>
      </c>
      <c r="U1879" s="23">
        <f t="shared" si="178"/>
        <v>29</v>
      </c>
      <c r="V1879" s="25">
        <f t="shared" si="179"/>
        <v>7.9452054794520555E-2</v>
      </c>
    </row>
    <row r="1880" spans="1:22" customFormat="1" ht="60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 s="8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 s="9">
        <f t="shared" si="175"/>
        <v>0</v>
      </c>
      <c r="Q1880" s="5" t="s">
        <v>8329</v>
      </c>
      <c r="R1880" s="10" t="s">
        <v>8331</v>
      </c>
      <c r="S1880" s="18">
        <f t="shared" si="176"/>
        <v>41773.008738425924</v>
      </c>
      <c r="T1880" s="21">
        <f t="shared" si="177"/>
        <v>41803.008738425924</v>
      </c>
      <c r="U1880" s="23">
        <f t="shared" si="178"/>
        <v>30</v>
      </c>
      <c r="V1880" s="25">
        <f t="shared" si="179"/>
        <v>8.2191780821917804E-2</v>
      </c>
    </row>
    <row r="1881" spans="1:22" customFormat="1" ht="60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 s="8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 s="9">
        <f t="shared" si="175"/>
        <v>3</v>
      </c>
      <c r="Q1881" s="5" t="s">
        <v>8329</v>
      </c>
      <c r="R1881" s="10" t="s">
        <v>8331</v>
      </c>
      <c r="S1881" s="18">
        <f t="shared" si="176"/>
        <v>42413.649641203709</v>
      </c>
      <c r="T1881" s="21">
        <f t="shared" si="177"/>
        <v>42443.607974537037</v>
      </c>
      <c r="U1881" s="23">
        <f t="shared" si="178"/>
        <v>30</v>
      </c>
      <c r="V1881" s="25">
        <f t="shared" si="179"/>
        <v>8.2191780821917804E-2</v>
      </c>
    </row>
    <row r="1882" spans="1:22" customFormat="1" ht="30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 s="8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 s="9">
        <f t="shared" si="175"/>
        <v>41.83</v>
      </c>
      <c r="Q1882" s="5" t="s">
        <v>8329</v>
      </c>
      <c r="R1882" s="10" t="s">
        <v>8331</v>
      </c>
      <c r="S1882" s="18">
        <f t="shared" si="176"/>
        <v>42430.566898148143</v>
      </c>
      <c r="T1882" s="21">
        <f t="shared" si="177"/>
        <v>42459.525231481486</v>
      </c>
      <c r="U1882" s="23">
        <f t="shared" si="178"/>
        <v>29</v>
      </c>
      <c r="V1882" s="25">
        <f t="shared" si="179"/>
        <v>7.9452054794520555E-2</v>
      </c>
    </row>
    <row r="1883" spans="1:22" customFormat="1" ht="45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 s="8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 s="9">
        <f t="shared" si="175"/>
        <v>49.34</v>
      </c>
      <c r="Q1883" s="5" t="s">
        <v>8321</v>
      </c>
      <c r="R1883" s="10" t="s">
        <v>8325</v>
      </c>
      <c r="S1883" s="18">
        <f t="shared" si="176"/>
        <v>42043.152650462958</v>
      </c>
      <c r="T1883" s="21">
        <f t="shared" si="177"/>
        <v>42073.110983796301</v>
      </c>
      <c r="U1883" s="23">
        <f t="shared" si="178"/>
        <v>30</v>
      </c>
      <c r="V1883" s="25">
        <f t="shared" si="179"/>
        <v>8.2191780821917804E-2</v>
      </c>
    </row>
    <row r="1884" spans="1:22" customFormat="1" ht="60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 s="8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 s="9">
        <f t="shared" si="175"/>
        <v>41.73</v>
      </c>
      <c r="Q1884" s="5" t="s">
        <v>8321</v>
      </c>
      <c r="R1884" s="10" t="s">
        <v>8325</v>
      </c>
      <c r="S1884" s="18">
        <f t="shared" si="176"/>
        <v>41067.949212962965</v>
      </c>
      <c r="T1884" s="21">
        <f t="shared" si="177"/>
        <v>41100.991666666669</v>
      </c>
      <c r="U1884" s="23">
        <f t="shared" si="178"/>
        <v>33</v>
      </c>
      <c r="V1884" s="25">
        <f t="shared" si="179"/>
        <v>9.0410958904109592E-2</v>
      </c>
    </row>
    <row r="1885" spans="1:22" customFormat="1" ht="45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 s="8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 s="9">
        <f t="shared" si="175"/>
        <v>32.72</v>
      </c>
      <c r="Q1885" s="5" t="s">
        <v>8321</v>
      </c>
      <c r="R1885" s="10" t="s">
        <v>8325</v>
      </c>
      <c r="S1885" s="18">
        <f t="shared" si="176"/>
        <v>40977.948009259257</v>
      </c>
      <c r="T1885" s="21">
        <f t="shared" si="177"/>
        <v>41007.906342592592</v>
      </c>
      <c r="U1885" s="23">
        <f t="shared" si="178"/>
        <v>30</v>
      </c>
      <c r="V1885" s="25">
        <f t="shared" si="179"/>
        <v>8.2191780821917804E-2</v>
      </c>
    </row>
    <row r="1886" spans="1:22" customFormat="1" ht="60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 s="8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 s="9">
        <f t="shared" si="175"/>
        <v>51.96</v>
      </c>
      <c r="Q1886" s="5" t="s">
        <v>8321</v>
      </c>
      <c r="R1886" s="10" t="s">
        <v>8325</v>
      </c>
      <c r="S1886" s="18">
        <f t="shared" si="176"/>
        <v>41205.198321759257</v>
      </c>
      <c r="T1886" s="21">
        <f t="shared" si="177"/>
        <v>41240.5</v>
      </c>
      <c r="U1886" s="23">
        <f t="shared" si="178"/>
        <v>35</v>
      </c>
      <c r="V1886" s="25">
        <f t="shared" si="179"/>
        <v>9.5890410958904104E-2</v>
      </c>
    </row>
    <row r="1887" spans="1:22" customFormat="1" ht="45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 s="8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 s="9">
        <f t="shared" si="175"/>
        <v>50.69</v>
      </c>
      <c r="Q1887" s="5" t="s">
        <v>8321</v>
      </c>
      <c r="R1887" s="10" t="s">
        <v>8325</v>
      </c>
      <c r="S1887" s="18">
        <f t="shared" si="176"/>
        <v>41099.093865740739</v>
      </c>
      <c r="T1887" s="21">
        <f t="shared" si="177"/>
        <v>41131.916666666664</v>
      </c>
      <c r="U1887" s="23">
        <f t="shared" si="178"/>
        <v>32</v>
      </c>
      <c r="V1887" s="25">
        <f t="shared" si="179"/>
        <v>8.7671232876712329E-2</v>
      </c>
    </row>
    <row r="1888" spans="1:22" customFormat="1" ht="45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 s="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 s="9">
        <f t="shared" si="175"/>
        <v>42.24</v>
      </c>
      <c r="Q1888" s="5" t="s">
        <v>8321</v>
      </c>
      <c r="R1888" s="10" t="s">
        <v>8325</v>
      </c>
      <c r="S1888" s="18">
        <f t="shared" si="176"/>
        <v>41925.906689814816</v>
      </c>
      <c r="T1888" s="21">
        <f t="shared" si="177"/>
        <v>41955.94835648148</v>
      </c>
      <c r="U1888" s="23">
        <f t="shared" si="178"/>
        <v>30</v>
      </c>
      <c r="V1888" s="25">
        <f t="shared" si="179"/>
        <v>8.2191780821917804E-2</v>
      </c>
    </row>
    <row r="1889" spans="1:22" customFormat="1" ht="60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 s="8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 s="9">
        <f t="shared" si="175"/>
        <v>416.88</v>
      </c>
      <c r="Q1889" s="5" t="s">
        <v>8321</v>
      </c>
      <c r="R1889" s="10" t="s">
        <v>8325</v>
      </c>
      <c r="S1889" s="18">
        <f t="shared" si="176"/>
        <v>42323.800138888888</v>
      </c>
      <c r="T1889" s="21">
        <f t="shared" si="177"/>
        <v>42341.895833333328</v>
      </c>
      <c r="U1889" s="23">
        <f t="shared" si="178"/>
        <v>18</v>
      </c>
      <c r="V1889" s="25">
        <f t="shared" si="179"/>
        <v>4.9315068493150684E-2</v>
      </c>
    </row>
    <row r="1890" spans="1:22" customFormat="1" ht="60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 s="8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 s="9">
        <f t="shared" si="175"/>
        <v>46.65</v>
      </c>
      <c r="Q1890" s="5" t="s">
        <v>8321</v>
      </c>
      <c r="R1890" s="10" t="s">
        <v>8325</v>
      </c>
      <c r="S1890" s="18">
        <f t="shared" si="176"/>
        <v>40299.239953703705</v>
      </c>
      <c r="T1890" s="21">
        <f t="shared" si="177"/>
        <v>40330.207638888889</v>
      </c>
      <c r="U1890" s="23">
        <f t="shared" si="178"/>
        <v>31</v>
      </c>
      <c r="V1890" s="25">
        <f t="shared" si="179"/>
        <v>8.4931506849315067E-2</v>
      </c>
    </row>
    <row r="1891" spans="1:22" customFormat="1" ht="60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 s="8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 s="9">
        <f t="shared" si="175"/>
        <v>48.45</v>
      </c>
      <c r="Q1891" s="5" t="s">
        <v>8321</v>
      </c>
      <c r="R1891" s="10" t="s">
        <v>8325</v>
      </c>
      <c r="S1891" s="18">
        <f t="shared" si="176"/>
        <v>41299.793356481481</v>
      </c>
      <c r="T1891" s="21">
        <f t="shared" si="177"/>
        <v>41344.751689814817</v>
      </c>
      <c r="U1891" s="23">
        <f t="shared" si="178"/>
        <v>45</v>
      </c>
      <c r="V1891" s="25">
        <f t="shared" si="179"/>
        <v>0.12328767123287671</v>
      </c>
    </row>
    <row r="1892" spans="1:22" customFormat="1" ht="45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 s="8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 s="9">
        <f t="shared" si="175"/>
        <v>70.53</v>
      </c>
      <c r="Q1892" s="5" t="s">
        <v>8321</v>
      </c>
      <c r="R1892" s="10" t="s">
        <v>8325</v>
      </c>
      <c r="S1892" s="18">
        <f t="shared" si="176"/>
        <v>41228.786203703705</v>
      </c>
      <c r="T1892" s="21">
        <f t="shared" si="177"/>
        <v>41258.786203703705</v>
      </c>
      <c r="U1892" s="23">
        <f t="shared" si="178"/>
        <v>30</v>
      </c>
      <c r="V1892" s="25">
        <f t="shared" si="179"/>
        <v>8.2191780821917804E-2</v>
      </c>
    </row>
    <row r="1893" spans="1:22" customFormat="1" ht="60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 s="8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 s="9">
        <f t="shared" si="175"/>
        <v>87.96</v>
      </c>
      <c r="Q1893" s="5" t="s">
        <v>8321</v>
      </c>
      <c r="R1893" s="10" t="s">
        <v>8325</v>
      </c>
      <c r="S1893" s="18">
        <f t="shared" si="176"/>
        <v>40335.798078703701</v>
      </c>
      <c r="T1893" s="21">
        <f t="shared" si="177"/>
        <v>40381.25</v>
      </c>
      <c r="U1893" s="23">
        <f t="shared" si="178"/>
        <v>46</v>
      </c>
      <c r="V1893" s="25">
        <f t="shared" si="179"/>
        <v>0.12602739726027398</v>
      </c>
    </row>
    <row r="1894" spans="1:22" customFormat="1" ht="45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 s="8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 s="9">
        <f t="shared" si="175"/>
        <v>26.27</v>
      </c>
      <c r="Q1894" s="5" t="s">
        <v>8321</v>
      </c>
      <c r="R1894" s="10" t="s">
        <v>8325</v>
      </c>
      <c r="S1894" s="18">
        <f t="shared" si="176"/>
        <v>40671.637511574074</v>
      </c>
      <c r="T1894" s="21">
        <f t="shared" si="177"/>
        <v>40701.637511574074</v>
      </c>
      <c r="U1894" s="23">
        <f t="shared" si="178"/>
        <v>30</v>
      </c>
      <c r="V1894" s="25">
        <f t="shared" si="179"/>
        <v>8.2191780821917804E-2</v>
      </c>
    </row>
    <row r="1895" spans="1:22" customFormat="1" ht="45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 s="8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 s="9">
        <f t="shared" si="175"/>
        <v>57.78</v>
      </c>
      <c r="Q1895" s="5" t="s">
        <v>8321</v>
      </c>
      <c r="R1895" s="10" t="s">
        <v>8325</v>
      </c>
      <c r="S1895" s="18">
        <f t="shared" si="176"/>
        <v>40632.94195601852</v>
      </c>
      <c r="T1895" s="21">
        <f t="shared" si="177"/>
        <v>40649.165972222225</v>
      </c>
      <c r="U1895" s="23">
        <f t="shared" si="178"/>
        <v>17</v>
      </c>
      <c r="V1895" s="25">
        <f t="shared" si="179"/>
        <v>4.6575342465753428E-2</v>
      </c>
    </row>
    <row r="1896" spans="1:22" customFormat="1" ht="30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 s="8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 s="9">
        <f t="shared" si="175"/>
        <v>57.25</v>
      </c>
      <c r="Q1896" s="5" t="s">
        <v>8321</v>
      </c>
      <c r="R1896" s="10" t="s">
        <v>8325</v>
      </c>
      <c r="S1896" s="18">
        <f t="shared" si="176"/>
        <v>40920.904895833337</v>
      </c>
      <c r="T1896" s="21">
        <f t="shared" si="177"/>
        <v>40951.904895833337</v>
      </c>
      <c r="U1896" s="23">
        <f t="shared" si="178"/>
        <v>31</v>
      </c>
      <c r="V1896" s="25">
        <f t="shared" si="179"/>
        <v>8.4931506849315067E-2</v>
      </c>
    </row>
    <row r="1897" spans="1:22" customFormat="1" ht="60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 s="8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 s="9">
        <f t="shared" si="175"/>
        <v>196.34</v>
      </c>
      <c r="Q1897" s="5" t="s">
        <v>8321</v>
      </c>
      <c r="R1897" s="10" t="s">
        <v>8325</v>
      </c>
      <c r="S1897" s="18">
        <f t="shared" si="176"/>
        <v>42267.746782407412</v>
      </c>
      <c r="T1897" s="21">
        <f t="shared" si="177"/>
        <v>42297.746782407412</v>
      </c>
      <c r="U1897" s="23">
        <f t="shared" si="178"/>
        <v>30</v>
      </c>
      <c r="V1897" s="25">
        <f t="shared" si="179"/>
        <v>8.2191780821917804E-2</v>
      </c>
    </row>
    <row r="1898" spans="1:22" customFormat="1" ht="45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 s="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 s="9">
        <f t="shared" si="175"/>
        <v>43</v>
      </c>
      <c r="Q1898" s="5" t="s">
        <v>8321</v>
      </c>
      <c r="R1898" s="10" t="s">
        <v>8325</v>
      </c>
      <c r="S1898" s="18">
        <f t="shared" si="176"/>
        <v>40981.710243055553</v>
      </c>
      <c r="T1898" s="21">
        <f t="shared" si="177"/>
        <v>41011.710243055553</v>
      </c>
      <c r="U1898" s="23">
        <f t="shared" si="178"/>
        <v>30</v>
      </c>
      <c r="V1898" s="25">
        <f t="shared" si="179"/>
        <v>8.2191780821917804E-2</v>
      </c>
    </row>
    <row r="1899" spans="1:22" customFormat="1" ht="60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 s="8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 s="9">
        <f t="shared" si="175"/>
        <v>35.549999999999997</v>
      </c>
      <c r="Q1899" s="5" t="s">
        <v>8321</v>
      </c>
      <c r="R1899" s="10" t="s">
        <v>8325</v>
      </c>
      <c r="S1899" s="18">
        <f t="shared" si="176"/>
        <v>41680.583402777782</v>
      </c>
      <c r="T1899" s="21">
        <f t="shared" si="177"/>
        <v>41702.875</v>
      </c>
      <c r="U1899" s="23">
        <f t="shared" si="178"/>
        <v>22</v>
      </c>
      <c r="V1899" s="25">
        <f t="shared" si="179"/>
        <v>6.0273972602739728E-2</v>
      </c>
    </row>
    <row r="1900" spans="1:22" customFormat="1" ht="45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 s="8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 s="9">
        <f t="shared" si="175"/>
        <v>68.81</v>
      </c>
      <c r="Q1900" s="5" t="s">
        <v>8321</v>
      </c>
      <c r="R1900" s="10" t="s">
        <v>8325</v>
      </c>
      <c r="S1900" s="18">
        <f t="shared" si="176"/>
        <v>42366.192974537036</v>
      </c>
      <c r="T1900" s="21">
        <f t="shared" si="177"/>
        <v>42401.75</v>
      </c>
      <c r="U1900" s="23">
        <f t="shared" si="178"/>
        <v>35</v>
      </c>
      <c r="V1900" s="25">
        <f t="shared" si="179"/>
        <v>9.5890410958904104E-2</v>
      </c>
    </row>
    <row r="1901" spans="1:22" customFormat="1" ht="60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 s="8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 s="9">
        <f t="shared" si="175"/>
        <v>28.57</v>
      </c>
      <c r="Q1901" s="5" t="s">
        <v>8321</v>
      </c>
      <c r="R1901" s="10" t="s">
        <v>8325</v>
      </c>
      <c r="S1901" s="18">
        <f t="shared" si="176"/>
        <v>42058.941736111112</v>
      </c>
      <c r="T1901" s="21">
        <f t="shared" si="177"/>
        <v>42088.90006944444</v>
      </c>
      <c r="U1901" s="23">
        <f t="shared" si="178"/>
        <v>30</v>
      </c>
      <c r="V1901" s="25">
        <f t="shared" si="179"/>
        <v>8.2191780821917804E-2</v>
      </c>
    </row>
    <row r="1902" spans="1:22" customFormat="1" ht="60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 s="8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 s="9">
        <f t="shared" si="175"/>
        <v>50.63</v>
      </c>
      <c r="Q1902" s="5" t="s">
        <v>8321</v>
      </c>
      <c r="R1902" s="10" t="s">
        <v>8325</v>
      </c>
      <c r="S1902" s="18">
        <f t="shared" si="176"/>
        <v>41160.871886574074</v>
      </c>
      <c r="T1902" s="21">
        <f t="shared" si="177"/>
        <v>41188.415972222225</v>
      </c>
      <c r="U1902" s="23">
        <f t="shared" si="178"/>
        <v>28</v>
      </c>
      <c r="V1902" s="25">
        <f t="shared" si="179"/>
        <v>7.6712328767123292E-2</v>
      </c>
    </row>
    <row r="1903" spans="1:22" customFormat="1" ht="60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 s="8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 s="9">
        <f t="shared" si="175"/>
        <v>106.8</v>
      </c>
      <c r="Q1903" s="5" t="s">
        <v>8315</v>
      </c>
      <c r="R1903" s="10" t="s">
        <v>8344</v>
      </c>
      <c r="S1903" s="18">
        <f t="shared" si="176"/>
        <v>42116.54315972222</v>
      </c>
      <c r="T1903" s="21">
        <f t="shared" si="177"/>
        <v>42146.541666666672</v>
      </c>
      <c r="U1903" s="23">
        <f t="shared" si="178"/>
        <v>30</v>
      </c>
      <c r="V1903" s="25">
        <f t="shared" si="179"/>
        <v>8.2191780821917804E-2</v>
      </c>
    </row>
    <row r="1904" spans="1:22" customFormat="1" ht="60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 s="8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 s="9">
        <f t="shared" si="175"/>
        <v>4</v>
      </c>
      <c r="Q1904" s="5" t="s">
        <v>8315</v>
      </c>
      <c r="R1904" s="10" t="s">
        <v>8344</v>
      </c>
      <c r="S1904" s="18">
        <f t="shared" si="176"/>
        <v>42037.789895833332</v>
      </c>
      <c r="T1904" s="21">
        <f t="shared" si="177"/>
        <v>42067.789895833332</v>
      </c>
      <c r="U1904" s="23">
        <f t="shared" si="178"/>
        <v>30</v>
      </c>
      <c r="V1904" s="25">
        <f t="shared" si="179"/>
        <v>8.2191780821917804E-2</v>
      </c>
    </row>
    <row r="1905" spans="1:22" customFormat="1" ht="60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 s="8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 s="9">
        <f t="shared" si="175"/>
        <v>34.1</v>
      </c>
      <c r="Q1905" s="5" t="s">
        <v>8315</v>
      </c>
      <c r="R1905" s="10" t="s">
        <v>8344</v>
      </c>
      <c r="S1905" s="18">
        <f t="shared" si="176"/>
        <v>42702.770729166667</v>
      </c>
      <c r="T1905" s="21">
        <f t="shared" si="177"/>
        <v>42762.770729166667</v>
      </c>
      <c r="U1905" s="23">
        <f t="shared" si="178"/>
        <v>60</v>
      </c>
      <c r="V1905" s="25">
        <f t="shared" si="179"/>
        <v>0.16438356164383561</v>
      </c>
    </row>
    <row r="1906" spans="1:22" customFormat="1" ht="45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 s="8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 s="9">
        <f t="shared" si="175"/>
        <v>25</v>
      </c>
      <c r="Q1906" s="5" t="s">
        <v>8315</v>
      </c>
      <c r="R1906" s="10" t="s">
        <v>8344</v>
      </c>
      <c r="S1906" s="18">
        <f t="shared" si="176"/>
        <v>42326.685428240744</v>
      </c>
      <c r="T1906" s="21">
        <f t="shared" si="177"/>
        <v>42371.685428240744</v>
      </c>
      <c r="U1906" s="23">
        <f t="shared" si="178"/>
        <v>45</v>
      </c>
      <c r="V1906" s="25">
        <f t="shared" si="179"/>
        <v>0.12328767123287671</v>
      </c>
    </row>
    <row r="1907" spans="1:22" customFormat="1" ht="60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 s="8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 s="9">
        <f t="shared" si="175"/>
        <v>10.5</v>
      </c>
      <c r="Q1907" s="5" t="s">
        <v>8315</v>
      </c>
      <c r="R1907" s="10" t="s">
        <v>8344</v>
      </c>
      <c r="S1907" s="18">
        <f t="shared" si="176"/>
        <v>41859.925856481481</v>
      </c>
      <c r="T1907" s="21">
        <f t="shared" si="177"/>
        <v>41889.925856481481</v>
      </c>
      <c r="U1907" s="23">
        <f t="shared" si="178"/>
        <v>30</v>
      </c>
      <c r="V1907" s="25">
        <f t="shared" si="179"/>
        <v>8.2191780821917804E-2</v>
      </c>
    </row>
    <row r="1908" spans="1:22" customFormat="1" ht="45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 s="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 s="9">
        <f t="shared" si="175"/>
        <v>215.96</v>
      </c>
      <c r="Q1908" s="5" t="s">
        <v>8315</v>
      </c>
      <c r="R1908" s="10" t="s">
        <v>8344</v>
      </c>
      <c r="S1908" s="18">
        <f t="shared" si="176"/>
        <v>42514.671099537038</v>
      </c>
      <c r="T1908" s="21">
        <f t="shared" si="177"/>
        <v>42544.671099537038</v>
      </c>
      <c r="U1908" s="23">
        <f t="shared" si="178"/>
        <v>30</v>
      </c>
      <c r="V1908" s="25">
        <f t="shared" si="179"/>
        <v>8.2191780821917804E-2</v>
      </c>
    </row>
    <row r="1909" spans="1:22" customFormat="1" ht="45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 s="8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 s="9">
        <f t="shared" si="175"/>
        <v>21.25</v>
      </c>
      <c r="Q1909" s="5" t="s">
        <v>8315</v>
      </c>
      <c r="R1909" s="10" t="s">
        <v>8344</v>
      </c>
      <c r="S1909" s="18">
        <f t="shared" si="176"/>
        <v>41767.587094907409</v>
      </c>
      <c r="T1909" s="21">
        <f t="shared" si="177"/>
        <v>41782.587094907409</v>
      </c>
      <c r="U1909" s="23">
        <f t="shared" si="178"/>
        <v>15</v>
      </c>
      <c r="V1909" s="25">
        <f t="shared" si="179"/>
        <v>4.1095890410958902E-2</v>
      </c>
    </row>
    <row r="1910" spans="1:22" customFormat="1" ht="60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 s="8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 s="9">
        <f t="shared" si="175"/>
        <v>108.25</v>
      </c>
      <c r="Q1910" s="5" t="s">
        <v>8315</v>
      </c>
      <c r="R1910" s="10" t="s">
        <v>8344</v>
      </c>
      <c r="S1910" s="18">
        <f t="shared" si="176"/>
        <v>42703.917824074073</v>
      </c>
      <c r="T1910" s="21">
        <f t="shared" si="177"/>
        <v>42733.917824074073</v>
      </c>
      <c r="U1910" s="23">
        <f t="shared" si="178"/>
        <v>30</v>
      </c>
      <c r="V1910" s="25">
        <f t="shared" si="179"/>
        <v>8.2191780821917804E-2</v>
      </c>
    </row>
    <row r="1911" spans="1:22" customFormat="1" ht="60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 s="8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 s="9">
        <f t="shared" si="175"/>
        <v>129.97</v>
      </c>
      <c r="Q1911" s="5" t="s">
        <v>8315</v>
      </c>
      <c r="R1911" s="10" t="s">
        <v>8344</v>
      </c>
      <c r="S1911" s="18">
        <f t="shared" si="176"/>
        <v>41905.429155092592</v>
      </c>
      <c r="T1911" s="21">
        <f t="shared" si="177"/>
        <v>41935.429155092592</v>
      </c>
      <c r="U1911" s="23">
        <f t="shared" si="178"/>
        <v>30</v>
      </c>
      <c r="V1911" s="25">
        <f t="shared" si="179"/>
        <v>8.2191780821917804E-2</v>
      </c>
    </row>
    <row r="1912" spans="1:22" customFormat="1" ht="45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 s="8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 s="9">
        <f t="shared" si="175"/>
        <v>117.49</v>
      </c>
      <c r="Q1912" s="5" t="s">
        <v>8315</v>
      </c>
      <c r="R1912" s="10" t="s">
        <v>8344</v>
      </c>
      <c r="S1912" s="18">
        <f t="shared" si="176"/>
        <v>42264.963159722218</v>
      </c>
      <c r="T1912" s="21">
        <f t="shared" si="177"/>
        <v>42308.947916666672</v>
      </c>
      <c r="U1912" s="23">
        <f t="shared" si="178"/>
        <v>44</v>
      </c>
      <c r="V1912" s="25">
        <f t="shared" si="179"/>
        <v>0.12054794520547946</v>
      </c>
    </row>
    <row r="1913" spans="1:22" customFormat="1" ht="60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 s="8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 s="9">
        <f t="shared" si="175"/>
        <v>10</v>
      </c>
      <c r="Q1913" s="5" t="s">
        <v>8315</v>
      </c>
      <c r="R1913" s="10" t="s">
        <v>8344</v>
      </c>
      <c r="S1913" s="18">
        <f t="shared" si="176"/>
        <v>41830.033958333333</v>
      </c>
      <c r="T1913" s="21">
        <f t="shared" si="177"/>
        <v>41860.033958333333</v>
      </c>
      <c r="U1913" s="23">
        <f t="shared" si="178"/>
        <v>30</v>
      </c>
      <c r="V1913" s="25">
        <f t="shared" si="179"/>
        <v>8.2191780821917804E-2</v>
      </c>
    </row>
    <row r="1914" spans="1:22" customFormat="1" ht="45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 s="8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 s="9">
        <f t="shared" si="175"/>
        <v>70.599999999999994</v>
      </c>
      <c r="Q1914" s="5" t="s">
        <v>8315</v>
      </c>
      <c r="R1914" s="10" t="s">
        <v>8344</v>
      </c>
      <c r="S1914" s="18">
        <f t="shared" si="176"/>
        <v>42129.226388888885</v>
      </c>
      <c r="T1914" s="21">
        <f t="shared" si="177"/>
        <v>42159.226388888885</v>
      </c>
      <c r="U1914" s="23">
        <f t="shared" si="178"/>
        <v>30</v>
      </c>
      <c r="V1914" s="25">
        <f t="shared" si="179"/>
        <v>8.2191780821917804E-2</v>
      </c>
    </row>
    <row r="1915" spans="1:22" customFormat="1" ht="30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 s="8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 s="9">
        <f t="shared" si="175"/>
        <v>24.5</v>
      </c>
      <c r="Q1915" s="5" t="s">
        <v>8315</v>
      </c>
      <c r="R1915" s="10" t="s">
        <v>8344</v>
      </c>
      <c r="S1915" s="18">
        <f t="shared" si="176"/>
        <v>41890.511319444442</v>
      </c>
      <c r="T1915" s="21">
        <f t="shared" si="177"/>
        <v>41920.511319444442</v>
      </c>
      <c r="U1915" s="23">
        <f t="shared" si="178"/>
        <v>30</v>
      </c>
      <c r="V1915" s="25">
        <f t="shared" si="179"/>
        <v>8.2191780821917804E-2</v>
      </c>
    </row>
    <row r="1916" spans="1:22" customFormat="1" ht="60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 s="8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 s="9">
        <f t="shared" si="175"/>
        <v>30</v>
      </c>
      <c r="Q1916" s="5" t="s">
        <v>8315</v>
      </c>
      <c r="R1916" s="10" t="s">
        <v>8344</v>
      </c>
      <c r="S1916" s="18">
        <f t="shared" si="176"/>
        <v>41929.174456018518</v>
      </c>
      <c r="T1916" s="21">
        <f t="shared" si="177"/>
        <v>41944.165972222225</v>
      </c>
      <c r="U1916" s="23">
        <f t="shared" si="178"/>
        <v>15</v>
      </c>
      <c r="V1916" s="25">
        <f t="shared" si="179"/>
        <v>4.1095890410958902E-2</v>
      </c>
    </row>
    <row r="1917" spans="1:22" customFormat="1" ht="60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 s="8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 s="9">
        <f t="shared" si="175"/>
        <v>2</v>
      </c>
      <c r="Q1917" s="5" t="s">
        <v>8315</v>
      </c>
      <c r="R1917" s="10" t="s">
        <v>8344</v>
      </c>
      <c r="S1917" s="18">
        <f t="shared" si="176"/>
        <v>41864.04886574074</v>
      </c>
      <c r="T1917" s="21">
        <f t="shared" si="177"/>
        <v>41884.04886574074</v>
      </c>
      <c r="U1917" s="23">
        <f t="shared" si="178"/>
        <v>20</v>
      </c>
      <c r="V1917" s="25">
        <f t="shared" si="179"/>
        <v>5.4794520547945202E-2</v>
      </c>
    </row>
    <row r="1918" spans="1:22" customFormat="1" ht="30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 s="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 s="9">
        <f t="shared" si="175"/>
        <v>17</v>
      </c>
      <c r="Q1918" s="5" t="s">
        <v>8315</v>
      </c>
      <c r="R1918" s="10" t="s">
        <v>8344</v>
      </c>
      <c r="S1918" s="18">
        <f t="shared" si="176"/>
        <v>42656.717303240745</v>
      </c>
      <c r="T1918" s="21">
        <f t="shared" si="177"/>
        <v>42681.758969907409</v>
      </c>
      <c r="U1918" s="23">
        <f t="shared" si="178"/>
        <v>25</v>
      </c>
      <c r="V1918" s="25">
        <f t="shared" si="179"/>
        <v>6.8493150684931503E-2</v>
      </c>
    </row>
    <row r="1919" spans="1:22" customFormat="1" ht="30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 s="8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 s="9">
        <f t="shared" si="175"/>
        <v>2928.93</v>
      </c>
      <c r="Q1919" s="5" t="s">
        <v>8315</v>
      </c>
      <c r="R1919" s="10" t="s">
        <v>8344</v>
      </c>
      <c r="S1919" s="18">
        <f t="shared" si="176"/>
        <v>42746.270057870366</v>
      </c>
      <c r="T1919" s="21">
        <f t="shared" si="177"/>
        <v>42776.270057870366</v>
      </c>
      <c r="U1919" s="23">
        <f t="shared" si="178"/>
        <v>30</v>
      </c>
      <c r="V1919" s="25">
        <f t="shared" si="179"/>
        <v>8.2191780821917804E-2</v>
      </c>
    </row>
    <row r="1920" spans="1:22" customFormat="1" ht="45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 s="8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 s="9">
        <f t="shared" si="175"/>
        <v>28.89</v>
      </c>
      <c r="Q1920" s="5" t="s">
        <v>8315</v>
      </c>
      <c r="R1920" s="10" t="s">
        <v>8344</v>
      </c>
      <c r="S1920" s="18">
        <f t="shared" si="176"/>
        <v>41828.789942129632</v>
      </c>
      <c r="T1920" s="21">
        <f t="shared" si="177"/>
        <v>41863.789942129632</v>
      </c>
      <c r="U1920" s="23">
        <f t="shared" si="178"/>
        <v>35</v>
      </c>
      <c r="V1920" s="25">
        <f t="shared" si="179"/>
        <v>9.5890410958904104E-2</v>
      </c>
    </row>
    <row r="1921" spans="1:22" customFormat="1" ht="60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 s="8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 s="9">
        <f t="shared" si="175"/>
        <v>29.63</v>
      </c>
      <c r="Q1921" s="5" t="s">
        <v>8315</v>
      </c>
      <c r="R1921" s="10" t="s">
        <v>8344</v>
      </c>
      <c r="S1921" s="18">
        <f t="shared" si="176"/>
        <v>42113.875567129624</v>
      </c>
      <c r="T1921" s="21">
        <f t="shared" si="177"/>
        <v>42143.875567129624</v>
      </c>
      <c r="U1921" s="23">
        <f t="shared" si="178"/>
        <v>30</v>
      </c>
      <c r="V1921" s="25">
        <f t="shared" si="179"/>
        <v>8.2191780821917804E-2</v>
      </c>
    </row>
    <row r="1922" spans="1:22" customFormat="1" ht="45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 s="8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74"/>
        <v>43</v>
      </c>
      <c r="P1922" s="9">
        <f t="shared" si="175"/>
        <v>40.98</v>
      </c>
      <c r="Q1922" s="5" t="s">
        <v>8315</v>
      </c>
      <c r="R1922" s="10" t="s">
        <v>8344</v>
      </c>
      <c r="S1922" s="18">
        <f t="shared" si="176"/>
        <v>42270.875706018516</v>
      </c>
      <c r="T1922" s="21">
        <f t="shared" si="177"/>
        <v>42298.958333333328</v>
      </c>
      <c r="U1922" s="23">
        <f t="shared" si="178"/>
        <v>28</v>
      </c>
      <c r="V1922" s="25">
        <f t="shared" si="179"/>
        <v>7.6712328767123292E-2</v>
      </c>
    </row>
    <row r="1923" spans="1:22" customFormat="1" ht="30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 s="8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0">ROUND(E1923/D1923*100,0)</f>
        <v>137</v>
      </c>
      <c r="P1923" s="9">
        <f t="shared" ref="P1923:P1986" si="181">IFERROR(ROUND(E1923/L1923,2),0)</f>
        <v>54</v>
      </c>
      <c r="Q1923" s="5" t="s">
        <v>8321</v>
      </c>
      <c r="R1923" s="10" t="s">
        <v>8325</v>
      </c>
      <c r="S1923" s="18">
        <f t="shared" ref="S1923:S1986" si="182">(((J1923/60)/60)/24)+DATE(1970,1,1)</f>
        <v>41074.221562500003</v>
      </c>
      <c r="T1923" s="21">
        <f t="shared" ref="T1923:T1986" si="183">(((I1923/60)/60)/24)+DATE(1970,1,1)</f>
        <v>41104.221562500003</v>
      </c>
      <c r="U1923" s="23">
        <f t="shared" ref="U1923:U1986" si="184">_xlfn.DAYS(T1923,S1923)</f>
        <v>30</v>
      </c>
      <c r="V1923" s="25">
        <f t="shared" ref="V1923:V1986" si="185">U1923/365</f>
        <v>8.2191780821917804E-2</v>
      </c>
    </row>
    <row r="1924" spans="1:22" customFormat="1" ht="45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 s="8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 s="9">
        <f t="shared" si="181"/>
        <v>36.11</v>
      </c>
      <c r="Q1924" s="5" t="s">
        <v>8321</v>
      </c>
      <c r="R1924" s="10" t="s">
        <v>8325</v>
      </c>
      <c r="S1924" s="18">
        <f t="shared" si="182"/>
        <v>41590.255868055552</v>
      </c>
      <c r="T1924" s="21">
        <f t="shared" si="183"/>
        <v>41620.255868055552</v>
      </c>
      <c r="U1924" s="23">
        <f t="shared" si="184"/>
        <v>30</v>
      </c>
      <c r="V1924" s="25">
        <f t="shared" si="185"/>
        <v>8.2191780821917804E-2</v>
      </c>
    </row>
    <row r="1925" spans="1:22" customFormat="1" ht="45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 s="8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 s="9">
        <f t="shared" si="181"/>
        <v>23.15</v>
      </c>
      <c r="Q1925" s="5" t="s">
        <v>8321</v>
      </c>
      <c r="R1925" s="10" t="s">
        <v>8325</v>
      </c>
      <c r="S1925" s="18">
        <f t="shared" si="182"/>
        <v>40772.848749999997</v>
      </c>
      <c r="T1925" s="21">
        <f t="shared" si="183"/>
        <v>40813.207638888889</v>
      </c>
      <c r="U1925" s="23">
        <f t="shared" si="184"/>
        <v>41</v>
      </c>
      <c r="V1925" s="25">
        <f t="shared" si="185"/>
        <v>0.11232876712328767</v>
      </c>
    </row>
    <row r="1926" spans="1:22" customFormat="1" ht="75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 s="8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 s="9">
        <f t="shared" si="181"/>
        <v>104</v>
      </c>
      <c r="Q1926" s="5" t="s">
        <v>8321</v>
      </c>
      <c r="R1926" s="10" t="s">
        <v>8325</v>
      </c>
      <c r="S1926" s="18">
        <f t="shared" si="182"/>
        <v>41626.761053240742</v>
      </c>
      <c r="T1926" s="21">
        <f t="shared" si="183"/>
        <v>41654.814583333333</v>
      </c>
      <c r="U1926" s="23">
        <f t="shared" si="184"/>
        <v>28</v>
      </c>
      <c r="V1926" s="25">
        <f t="shared" si="185"/>
        <v>7.6712328767123292E-2</v>
      </c>
    </row>
    <row r="1927" spans="1:22" customFormat="1" ht="45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 s="8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 s="9">
        <f t="shared" si="181"/>
        <v>31.83</v>
      </c>
      <c r="Q1927" s="5" t="s">
        <v>8321</v>
      </c>
      <c r="R1927" s="10" t="s">
        <v>8325</v>
      </c>
      <c r="S1927" s="18">
        <f t="shared" si="182"/>
        <v>41535.90148148148</v>
      </c>
      <c r="T1927" s="21">
        <f t="shared" si="183"/>
        <v>41558</v>
      </c>
      <c r="U1927" s="23">
        <f t="shared" si="184"/>
        <v>23</v>
      </c>
      <c r="V1927" s="25">
        <f t="shared" si="185"/>
        <v>6.3013698630136991E-2</v>
      </c>
    </row>
    <row r="1928" spans="1:22" customFormat="1" ht="60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 s="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 s="9">
        <f t="shared" si="181"/>
        <v>27.39</v>
      </c>
      <c r="Q1928" s="5" t="s">
        <v>8321</v>
      </c>
      <c r="R1928" s="10" t="s">
        <v>8325</v>
      </c>
      <c r="S1928" s="18">
        <f t="shared" si="182"/>
        <v>40456.954351851848</v>
      </c>
      <c r="T1928" s="21">
        <f t="shared" si="183"/>
        <v>40484.018055555556</v>
      </c>
      <c r="U1928" s="23">
        <f t="shared" si="184"/>
        <v>28</v>
      </c>
      <c r="V1928" s="25">
        <f t="shared" si="185"/>
        <v>7.6712328767123292E-2</v>
      </c>
    </row>
    <row r="1929" spans="1:22" customFormat="1" ht="15.75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 s="8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 s="9">
        <f t="shared" si="181"/>
        <v>56.36</v>
      </c>
      <c r="Q1929" s="5" t="s">
        <v>8321</v>
      </c>
      <c r="R1929" s="10" t="s">
        <v>8325</v>
      </c>
      <c r="S1929" s="18">
        <f t="shared" si="182"/>
        <v>40960.861562500002</v>
      </c>
      <c r="T1929" s="21">
        <f t="shared" si="183"/>
        <v>40976.207638888889</v>
      </c>
      <c r="U1929" s="23">
        <f t="shared" si="184"/>
        <v>16</v>
      </c>
      <c r="V1929" s="25">
        <f t="shared" si="185"/>
        <v>4.3835616438356165E-2</v>
      </c>
    </row>
    <row r="1930" spans="1:22" customFormat="1" ht="30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 s="8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 s="9">
        <f t="shared" si="181"/>
        <v>77.349999999999994</v>
      </c>
      <c r="Q1930" s="5" t="s">
        <v>8321</v>
      </c>
      <c r="R1930" s="10" t="s">
        <v>8325</v>
      </c>
      <c r="S1930" s="18">
        <f t="shared" si="182"/>
        <v>41371.648078703707</v>
      </c>
      <c r="T1930" s="21">
        <f t="shared" si="183"/>
        <v>41401.648078703707</v>
      </c>
      <c r="U1930" s="23">
        <f t="shared" si="184"/>
        <v>30</v>
      </c>
      <c r="V1930" s="25">
        <f t="shared" si="185"/>
        <v>8.2191780821917804E-2</v>
      </c>
    </row>
    <row r="1931" spans="1:22" customFormat="1" ht="45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 s="8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 s="9">
        <f t="shared" si="181"/>
        <v>42.8</v>
      </c>
      <c r="Q1931" s="5" t="s">
        <v>8321</v>
      </c>
      <c r="R1931" s="10" t="s">
        <v>8325</v>
      </c>
      <c r="S1931" s="18">
        <f t="shared" si="182"/>
        <v>40687.021597222221</v>
      </c>
      <c r="T1931" s="21">
        <f t="shared" si="183"/>
        <v>40729.021597222221</v>
      </c>
      <c r="U1931" s="23">
        <f t="shared" si="184"/>
        <v>42</v>
      </c>
      <c r="V1931" s="25">
        <f t="shared" si="185"/>
        <v>0.11506849315068493</v>
      </c>
    </row>
    <row r="1932" spans="1:22" customFormat="1" ht="30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 s="8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 s="9">
        <f t="shared" si="181"/>
        <v>48.85</v>
      </c>
      <c r="Q1932" s="5" t="s">
        <v>8321</v>
      </c>
      <c r="R1932" s="10" t="s">
        <v>8325</v>
      </c>
      <c r="S1932" s="18">
        <f t="shared" si="182"/>
        <v>41402.558819444443</v>
      </c>
      <c r="T1932" s="21">
        <f t="shared" si="183"/>
        <v>41462.558819444443</v>
      </c>
      <c r="U1932" s="23">
        <f t="shared" si="184"/>
        <v>60</v>
      </c>
      <c r="V1932" s="25">
        <f t="shared" si="185"/>
        <v>0.16438356164383561</v>
      </c>
    </row>
    <row r="1933" spans="1:22" customFormat="1" ht="45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 s="8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 s="9">
        <f t="shared" si="181"/>
        <v>48.24</v>
      </c>
      <c r="Q1933" s="5" t="s">
        <v>8321</v>
      </c>
      <c r="R1933" s="10" t="s">
        <v>8325</v>
      </c>
      <c r="S1933" s="18">
        <f t="shared" si="182"/>
        <v>41037.892465277779</v>
      </c>
      <c r="T1933" s="21">
        <f t="shared" si="183"/>
        <v>41051.145833333336</v>
      </c>
      <c r="U1933" s="23">
        <f t="shared" si="184"/>
        <v>14</v>
      </c>
      <c r="V1933" s="25">
        <f t="shared" si="185"/>
        <v>3.8356164383561646E-2</v>
      </c>
    </row>
    <row r="1934" spans="1:22" customFormat="1" ht="60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 s="8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 s="9">
        <f t="shared" si="181"/>
        <v>70.209999999999994</v>
      </c>
      <c r="Q1934" s="5" t="s">
        <v>8321</v>
      </c>
      <c r="R1934" s="10" t="s">
        <v>8325</v>
      </c>
      <c r="S1934" s="18">
        <f t="shared" si="182"/>
        <v>40911.809872685182</v>
      </c>
      <c r="T1934" s="21">
        <f t="shared" si="183"/>
        <v>40932.809872685182</v>
      </c>
      <c r="U1934" s="23">
        <f t="shared" si="184"/>
        <v>21</v>
      </c>
      <c r="V1934" s="25">
        <f t="shared" si="185"/>
        <v>5.7534246575342465E-2</v>
      </c>
    </row>
    <row r="1935" spans="1:22" customFormat="1" ht="60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 s="8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 s="9">
        <f t="shared" si="181"/>
        <v>94.05</v>
      </c>
      <c r="Q1935" s="5" t="s">
        <v>8321</v>
      </c>
      <c r="R1935" s="10" t="s">
        <v>8325</v>
      </c>
      <c r="S1935" s="18">
        <f t="shared" si="182"/>
        <v>41879.130868055552</v>
      </c>
      <c r="T1935" s="21">
        <f t="shared" si="183"/>
        <v>41909.130868055552</v>
      </c>
      <c r="U1935" s="23">
        <f t="shared" si="184"/>
        <v>30</v>
      </c>
      <c r="V1935" s="25">
        <f t="shared" si="185"/>
        <v>8.2191780821917804E-2</v>
      </c>
    </row>
    <row r="1936" spans="1:22" customFormat="1" ht="60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 s="8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 s="9">
        <f t="shared" si="181"/>
        <v>80.27</v>
      </c>
      <c r="Q1936" s="5" t="s">
        <v>8321</v>
      </c>
      <c r="R1936" s="10" t="s">
        <v>8325</v>
      </c>
      <c r="S1936" s="18">
        <f t="shared" si="182"/>
        <v>40865.867141203707</v>
      </c>
      <c r="T1936" s="21">
        <f t="shared" si="183"/>
        <v>40902.208333333336</v>
      </c>
      <c r="U1936" s="23">
        <f t="shared" si="184"/>
        <v>37</v>
      </c>
      <c r="V1936" s="25">
        <f t="shared" si="185"/>
        <v>0.10136986301369863</v>
      </c>
    </row>
    <row r="1937" spans="1:22" customFormat="1" ht="60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 s="8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 s="9">
        <f t="shared" si="181"/>
        <v>54.2</v>
      </c>
      <c r="Q1937" s="5" t="s">
        <v>8321</v>
      </c>
      <c r="R1937" s="10" t="s">
        <v>8325</v>
      </c>
      <c r="S1937" s="18">
        <f t="shared" si="182"/>
        <v>41773.932534722226</v>
      </c>
      <c r="T1937" s="21">
        <f t="shared" si="183"/>
        <v>41811.207638888889</v>
      </c>
      <c r="U1937" s="23">
        <f t="shared" si="184"/>
        <v>38</v>
      </c>
      <c r="V1937" s="25">
        <f t="shared" si="185"/>
        <v>0.10410958904109589</v>
      </c>
    </row>
    <row r="1938" spans="1:22" customFormat="1" ht="60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 s="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 s="9">
        <f t="shared" si="181"/>
        <v>60.27</v>
      </c>
      <c r="Q1938" s="5" t="s">
        <v>8321</v>
      </c>
      <c r="R1938" s="10" t="s">
        <v>8325</v>
      </c>
      <c r="S1938" s="18">
        <f t="shared" si="182"/>
        <v>40852.889699074076</v>
      </c>
      <c r="T1938" s="21">
        <f t="shared" si="183"/>
        <v>40883.249305555553</v>
      </c>
      <c r="U1938" s="23">
        <f t="shared" si="184"/>
        <v>31</v>
      </c>
      <c r="V1938" s="25">
        <f t="shared" si="185"/>
        <v>8.4931506849315067E-2</v>
      </c>
    </row>
    <row r="1939" spans="1:22" customFormat="1" ht="45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 s="8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 s="9">
        <f t="shared" si="181"/>
        <v>38.74</v>
      </c>
      <c r="Q1939" s="5" t="s">
        <v>8321</v>
      </c>
      <c r="R1939" s="10" t="s">
        <v>8325</v>
      </c>
      <c r="S1939" s="18">
        <f t="shared" si="182"/>
        <v>41059.118993055556</v>
      </c>
      <c r="T1939" s="21">
        <f t="shared" si="183"/>
        <v>41075.165972222225</v>
      </c>
      <c r="U1939" s="23">
        <f t="shared" si="184"/>
        <v>16</v>
      </c>
      <c r="V1939" s="25">
        <f t="shared" si="185"/>
        <v>4.3835616438356165E-2</v>
      </c>
    </row>
    <row r="1940" spans="1:22" customFormat="1" ht="60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 s="8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 s="9">
        <f t="shared" si="181"/>
        <v>152.54</v>
      </c>
      <c r="Q1940" s="5" t="s">
        <v>8321</v>
      </c>
      <c r="R1940" s="10" t="s">
        <v>8325</v>
      </c>
      <c r="S1940" s="18">
        <f t="shared" si="182"/>
        <v>41426.259618055556</v>
      </c>
      <c r="T1940" s="21">
        <f t="shared" si="183"/>
        <v>41457.208333333336</v>
      </c>
      <c r="U1940" s="23">
        <f t="shared" si="184"/>
        <v>31</v>
      </c>
      <c r="V1940" s="25">
        <f t="shared" si="185"/>
        <v>8.4931506849315067E-2</v>
      </c>
    </row>
    <row r="1941" spans="1:22" customFormat="1" ht="60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 s="8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 s="9">
        <f t="shared" si="181"/>
        <v>115.31</v>
      </c>
      <c r="Q1941" s="5" t="s">
        <v>8321</v>
      </c>
      <c r="R1941" s="10" t="s">
        <v>8325</v>
      </c>
      <c r="S1941" s="18">
        <f t="shared" si="182"/>
        <v>41313.985046296293</v>
      </c>
      <c r="T1941" s="21">
        <f t="shared" si="183"/>
        <v>41343.943379629629</v>
      </c>
      <c r="U1941" s="23">
        <f t="shared" si="184"/>
        <v>30</v>
      </c>
      <c r="V1941" s="25">
        <f t="shared" si="185"/>
        <v>8.2191780821917804E-2</v>
      </c>
    </row>
    <row r="1942" spans="1:22" customFormat="1" ht="45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 s="8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 s="9">
        <f t="shared" si="181"/>
        <v>35.840000000000003</v>
      </c>
      <c r="Q1942" s="5" t="s">
        <v>8321</v>
      </c>
      <c r="R1942" s="10" t="s">
        <v>8325</v>
      </c>
      <c r="S1942" s="18">
        <f t="shared" si="182"/>
        <v>40670.507326388892</v>
      </c>
      <c r="T1942" s="21">
        <f t="shared" si="183"/>
        <v>40709.165972222225</v>
      </c>
      <c r="U1942" s="23">
        <f t="shared" si="184"/>
        <v>39</v>
      </c>
      <c r="V1942" s="25">
        <f t="shared" si="185"/>
        <v>0.10684931506849316</v>
      </c>
    </row>
    <row r="1943" spans="1:22" customFormat="1" ht="60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 s="8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 s="9">
        <f t="shared" si="181"/>
        <v>64.569999999999993</v>
      </c>
      <c r="Q1943" s="5" t="s">
        <v>8315</v>
      </c>
      <c r="R1943" s="10" t="s">
        <v>8345</v>
      </c>
      <c r="S1943" s="18">
        <f t="shared" si="182"/>
        <v>41744.290868055556</v>
      </c>
      <c r="T1943" s="21">
        <f t="shared" si="183"/>
        <v>41774.290868055556</v>
      </c>
      <c r="U1943" s="23">
        <f t="shared" si="184"/>
        <v>30</v>
      </c>
      <c r="V1943" s="25">
        <f t="shared" si="185"/>
        <v>8.2191780821917804E-2</v>
      </c>
    </row>
    <row r="1944" spans="1:22" customFormat="1" ht="60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 s="8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 s="9">
        <f t="shared" si="181"/>
        <v>87.44</v>
      </c>
      <c r="Q1944" s="5" t="s">
        <v>8315</v>
      </c>
      <c r="R1944" s="10" t="s">
        <v>8345</v>
      </c>
      <c r="S1944" s="18">
        <f t="shared" si="182"/>
        <v>40638.828009259261</v>
      </c>
      <c r="T1944" s="21">
        <f t="shared" si="183"/>
        <v>40728.828009259261</v>
      </c>
      <c r="U1944" s="23">
        <f t="shared" si="184"/>
        <v>90</v>
      </c>
      <c r="V1944" s="25">
        <f t="shared" si="185"/>
        <v>0.24657534246575341</v>
      </c>
    </row>
    <row r="1945" spans="1:22" customFormat="1" ht="45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 s="8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 s="9">
        <f t="shared" si="181"/>
        <v>68.819999999999993</v>
      </c>
      <c r="Q1945" s="5" t="s">
        <v>8315</v>
      </c>
      <c r="R1945" s="10" t="s">
        <v>8345</v>
      </c>
      <c r="S1945" s="18">
        <f t="shared" si="182"/>
        <v>42548.269861111112</v>
      </c>
      <c r="T1945" s="21">
        <f t="shared" si="183"/>
        <v>42593.269861111112</v>
      </c>
      <c r="U1945" s="23">
        <f t="shared" si="184"/>
        <v>45</v>
      </c>
      <c r="V1945" s="25">
        <f t="shared" si="185"/>
        <v>0.12328767123287671</v>
      </c>
    </row>
    <row r="1946" spans="1:22" customFormat="1" ht="60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 s="8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 s="9">
        <f t="shared" si="181"/>
        <v>176.2</v>
      </c>
      <c r="Q1946" s="5" t="s">
        <v>8315</v>
      </c>
      <c r="R1946" s="10" t="s">
        <v>8345</v>
      </c>
      <c r="S1946" s="18">
        <f t="shared" si="182"/>
        <v>41730.584374999999</v>
      </c>
      <c r="T1946" s="21">
        <f t="shared" si="183"/>
        <v>41760.584374999999</v>
      </c>
      <c r="U1946" s="23">
        <f t="shared" si="184"/>
        <v>30</v>
      </c>
      <c r="V1946" s="25">
        <f t="shared" si="185"/>
        <v>8.2191780821917804E-2</v>
      </c>
    </row>
    <row r="1947" spans="1:22" customFormat="1" ht="45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 s="8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 s="9">
        <f t="shared" si="181"/>
        <v>511.79</v>
      </c>
      <c r="Q1947" s="5" t="s">
        <v>8315</v>
      </c>
      <c r="R1947" s="10" t="s">
        <v>8345</v>
      </c>
      <c r="S1947" s="18">
        <f t="shared" si="182"/>
        <v>42157.251828703709</v>
      </c>
      <c r="T1947" s="21">
        <f t="shared" si="183"/>
        <v>42197.251828703709</v>
      </c>
      <c r="U1947" s="23">
        <f t="shared" si="184"/>
        <v>40</v>
      </c>
      <c r="V1947" s="25">
        <f t="shared" si="185"/>
        <v>0.1095890410958904</v>
      </c>
    </row>
    <row r="1948" spans="1:22" customFormat="1" ht="60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 s="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 s="9">
        <f t="shared" si="181"/>
        <v>160.44</v>
      </c>
      <c r="Q1948" s="5" t="s">
        <v>8315</v>
      </c>
      <c r="R1948" s="10" t="s">
        <v>8345</v>
      </c>
      <c r="S1948" s="18">
        <f t="shared" si="182"/>
        <v>41689.150011574071</v>
      </c>
      <c r="T1948" s="21">
        <f t="shared" si="183"/>
        <v>41749.108344907407</v>
      </c>
      <c r="U1948" s="23">
        <f t="shared" si="184"/>
        <v>60</v>
      </c>
      <c r="V1948" s="25">
        <f t="shared" si="185"/>
        <v>0.16438356164383561</v>
      </c>
    </row>
    <row r="1949" spans="1:22" customFormat="1" ht="60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 s="8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 s="9">
        <f t="shared" si="181"/>
        <v>35</v>
      </c>
      <c r="Q1949" s="5" t="s">
        <v>8315</v>
      </c>
      <c r="R1949" s="10" t="s">
        <v>8345</v>
      </c>
      <c r="S1949" s="18">
        <f t="shared" si="182"/>
        <v>40102.918055555558</v>
      </c>
      <c r="T1949" s="21">
        <f t="shared" si="183"/>
        <v>40140.249305555553</v>
      </c>
      <c r="U1949" s="23">
        <f t="shared" si="184"/>
        <v>38</v>
      </c>
      <c r="V1949" s="25">
        <f t="shared" si="185"/>
        <v>0.10410958904109589</v>
      </c>
    </row>
    <row r="1950" spans="1:22" customFormat="1" ht="30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 s="8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 s="9">
        <f t="shared" si="181"/>
        <v>188.51</v>
      </c>
      <c r="Q1950" s="5" t="s">
        <v>8315</v>
      </c>
      <c r="R1950" s="10" t="s">
        <v>8345</v>
      </c>
      <c r="S1950" s="18">
        <f t="shared" si="182"/>
        <v>42473.604270833333</v>
      </c>
      <c r="T1950" s="21">
        <f t="shared" si="183"/>
        <v>42527.709722222222</v>
      </c>
      <c r="U1950" s="23">
        <f t="shared" si="184"/>
        <v>54</v>
      </c>
      <c r="V1950" s="25">
        <f t="shared" si="185"/>
        <v>0.14794520547945206</v>
      </c>
    </row>
    <row r="1951" spans="1:22" customFormat="1" ht="45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 s="8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 s="9">
        <f t="shared" si="181"/>
        <v>56.2</v>
      </c>
      <c r="Q1951" s="5" t="s">
        <v>8315</v>
      </c>
      <c r="R1951" s="10" t="s">
        <v>8345</v>
      </c>
      <c r="S1951" s="18">
        <f t="shared" si="182"/>
        <v>41800.423043981478</v>
      </c>
      <c r="T1951" s="21">
        <f t="shared" si="183"/>
        <v>41830.423043981478</v>
      </c>
      <c r="U1951" s="23">
        <f t="shared" si="184"/>
        <v>30</v>
      </c>
      <c r="V1951" s="25">
        <f t="shared" si="185"/>
        <v>8.2191780821917804E-2</v>
      </c>
    </row>
    <row r="1952" spans="1:22" customFormat="1" ht="45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 s="8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 s="9">
        <f t="shared" si="181"/>
        <v>51.31</v>
      </c>
      <c r="Q1952" s="5" t="s">
        <v>8315</v>
      </c>
      <c r="R1952" s="10" t="s">
        <v>8345</v>
      </c>
      <c r="S1952" s="18">
        <f t="shared" si="182"/>
        <v>40624.181400462963</v>
      </c>
      <c r="T1952" s="21">
        <f t="shared" si="183"/>
        <v>40655.181400462963</v>
      </c>
      <c r="U1952" s="23">
        <f t="shared" si="184"/>
        <v>31</v>
      </c>
      <c r="V1952" s="25">
        <f t="shared" si="185"/>
        <v>8.4931506849315067E-2</v>
      </c>
    </row>
    <row r="1953" spans="1:22" customFormat="1" ht="60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 s="8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 s="9">
        <f t="shared" si="181"/>
        <v>127.36</v>
      </c>
      <c r="Q1953" s="5" t="s">
        <v>8315</v>
      </c>
      <c r="R1953" s="10" t="s">
        <v>8345</v>
      </c>
      <c r="S1953" s="18">
        <f t="shared" si="182"/>
        <v>42651.420567129629</v>
      </c>
      <c r="T1953" s="21">
        <f t="shared" si="183"/>
        <v>42681.462233796294</v>
      </c>
      <c r="U1953" s="23">
        <f t="shared" si="184"/>
        <v>30</v>
      </c>
      <c r="V1953" s="25">
        <f t="shared" si="185"/>
        <v>8.2191780821917804E-2</v>
      </c>
    </row>
    <row r="1954" spans="1:22" customFormat="1" ht="60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 s="8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 s="9">
        <f t="shared" si="181"/>
        <v>101.86</v>
      </c>
      <c r="Q1954" s="5" t="s">
        <v>8315</v>
      </c>
      <c r="R1954" s="10" t="s">
        <v>8345</v>
      </c>
      <c r="S1954" s="18">
        <f t="shared" si="182"/>
        <v>41526.60665509259</v>
      </c>
      <c r="T1954" s="21">
        <f t="shared" si="183"/>
        <v>41563.60665509259</v>
      </c>
      <c r="U1954" s="23">
        <f t="shared" si="184"/>
        <v>37</v>
      </c>
      <c r="V1954" s="25">
        <f t="shared" si="185"/>
        <v>0.10136986301369863</v>
      </c>
    </row>
    <row r="1955" spans="1:22" customFormat="1" ht="45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 s="8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 s="9">
        <f t="shared" si="181"/>
        <v>230.56</v>
      </c>
      <c r="Q1955" s="5" t="s">
        <v>8315</v>
      </c>
      <c r="R1955" s="10" t="s">
        <v>8345</v>
      </c>
      <c r="S1955" s="18">
        <f t="shared" si="182"/>
        <v>40941.199826388889</v>
      </c>
      <c r="T1955" s="21">
        <f t="shared" si="183"/>
        <v>40970.125</v>
      </c>
      <c r="U1955" s="23">
        <f t="shared" si="184"/>
        <v>29</v>
      </c>
      <c r="V1955" s="25">
        <f t="shared" si="185"/>
        <v>7.9452054794520555E-2</v>
      </c>
    </row>
    <row r="1956" spans="1:22" customFormat="1" ht="30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 s="8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 s="9">
        <f t="shared" si="181"/>
        <v>842.11</v>
      </c>
      <c r="Q1956" s="5" t="s">
        <v>8315</v>
      </c>
      <c r="R1956" s="10" t="s">
        <v>8345</v>
      </c>
      <c r="S1956" s="18">
        <f t="shared" si="182"/>
        <v>42394.580740740741</v>
      </c>
      <c r="T1956" s="21">
        <f t="shared" si="183"/>
        <v>42441.208333333328</v>
      </c>
      <c r="U1956" s="23">
        <f t="shared" si="184"/>
        <v>47</v>
      </c>
      <c r="V1956" s="25">
        <f t="shared" si="185"/>
        <v>0.12876712328767123</v>
      </c>
    </row>
    <row r="1957" spans="1:22" customFormat="1" ht="60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 s="8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 s="9">
        <f t="shared" si="181"/>
        <v>577.28</v>
      </c>
      <c r="Q1957" s="5" t="s">
        <v>8315</v>
      </c>
      <c r="R1957" s="10" t="s">
        <v>8345</v>
      </c>
      <c r="S1957" s="18">
        <f t="shared" si="182"/>
        <v>41020.271770833337</v>
      </c>
      <c r="T1957" s="21">
        <f t="shared" si="183"/>
        <v>41052.791666666664</v>
      </c>
      <c r="U1957" s="23">
        <f t="shared" si="184"/>
        <v>32</v>
      </c>
      <c r="V1957" s="25">
        <f t="shared" si="185"/>
        <v>8.7671232876712329E-2</v>
      </c>
    </row>
    <row r="1958" spans="1:22" customFormat="1" ht="60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 s="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 s="9">
        <f t="shared" si="181"/>
        <v>483.34</v>
      </c>
      <c r="Q1958" s="5" t="s">
        <v>8315</v>
      </c>
      <c r="R1958" s="10" t="s">
        <v>8345</v>
      </c>
      <c r="S1958" s="18">
        <f t="shared" si="182"/>
        <v>42067.923668981486</v>
      </c>
      <c r="T1958" s="21">
        <f t="shared" si="183"/>
        <v>42112.882002314815</v>
      </c>
      <c r="U1958" s="23">
        <f t="shared" si="184"/>
        <v>45</v>
      </c>
      <c r="V1958" s="25">
        <f t="shared" si="185"/>
        <v>0.12328767123287671</v>
      </c>
    </row>
    <row r="1959" spans="1:22" customFormat="1" ht="30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 s="8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 s="9">
        <f t="shared" si="181"/>
        <v>76.14</v>
      </c>
      <c r="Q1959" s="5" t="s">
        <v>8315</v>
      </c>
      <c r="R1959" s="10" t="s">
        <v>8345</v>
      </c>
      <c r="S1959" s="18">
        <f t="shared" si="182"/>
        <v>41179.098530092589</v>
      </c>
      <c r="T1959" s="21">
        <f t="shared" si="183"/>
        <v>41209.098530092589</v>
      </c>
      <c r="U1959" s="23">
        <f t="shared" si="184"/>
        <v>30</v>
      </c>
      <c r="V1959" s="25">
        <f t="shared" si="185"/>
        <v>8.2191780821917804E-2</v>
      </c>
    </row>
    <row r="1960" spans="1:22" customFormat="1" ht="60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 s="8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 s="9">
        <f t="shared" si="181"/>
        <v>74.11</v>
      </c>
      <c r="Q1960" s="5" t="s">
        <v>8315</v>
      </c>
      <c r="R1960" s="10" t="s">
        <v>8345</v>
      </c>
      <c r="S1960" s="18">
        <f t="shared" si="182"/>
        <v>41326.987974537034</v>
      </c>
      <c r="T1960" s="21">
        <f t="shared" si="183"/>
        <v>41356.94630787037</v>
      </c>
      <c r="U1960" s="23">
        <f t="shared" si="184"/>
        <v>30</v>
      </c>
      <c r="V1960" s="25">
        <f t="shared" si="185"/>
        <v>8.2191780821917804E-2</v>
      </c>
    </row>
    <row r="1961" spans="1:22" customFormat="1" ht="60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 s="8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 s="9">
        <f t="shared" si="181"/>
        <v>36.97</v>
      </c>
      <c r="Q1961" s="5" t="s">
        <v>8315</v>
      </c>
      <c r="R1961" s="10" t="s">
        <v>8345</v>
      </c>
      <c r="S1961" s="18">
        <f t="shared" si="182"/>
        <v>41871.845601851855</v>
      </c>
      <c r="T1961" s="21">
        <f t="shared" si="183"/>
        <v>41913</v>
      </c>
      <c r="U1961" s="23">
        <f t="shared" si="184"/>
        <v>42</v>
      </c>
      <c r="V1961" s="25">
        <f t="shared" si="185"/>
        <v>0.11506849315068493</v>
      </c>
    </row>
    <row r="1962" spans="1:22" customFormat="1" ht="60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 s="8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 s="9">
        <f t="shared" si="181"/>
        <v>2500.9699999999998</v>
      </c>
      <c r="Q1962" s="5" t="s">
        <v>8315</v>
      </c>
      <c r="R1962" s="10" t="s">
        <v>8345</v>
      </c>
      <c r="S1962" s="18">
        <f t="shared" si="182"/>
        <v>41964.362743055557</v>
      </c>
      <c r="T1962" s="21">
        <f t="shared" si="183"/>
        <v>41994.362743055557</v>
      </c>
      <c r="U1962" s="23">
        <f t="shared" si="184"/>
        <v>30</v>
      </c>
      <c r="V1962" s="25">
        <f t="shared" si="185"/>
        <v>8.2191780821917804E-2</v>
      </c>
    </row>
    <row r="1963" spans="1:22" customFormat="1" ht="45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 s="8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 s="9">
        <f t="shared" si="181"/>
        <v>67.69</v>
      </c>
      <c r="Q1963" s="5" t="s">
        <v>8315</v>
      </c>
      <c r="R1963" s="10" t="s">
        <v>8345</v>
      </c>
      <c r="S1963" s="18">
        <f t="shared" si="182"/>
        <v>41148.194641203707</v>
      </c>
      <c r="T1963" s="21">
        <f t="shared" si="183"/>
        <v>41188.165972222225</v>
      </c>
      <c r="U1963" s="23">
        <f t="shared" si="184"/>
        <v>40</v>
      </c>
      <c r="V1963" s="25">
        <f t="shared" si="185"/>
        <v>0.1095890410958904</v>
      </c>
    </row>
    <row r="1964" spans="1:22" customFormat="1" ht="60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 s="8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 s="9">
        <f t="shared" si="181"/>
        <v>63.05</v>
      </c>
      <c r="Q1964" s="5" t="s">
        <v>8315</v>
      </c>
      <c r="R1964" s="10" t="s">
        <v>8345</v>
      </c>
      <c r="S1964" s="18">
        <f t="shared" si="182"/>
        <v>41742.780509259261</v>
      </c>
      <c r="T1964" s="21">
        <f t="shared" si="183"/>
        <v>41772.780509259261</v>
      </c>
      <c r="U1964" s="23">
        <f t="shared" si="184"/>
        <v>30</v>
      </c>
      <c r="V1964" s="25">
        <f t="shared" si="185"/>
        <v>8.2191780821917804E-2</v>
      </c>
    </row>
    <row r="1965" spans="1:22" customFormat="1" ht="60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 s="8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 s="9">
        <f t="shared" si="181"/>
        <v>117.6</v>
      </c>
      <c r="Q1965" s="5" t="s">
        <v>8315</v>
      </c>
      <c r="R1965" s="10" t="s">
        <v>8345</v>
      </c>
      <c r="S1965" s="18">
        <f t="shared" si="182"/>
        <v>41863.429791666669</v>
      </c>
      <c r="T1965" s="21">
        <f t="shared" si="183"/>
        <v>41898.429791666669</v>
      </c>
      <c r="U1965" s="23">
        <f t="shared" si="184"/>
        <v>35</v>
      </c>
      <c r="V1965" s="25">
        <f t="shared" si="185"/>
        <v>9.5890410958904104E-2</v>
      </c>
    </row>
    <row r="1966" spans="1:22" customFormat="1" ht="45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 s="8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 s="9">
        <f t="shared" si="181"/>
        <v>180.75</v>
      </c>
      <c r="Q1966" s="5" t="s">
        <v>8315</v>
      </c>
      <c r="R1966" s="10" t="s">
        <v>8345</v>
      </c>
      <c r="S1966" s="18">
        <f t="shared" si="182"/>
        <v>42452.272824074069</v>
      </c>
      <c r="T1966" s="21">
        <f t="shared" si="183"/>
        <v>42482.272824074069</v>
      </c>
      <c r="U1966" s="23">
        <f t="shared" si="184"/>
        <v>30</v>
      </c>
      <c r="V1966" s="25">
        <f t="shared" si="185"/>
        <v>8.2191780821917804E-2</v>
      </c>
    </row>
    <row r="1967" spans="1:22" customFormat="1" ht="45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 s="8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 s="9">
        <f t="shared" si="181"/>
        <v>127.32</v>
      </c>
      <c r="Q1967" s="5" t="s">
        <v>8315</v>
      </c>
      <c r="R1967" s="10" t="s">
        <v>8345</v>
      </c>
      <c r="S1967" s="18">
        <f t="shared" si="182"/>
        <v>40898.089236111111</v>
      </c>
      <c r="T1967" s="21">
        <f t="shared" si="183"/>
        <v>40920.041666666664</v>
      </c>
      <c r="U1967" s="23">
        <f t="shared" si="184"/>
        <v>22</v>
      </c>
      <c r="V1967" s="25">
        <f t="shared" si="185"/>
        <v>6.0273972602739728E-2</v>
      </c>
    </row>
    <row r="1968" spans="1:22" customFormat="1" ht="60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 s="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 s="9">
        <f t="shared" si="181"/>
        <v>136.63999999999999</v>
      </c>
      <c r="Q1968" s="5" t="s">
        <v>8315</v>
      </c>
      <c r="R1968" s="10" t="s">
        <v>8345</v>
      </c>
      <c r="S1968" s="18">
        <f t="shared" si="182"/>
        <v>41835.540486111109</v>
      </c>
      <c r="T1968" s="21">
        <f t="shared" si="183"/>
        <v>41865.540486111109</v>
      </c>
      <c r="U1968" s="23">
        <f t="shared" si="184"/>
        <v>30</v>
      </c>
      <c r="V1968" s="25">
        <f t="shared" si="185"/>
        <v>8.2191780821917804E-2</v>
      </c>
    </row>
    <row r="1969" spans="1:22" customFormat="1" ht="60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 s="8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 s="9">
        <f t="shared" si="181"/>
        <v>182.78</v>
      </c>
      <c r="Q1969" s="5" t="s">
        <v>8315</v>
      </c>
      <c r="R1969" s="10" t="s">
        <v>8345</v>
      </c>
      <c r="S1969" s="18">
        <f t="shared" si="182"/>
        <v>41730.663530092592</v>
      </c>
      <c r="T1969" s="21">
        <f t="shared" si="183"/>
        <v>41760.663530092592</v>
      </c>
      <c r="U1969" s="23">
        <f t="shared" si="184"/>
        <v>30</v>
      </c>
      <c r="V1969" s="25">
        <f t="shared" si="185"/>
        <v>8.2191780821917804E-2</v>
      </c>
    </row>
    <row r="1970" spans="1:22" customFormat="1" ht="30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 s="8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 s="9">
        <f t="shared" si="181"/>
        <v>279.38</v>
      </c>
      <c r="Q1970" s="5" t="s">
        <v>8315</v>
      </c>
      <c r="R1970" s="10" t="s">
        <v>8345</v>
      </c>
      <c r="S1970" s="18">
        <f t="shared" si="182"/>
        <v>42676.586979166663</v>
      </c>
      <c r="T1970" s="21">
        <f t="shared" si="183"/>
        <v>42707.628645833334</v>
      </c>
      <c r="U1970" s="23">
        <f t="shared" si="184"/>
        <v>31</v>
      </c>
      <c r="V1970" s="25">
        <f t="shared" si="185"/>
        <v>8.4931506849315067E-2</v>
      </c>
    </row>
    <row r="1971" spans="1:22" customFormat="1" ht="60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 s="8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 s="9">
        <f t="shared" si="181"/>
        <v>61.38</v>
      </c>
      <c r="Q1971" s="5" t="s">
        <v>8315</v>
      </c>
      <c r="R1971" s="10" t="s">
        <v>8345</v>
      </c>
      <c r="S1971" s="18">
        <f t="shared" si="182"/>
        <v>42557.792453703703</v>
      </c>
      <c r="T1971" s="21">
        <f t="shared" si="183"/>
        <v>42587.792453703703</v>
      </c>
      <c r="U1971" s="23">
        <f t="shared" si="184"/>
        <v>30</v>
      </c>
      <c r="V1971" s="25">
        <f t="shared" si="185"/>
        <v>8.2191780821917804E-2</v>
      </c>
    </row>
    <row r="1972" spans="1:22" customFormat="1" ht="45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 s="8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 s="9">
        <f t="shared" si="181"/>
        <v>80.73</v>
      </c>
      <c r="Q1972" s="5" t="s">
        <v>8315</v>
      </c>
      <c r="R1972" s="10" t="s">
        <v>8345</v>
      </c>
      <c r="S1972" s="18">
        <f t="shared" si="182"/>
        <v>41324.193298611113</v>
      </c>
      <c r="T1972" s="21">
        <f t="shared" si="183"/>
        <v>41384.151631944449</v>
      </c>
      <c r="U1972" s="23">
        <f t="shared" si="184"/>
        <v>60</v>
      </c>
      <c r="V1972" s="25">
        <f t="shared" si="185"/>
        <v>0.16438356164383561</v>
      </c>
    </row>
    <row r="1973" spans="1:22" customFormat="1" ht="60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 s="8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 s="9">
        <f t="shared" si="181"/>
        <v>272.36</v>
      </c>
      <c r="Q1973" s="5" t="s">
        <v>8315</v>
      </c>
      <c r="R1973" s="10" t="s">
        <v>8345</v>
      </c>
      <c r="S1973" s="18">
        <f t="shared" si="182"/>
        <v>41561.500706018516</v>
      </c>
      <c r="T1973" s="21">
        <f t="shared" si="183"/>
        <v>41593.166666666664</v>
      </c>
      <c r="U1973" s="23">
        <f t="shared" si="184"/>
        <v>32</v>
      </c>
      <c r="V1973" s="25">
        <f t="shared" si="185"/>
        <v>8.7671232876712329E-2</v>
      </c>
    </row>
    <row r="1974" spans="1:22" customFormat="1" ht="60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 s="8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 s="9">
        <f t="shared" si="181"/>
        <v>70.849999999999994</v>
      </c>
      <c r="Q1974" s="5" t="s">
        <v>8315</v>
      </c>
      <c r="R1974" s="10" t="s">
        <v>8345</v>
      </c>
      <c r="S1974" s="18">
        <f t="shared" si="182"/>
        <v>41201.012083333335</v>
      </c>
      <c r="T1974" s="21">
        <f t="shared" si="183"/>
        <v>41231.053749999999</v>
      </c>
      <c r="U1974" s="23">
        <f t="shared" si="184"/>
        <v>30</v>
      </c>
      <c r="V1974" s="25">
        <f t="shared" si="185"/>
        <v>8.2191780821917804E-2</v>
      </c>
    </row>
    <row r="1975" spans="1:22" customFormat="1" ht="60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 s="8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 s="9">
        <f t="shared" si="181"/>
        <v>247.94</v>
      </c>
      <c r="Q1975" s="5" t="s">
        <v>8315</v>
      </c>
      <c r="R1975" s="10" t="s">
        <v>8345</v>
      </c>
      <c r="S1975" s="18">
        <f t="shared" si="182"/>
        <v>42549.722962962958</v>
      </c>
      <c r="T1975" s="21">
        <f t="shared" si="183"/>
        <v>42588.291666666672</v>
      </c>
      <c r="U1975" s="23">
        <f t="shared" si="184"/>
        <v>39</v>
      </c>
      <c r="V1975" s="25">
        <f t="shared" si="185"/>
        <v>0.10684931506849316</v>
      </c>
    </row>
    <row r="1976" spans="1:22" customFormat="1" ht="60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 s="8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 s="9">
        <f t="shared" si="181"/>
        <v>186.81</v>
      </c>
      <c r="Q1976" s="5" t="s">
        <v>8315</v>
      </c>
      <c r="R1976" s="10" t="s">
        <v>8345</v>
      </c>
      <c r="S1976" s="18">
        <f t="shared" si="182"/>
        <v>41445.334131944444</v>
      </c>
      <c r="T1976" s="21">
        <f t="shared" si="183"/>
        <v>41505.334131944444</v>
      </c>
      <c r="U1976" s="23">
        <f t="shared" si="184"/>
        <v>60</v>
      </c>
      <c r="V1976" s="25">
        <f t="shared" si="185"/>
        <v>0.16438356164383561</v>
      </c>
    </row>
    <row r="1977" spans="1:22" customFormat="1" ht="30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 s="8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 s="9">
        <f t="shared" si="181"/>
        <v>131.99</v>
      </c>
      <c r="Q1977" s="5" t="s">
        <v>8315</v>
      </c>
      <c r="R1977" s="10" t="s">
        <v>8345</v>
      </c>
      <c r="S1977" s="18">
        <f t="shared" si="182"/>
        <v>41313.755219907405</v>
      </c>
      <c r="T1977" s="21">
        <f t="shared" si="183"/>
        <v>41343.755219907405</v>
      </c>
      <c r="U1977" s="23">
        <f t="shared" si="184"/>
        <v>30</v>
      </c>
      <c r="V1977" s="25">
        <f t="shared" si="185"/>
        <v>8.2191780821917804E-2</v>
      </c>
    </row>
    <row r="1978" spans="1:22" customFormat="1" ht="30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 s="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 s="9">
        <f t="shared" si="181"/>
        <v>29.31</v>
      </c>
      <c r="Q1978" s="5" t="s">
        <v>8315</v>
      </c>
      <c r="R1978" s="10" t="s">
        <v>8345</v>
      </c>
      <c r="S1978" s="18">
        <f t="shared" si="182"/>
        <v>41438.899594907409</v>
      </c>
      <c r="T1978" s="21">
        <f t="shared" si="183"/>
        <v>41468.899594907409</v>
      </c>
      <c r="U1978" s="23">
        <f t="shared" si="184"/>
        <v>30</v>
      </c>
      <c r="V1978" s="25">
        <f t="shared" si="185"/>
        <v>8.2191780821917804E-2</v>
      </c>
    </row>
    <row r="1979" spans="1:22" customFormat="1" ht="45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 s="8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 s="9">
        <f t="shared" si="181"/>
        <v>245.02</v>
      </c>
      <c r="Q1979" s="5" t="s">
        <v>8315</v>
      </c>
      <c r="R1979" s="10" t="s">
        <v>8345</v>
      </c>
      <c r="S1979" s="18">
        <f t="shared" si="182"/>
        <v>42311.216898148152</v>
      </c>
      <c r="T1979" s="21">
        <f t="shared" si="183"/>
        <v>42357.332638888889</v>
      </c>
      <c r="U1979" s="23">
        <f t="shared" si="184"/>
        <v>46</v>
      </c>
      <c r="V1979" s="25">
        <f t="shared" si="185"/>
        <v>0.12602739726027398</v>
      </c>
    </row>
    <row r="1980" spans="1:22" customFormat="1" ht="60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 s="8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 s="9">
        <f t="shared" si="181"/>
        <v>1323.25</v>
      </c>
      <c r="Q1980" s="5" t="s">
        <v>8315</v>
      </c>
      <c r="R1980" s="10" t="s">
        <v>8345</v>
      </c>
      <c r="S1980" s="18">
        <f t="shared" si="182"/>
        <v>41039.225601851853</v>
      </c>
      <c r="T1980" s="21">
        <f t="shared" si="183"/>
        <v>41072.291666666664</v>
      </c>
      <c r="U1980" s="23">
        <f t="shared" si="184"/>
        <v>33</v>
      </c>
      <c r="V1980" s="25">
        <f t="shared" si="185"/>
        <v>9.0410958904109592E-2</v>
      </c>
    </row>
    <row r="1981" spans="1:22" customFormat="1" ht="45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 s="8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 s="9">
        <f t="shared" si="181"/>
        <v>282.66000000000003</v>
      </c>
      <c r="Q1981" s="5" t="s">
        <v>8315</v>
      </c>
      <c r="R1981" s="10" t="s">
        <v>8345</v>
      </c>
      <c r="S1981" s="18">
        <f t="shared" si="182"/>
        <v>42290.460023148145</v>
      </c>
      <c r="T1981" s="21">
        <f t="shared" si="183"/>
        <v>42327.207638888889</v>
      </c>
      <c r="U1981" s="23">
        <f t="shared" si="184"/>
        <v>37</v>
      </c>
      <c r="V1981" s="25">
        <f t="shared" si="185"/>
        <v>0.10136986301369863</v>
      </c>
    </row>
    <row r="1982" spans="1:22" customFormat="1" ht="30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 s="8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 s="9">
        <f t="shared" si="181"/>
        <v>91.21</v>
      </c>
      <c r="Q1982" s="5" t="s">
        <v>8315</v>
      </c>
      <c r="R1982" s="10" t="s">
        <v>8345</v>
      </c>
      <c r="S1982" s="18">
        <f t="shared" si="182"/>
        <v>42423.542384259257</v>
      </c>
      <c r="T1982" s="21">
        <f t="shared" si="183"/>
        <v>42463.500717592593</v>
      </c>
      <c r="U1982" s="23">
        <f t="shared" si="184"/>
        <v>40</v>
      </c>
      <c r="V1982" s="25">
        <f t="shared" si="185"/>
        <v>0.1095890410958904</v>
      </c>
    </row>
    <row r="1983" spans="1:22" customFormat="1" ht="60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 s="8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 s="9">
        <f t="shared" si="181"/>
        <v>31.75</v>
      </c>
      <c r="Q1983" s="5" t="s">
        <v>8334</v>
      </c>
      <c r="R1983" s="10" t="s">
        <v>8346</v>
      </c>
      <c r="S1983" s="18">
        <f t="shared" si="182"/>
        <v>41799.725289351853</v>
      </c>
      <c r="T1983" s="21">
        <f t="shared" si="183"/>
        <v>41829.725289351853</v>
      </c>
      <c r="U1983" s="23">
        <f t="shared" si="184"/>
        <v>30</v>
      </c>
      <c r="V1983" s="25">
        <f t="shared" si="185"/>
        <v>8.2191780821917804E-2</v>
      </c>
    </row>
    <row r="1984" spans="1:22" customFormat="1" ht="45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 s="8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 s="9">
        <f t="shared" si="181"/>
        <v>0</v>
      </c>
      <c r="Q1984" s="5" t="s">
        <v>8334</v>
      </c>
      <c r="R1984" s="10" t="s">
        <v>8346</v>
      </c>
      <c r="S1984" s="18">
        <f t="shared" si="182"/>
        <v>42678.586655092593</v>
      </c>
      <c r="T1984" s="21">
        <f t="shared" si="183"/>
        <v>42708.628321759257</v>
      </c>
      <c r="U1984" s="23">
        <f t="shared" si="184"/>
        <v>30</v>
      </c>
      <c r="V1984" s="25">
        <f t="shared" si="185"/>
        <v>8.2191780821917804E-2</v>
      </c>
    </row>
    <row r="1985" spans="1:22" customFormat="1" ht="60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 s="8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 s="9">
        <f t="shared" si="181"/>
        <v>88.69</v>
      </c>
      <c r="Q1985" s="5" t="s">
        <v>8334</v>
      </c>
      <c r="R1985" s="10" t="s">
        <v>8346</v>
      </c>
      <c r="S1985" s="18">
        <f t="shared" si="182"/>
        <v>42593.011782407411</v>
      </c>
      <c r="T1985" s="21">
        <f t="shared" si="183"/>
        <v>42615.291666666672</v>
      </c>
      <c r="U1985" s="23">
        <f t="shared" si="184"/>
        <v>22</v>
      </c>
      <c r="V1985" s="25">
        <f t="shared" si="185"/>
        <v>6.0273972602739728E-2</v>
      </c>
    </row>
    <row r="1986" spans="1:22" customFormat="1" ht="60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 s="8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0"/>
        <v>21</v>
      </c>
      <c r="P1986" s="9">
        <f t="shared" si="181"/>
        <v>453.14</v>
      </c>
      <c r="Q1986" s="5" t="s">
        <v>8334</v>
      </c>
      <c r="R1986" s="10" t="s">
        <v>8346</v>
      </c>
      <c r="S1986" s="18">
        <f t="shared" si="182"/>
        <v>41913.790289351848</v>
      </c>
      <c r="T1986" s="21">
        <f t="shared" si="183"/>
        <v>41973.831956018519</v>
      </c>
      <c r="U1986" s="23">
        <f t="shared" si="184"/>
        <v>60</v>
      </c>
      <c r="V1986" s="25">
        <f t="shared" si="185"/>
        <v>0.16438356164383561</v>
      </c>
    </row>
    <row r="1987" spans="1:22" customFormat="1" ht="60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 s="8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86">ROUND(E1987/D1987*100,0)</f>
        <v>3</v>
      </c>
      <c r="P1987" s="9">
        <f t="shared" ref="P1987:P2050" si="187">IFERROR(ROUND(E1987/L1987,2),0)</f>
        <v>12.75</v>
      </c>
      <c r="Q1987" s="5" t="s">
        <v>8334</v>
      </c>
      <c r="R1987" s="10" t="s">
        <v>8346</v>
      </c>
      <c r="S1987" s="18">
        <f t="shared" ref="S1987:S2050" si="188">(((J1987/60)/60)/24)+DATE(1970,1,1)</f>
        <v>42555.698738425926</v>
      </c>
      <c r="T1987" s="21">
        <f t="shared" ref="T1987:T2050" si="189">(((I1987/60)/60)/24)+DATE(1970,1,1)</f>
        <v>42584.958333333328</v>
      </c>
      <c r="U1987" s="23">
        <f t="shared" ref="U1987:U2050" si="190">_xlfn.DAYS(T1987,S1987)</f>
        <v>29</v>
      </c>
      <c r="V1987" s="25">
        <f t="shared" ref="V1987:V2050" si="191">U1987/365</f>
        <v>7.9452054794520555E-2</v>
      </c>
    </row>
    <row r="1988" spans="1:22" customFormat="1" ht="60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 s="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 s="9">
        <f t="shared" si="187"/>
        <v>1</v>
      </c>
      <c r="Q1988" s="5" t="s">
        <v>8334</v>
      </c>
      <c r="R1988" s="10" t="s">
        <v>8346</v>
      </c>
      <c r="S1988" s="18">
        <f t="shared" si="188"/>
        <v>42413.433831018512</v>
      </c>
      <c r="T1988" s="21">
        <f t="shared" si="189"/>
        <v>42443.392164351855</v>
      </c>
      <c r="U1988" s="23">
        <f t="shared" si="190"/>
        <v>30</v>
      </c>
      <c r="V1988" s="25">
        <f t="shared" si="191"/>
        <v>8.2191780821917804E-2</v>
      </c>
    </row>
    <row r="1989" spans="1:22" customFormat="1" ht="30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 s="8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 s="9">
        <f t="shared" si="187"/>
        <v>83.43</v>
      </c>
      <c r="Q1989" s="5" t="s">
        <v>8334</v>
      </c>
      <c r="R1989" s="10" t="s">
        <v>8346</v>
      </c>
      <c r="S1989" s="18">
        <f t="shared" si="188"/>
        <v>42034.639768518522</v>
      </c>
      <c r="T1989" s="21">
        <f t="shared" si="189"/>
        <v>42064.639768518522</v>
      </c>
      <c r="U1989" s="23">
        <f t="shared" si="190"/>
        <v>30</v>
      </c>
      <c r="V1989" s="25">
        <f t="shared" si="191"/>
        <v>8.2191780821917804E-2</v>
      </c>
    </row>
    <row r="1990" spans="1:22" customFormat="1" ht="15.75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 s="8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 s="9">
        <f t="shared" si="187"/>
        <v>25</v>
      </c>
      <c r="Q1990" s="5" t="s">
        <v>8334</v>
      </c>
      <c r="R1990" s="10" t="s">
        <v>8346</v>
      </c>
      <c r="S1990" s="18">
        <f t="shared" si="188"/>
        <v>42206.763217592597</v>
      </c>
      <c r="T1990" s="21">
        <f t="shared" si="189"/>
        <v>42236.763217592597</v>
      </c>
      <c r="U1990" s="23">
        <f t="shared" si="190"/>
        <v>30</v>
      </c>
      <c r="V1990" s="25">
        <f t="shared" si="191"/>
        <v>8.2191780821917804E-2</v>
      </c>
    </row>
    <row r="1991" spans="1:22" customFormat="1" ht="45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 s="8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 s="9">
        <f t="shared" si="187"/>
        <v>50</v>
      </c>
      <c r="Q1991" s="5" t="s">
        <v>8334</v>
      </c>
      <c r="R1991" s="10" t="s">
        <v>8346</v>
      </c>
      <c r="S1991" s="18">
        <f t="shared" si="188"/>
        <v>42685.680648148147</v>
      </c>
      <c r="T1991" s="21">
        <f t="shared" si="189"/>
        <v>42715.680648148147</v>
      </c>
      <c r="U1991" s="23">
        <f t="shared" si="190"/>
        <v>30</v>
      </c>
      <c r="V1991" s="25">
        <f t="shared" si="191"/>
        <v>8.2191780821917804E-2</v>
      </c>
    </row>
    <row r="1992" spans="1:22" customFormat="1" ht="60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 s="8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 s="9">
        <f t="shared" si="187"/>
        <v>101.8</v>
      </c>
      <c r="Q1992" s="5" t="s">
        <v>8334</v>
      </c>
      <c r="R1992" s="10" t="s">
        <v>8346</v>
      </c>
      <c r="S1992" s="18">
        <f t="shared" si="188"/>
        <v>42398.195972222224</v>
      </c>
      <c r="T1992" s="21">
        <f t="shared" si="189"/>
        <v>42413.195972222224</v>
      </c>
      <c r="U1992" s="23">
        <f t="shared" si="190"/>
        <v>15</v>
      </c>
      <c r="V1992" s="25">
        <f t="shared" si="191"/>
        <v>4.1095890410958902E-2</v>
      </c>
    </row>
    <row r="1993" spans="1:22" customFormat="1" ht="30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 s="8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 s="9">
        <f t="shared" si="187"/>
        <v>46.67</v>
      </c>
      <c r="Q1993" s="5" t="s">
        <v>8334</v>
      </c>
      <c r="R1993" s="10" t="s">
        <v>8346</v>
      </c>
      <c r="S1993" s="18">
        <f t="shared" si="188"/>
        <v>42167.89335648148</v>
      </c>
      <c r="T1993" s="21">
        <f t="shared" si="189"/>
        <v>42188.89335648148</v>
      </c>
      <c r="U1993" s="23">
        <f t="shared" si="190"/>
        <v>21</v>
      </c>
      <c r="V1993" s="25">
        <f t="shared" si="191"/>
        <v>5.7534246575342465E-2</v>
      </c>
    </row>
    <row r="1994" spans="1:22" customFormat="1" ht="30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 s="8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 s="9">
        <f t="shared" si="187"/>
        <v>1</v>
      </c>
      <c r="Q1994" s="5" t="s">
        <v>8334</v>
      </c>
      <c r="R1994" s="10" t="s">
        <v>8346</v>
      </c>
      <c r="S1994" s="18">
        <f t="shared" si="188"/>
        <v>42023.143414351856</v>
      </c>
      <c r="T1994" s="21">
        <f t="shared" si="189"/>
        <v>42053.143414351856</v>
      </c>
      <c r="U1994" s="23">
        <f t="shared" si="190"/>
        <v>30</v>
      </c>
      <c r="V1994" s="25">
        <f t="shared" si="191"/>
        <v>8.2191780821917804E-2</v>
      </c>
    </row>
    <row r="1995" spans="1:22" customFormat="1" ht="60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 s="8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 s="9">
        <f t="shared" si="187"/>
        <v>0</v>
      </c>
      <c r="Q1995" s="5" t="s">
        <v>8334</v>
      </c>
      <c r="R1995" s="10" t="s">
        <v>8346</v>
      </c>
      <c r="S1995" s="18">
        <f t="shared" si="188"/>
        <v>42329.58839120371</v>
      </c>
      <c r="T1995" s="21">
        <f t="shared" si="189"/>
        <v>42359.58839120371</v>
      </c>
      <c r="U1995" s="23">
        <f t="shared" si="190"/>
        <v>30</v>
      </c>
      <c r="V1995" s="25">
        <f t="shared" si="191"/>
        <v>8.2191780821917804E-2</v>
      </c>
    </row>
    <row r="1996" spans="1:22" customFormat="1" ht="60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 s="8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 s="9">
        <f t="shared" si="187"/>
        <v>0</v>
      </c>
      <c r="Q1996" s="5" t="s">
        <v>8334</v>
      </c>
      <c r="R1996" s="10" t="s">
        <v>8346</v>
      </c>
      <c r="S1996" s="18">
        <f t="shared" si="188"/>
        <v>42651.006273148145</v>
      </c>
      <c r="T1996" s="21">
        <f t="shared" si="189"/>
        <v>42711.047939814816</v>
      </c>
      <c r="U1996" s="23">
        <f t="shared" si="190"/>
        <v>60</v>
      </c>
      <c r="V1996" s="25">
        <f t="shared" si="191"/>
        <v>0.16438356164383561</v>
      </c>
    </row>
    <row r="1997" spans="1:22" customFormat="1" ht="60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 s="8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 s="9">
        <f t="shared" si="187"/>
        <v>26</v>
      </c>
      <c r="Q1997" s="5" t="s">
        <v>8334</v>
      </c>
      <c r="R1997" s="10" t="s">
        <v>8346</v>
      </c>
      <c r="S1997" s="18">
        <f t="shared" si="188"/>
        <v>42181.902037037042</v>
      </c>
      <c r="T1997" s="21">
        <f t="shared" si="189"/>
        <v>42201.902037037042</v>
      </c>
      <c r="U1997" s="23">
        <f t="shared" si="190"/>
        <v>20</v>
      </c>
      <c r="V1997" s="25">
        <f t="shared" si="191"/>
        <v>5.4794520547945202E-2</v>
      </c>
    </row>
    <row r="1998" spans="1:22" customFormat="1" ht="60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 s="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 s="9">
        <f t="shared" si="187"/>
        <v>0</v>
      </c>
      <c r="Q1998" s="5" t="s">
        <v>8334</v>
      </c>
      <c r="R1998" s="10" t="s">
        <v>8346</v>
      </c>
      <c r="S1998" s="18">
        <f t="shared" si="188"/>
        <v>41800.819571759261</v>
      </c>
      <c r="T1998" s="21">
        <f t="shared" si="189"/>
        <v>41830.819571759261</v>
      </c>
      <c r="U1998" s="23">
        <f t="shared" si="190"/>
        <v>30</v>
      </c>
      <c r="V1998" s="25">
        <f t="shared" si="191"/>
        <v>8.2191780821917804E-2</v>
      </c>
    </row>
    <row r="1999" spans="1:22" customFormat="1" ht="60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 s="8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 s="9">
        <f t="shared" si="187"/>
        <v>0</v>
      </c>
      <c r="Q1999" s="5" t="s">
        <v>8334</v>
      </c>
      <c r="R1999" s="10" t="s">
        <v>8346</v>
      </c>
      <c r="S1999" s="18">
        <f t="shared" si="188"/>
        <v>41847.930694444447</v>
      </c>
      <c r="T1999" s="21">
        <f t="shared" si="189"/>
        <v>41877.930694444447</v>
      </c>
      <c r="U1999" s="23">
        <f t="shared" si="190"/>
        <v>30</v>
      </c>
      <c r="V1999" s="25">
        <f t="shared" si="191"/>
        <v>8.2191780821917804E-2</v>
      </c>
    </row>
    <row r="2000" spans="1:22" customFormat="1" ht="60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 s="8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 s="9">
        <f t="shared" si="187"/>
        <v>218.33</v>
      </c>
      <c r="Q2000" s="5" t="s">
        <v>8334</v>
      </c>
      <c r="R2000" s="10" t="s">
        <v>8346</v>
      </c>
      <c r="S2000" s="18">
        <f t="shared" si="188"/>
        <v>41807.118495370371</v>
      </c>
      <c r="T2000" s="21">
        <f t="shared" si="189"/>
        <v>41852.118495370371</v>
      </c>
      <c r="U2000" s="23">
        <f t="shared" si="190"/>
        <v>45</v>
      </c>
      <c r="V2000" s="25">
        <f t="shared" si="191"/>
        <v>0.12328767123287671</v>
      </c>
    </row>
    <row r="2001" spans="1:22" customFormat="1" ht="45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 s="8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 s="9">
        <f t="shared" si="187"/>
        <v>33.71</v>
      </c>
      <c r="Q2001" s="5" t="s">
        <v>8334</v>
      </c>
      <c r="R2001" s="10" t="s">
        <v>8346</v>
      </c>
      <c r="S2001" s="18">
        <f t="shared" si="188"/>
        <v>41926.482731481483</v>
      </c>
      <c r="T2001" s="21">
        <f t="shared" si="189"/>
        <v>41956.524398148147</v>
      </c>
      <c r="U2001" s="23">
        <f t="shared" si="190"/>
        <v>30</v>
      </c>
      <c r="V2001" s="25">
        <f t="shared" si="191"/>
        <v>8.2191780821917804E-2</v>
      </c>
    </row>
    <row r="2002" spans="1:22" customFormat="1" ht="60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 s="8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 s="9">
        <f t="shared" si="187"/>
        <v>25</v>
      </c>
      <c r="Q2002" s="5" t="s">
        <v>8334</v>
      </c>
      <c r="R2002" s="10" t="s">
        <v>8346</v>
      </c>
      <c r="S2002" s="18">
        <f t="shared" si="188"/>
        <v>42345.951539351852</v>
      </c>
      <c r="T2002" s="21">
        <f t="shared" si="189"/>
        <v>42375.951539351852</v>
      </c>
      <c r="U2002" s="23">
        <f t="shared" si="190"/>
        <v>30</v>
      </c>
      <c r="V2002" s="25">
        <f t="shared" si="191"/>
        <v>8.2191780821917804E-2</v>
      </c>
    </row>
    <row r="2003" spans="1:22" customFormat="1" ht="45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 s="8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 s="9">
        <f t="shared" si="187"/>
        <v>128.38999999999999</v>
      </c>
      <c r="Q2003" s="5" t="s">
        <v>8315</v>
      </c>
      <c r="R2003" s="10" t="s">
        <v>8345</v>
      </c>
      <c r="S2003" s="18">
        <f t="shared" si="188"/>
        <v>42136.209675925929</v>
      </c>
      <c r="T2003" s="21">
        <f t="shared" si="189"/>
        <v>42167.833333333328</v>
      </c>
      <c r="U2003" s="23">
        <f t="shared" si="190"/>
        <v>31</v>
      </c>
      <c r="V2003" s="25">
        <f t="shared" si="191"/>
        <v>8.4931506849315067E-2</v>
      </c>
    </row>
    <row r="2004" spans="1:22" customFormat="1" ht="45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 s="8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 s="9">
        <f t="shared" si="187"/>
        <v>78.83</v>
      </c>
      <c r="Q2004" s="5" t="s">
        <v>8315</v>
      </c>
      <c r="R2004" s="10" t="s">
        <v>8345</v>
      </c>
      <c r="S2004" s="18">
        <f t="shared" si="188"/>
        <v>42728.71230324074</v>
      </c>
      <c r="T2004" s="21">
        <f t="shared" si="189"/>
        <v>42758.71230324074</v>
      </c>
      <c r="U2004" s="23">
        <f t="shared" si="190"/>
        <v>30</v>
      </c>
      <c r="V2004" s="25">
        <f t="shared" si="191"/>
        <v>8.2191780821917804E-2</v>
      </c>
    </row>
    <row r="2005" spans="1:22" customFormat="1" ht="60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 s="8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 s="9">
        <f t="shared" si="187"/>
        <v>91.76</v>
      </c>
      <c r="Q2005" s="5" t="s">
        <v>8315</v>
      </c>
      <c r="R2005" s="10" t="s">
        <v>8345</v>
      </c>
      <c r="S2005" s="18">
        <f t="shared" si="188"/>
        <v>40347.125601851854</v>
      </c>
      <c r="T2005" s="21">
        <f t="shared" si="189"/>
        <v>40361.958333333336</v>
      </c>
      <c r="U2005" s="23">
        <f t="shared" si="190"/>
        <v>14</v>
      </c>
      <c r="V2005" s="25">
        <f t="shared" si="191"/>
        <v>3.8356164383561646E-2</v>
      </c>
    </row>
    <row r="2006" spans="1:22" customFormat="1" ht="60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 s="8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 s="9">
        <f t="shared" si="187"/>
        <v>331.1</v>
      </c>
      <c r="Q2006" s="5" t="s">
        <v>8315</v>
      </c>
      <c r="R2006" s="10" t="s">
        <v>8345</v>
      </c>
      <c r="S2006" s="18">
        <f t="shared" si="188"/>
        <v>41800.604895833334</v>
      </c>
      <c r="T2006" s="21">
        <f t="shared" si="189"/>
        <v>41830.604895833334</v>
      </c>
      <c r="U2006" s="23">
        <f t="shared" si="190"/>
        <v>30</v>
      </c>
      <c r="V2006" s="25">
        <f t="shared" si="191"/>
        <v>8.2191780821917804E-2</v>
      </c>
    </row>
    <row r="2007" spans="1:22" customFormat="1" ht="60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 s="8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 s="9">
        <f t="shared" si="187"/>
        <v>194.26</v>
      </c>
      <c r="Q2007" s="5" t="s">
        <v>8315</v>
      </c>
      <c r="R2007" s="10" t="s">
        <v>8345</v>
      </c>
      <c r="S2007" s="18">
        <f t="shared" si="188"/>
        <v>41535.812708333331</v>
      </c>
      <c r="T2007" s="21">
        <f t="shared" si="189"/>
        <v>41563.165972222225</v>
      </c>
      <c r="U2007" s="23">
        <f t="shared" si="190"/>
        <v>28</v>
      </c>
      <c r="V2007" s="25">
        <f t="shared" si="191"/>
        <v>7.6712328767123292E-2</v>
      </c>
    </row>
    <row r="2008" spans="1:22" customFormat="1" ht="60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 s="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 s="9">
        <f t="shared" si="187"/>
        <v>408.98</v>
      </c>
      <c r="Q2008" s="5" t="s">
        <v>8315</v>
      </c>
      <c r="R2008" s="10" t="s">
        <v>8345</v>
      </c>
      <c r="S2008" s="18">
        <f t="shared" si="188"/>
        <v>41941.500520833331</v>
      </c>
      <c r="T2008" s="21">
        <f t="shared" si="189"/>
        <v>41976.542187500003</v>
      </c>
      <c r="U2008" s="23">
        <f t="shared" si="190"/>
        <v>35</v>
      </c>
      <c r="V2008" s="25">
        <f t="shared" si="191"/>
        <v>9.5890410958904104E-2</v>
      </c>
    </row>
    <row r="2009" spans="1:22" customFormat="1" ht="60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 s="8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 s="9">
        <f t="shared" si="187"/>
        <v>84.46</v>
      </c>
      <c r="Q2009" s="5" t="s">
        <v>8315</v>
      </c>
      <c r="R2009" s="10" t="s">
        <v>8345</v>
      </c>
      <c r="S2009" s="18">
        <f t="shared" si="188"/>
        <v>40347.837800925925</v>
      </c>
      <c r="T2009" s="21">
        <f t="shared" si="189"/>
        <v>40414.166666666664</v>
      </c>
      <c r="U2009" s="23">
        <f t="shared" si="190"/>
        <v>67</v>
      </c>
      <c r="V2009" s="25">
        <f t="shared" si="191"/>
        <v>0.18356164383561643</v>
      </c>
    </row>
    <row r="2010" spans="1:22" customFormat="1" ht="60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 s="8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 s="9">
        <f t="shared" si="187"/>
        <v>44.85</v>
      </c>
      <c r="Q2010" s="5" t="s">
        <v>8315</v>
      </c>
      <c r="R2010" s="10" t="s">
        <v>8345</v>
      </c>
      <c r="S2010" s="18">
        <f t="shared" si="188"/>
        <v>40761.604421296295</v>
      </c>
      <c r="T2010" s="21">
        <f t="shared" si="189"/>
        <v>40805.604421296295</v>
      </c>
      <c r="U2010" s="23">
        <f t="shared" si="190"/>
        <v>44</v>
      </c>
      <c r="V2010" s="25">
        <f t="shared" si="191"/>
        <v>0.12054794520547946</v>
      </c>
    </row>
    <row r="2011" spans="1:22" customFormat="1" ht="60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 s="8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 s="9">
        <f t="shared" si="187"/>
        <v>383.36</v>
      </c>
      <c r="Q2011" s="5" t="s">
        <v>8315</v>
      </c>
      <c r="R2011" s="10" t="s">
        <v>8345</v>
      </c>
      <c r="S2011" s="18">
        <f t="shared" si="188"/>
        <v>42661.323414351849</v>
      </c>
      <c r="T2011" s="21">
        <f t="shared" si="189"/>
        <v>42697.365081018521</v>
      </c>
      <c r="U2011" s="23">
        <f t="shared" si="190"/>
        <v>36</v>
      </c>
      <c r="V2011" s="25">
        <f t="shared" si="191"/>
        <v>9.8630136986301367E-2</v>
      </c>
    </row>
    <row r="2012" spans="1:22" customFormat="1" ht="30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 s="8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 s="9">
        <f t="shared" si="187"/>
        <v>55.28</v>
      </c>
      <c r="Q2012" s="5" t="s">
        <v>8315</v>
      </c>
      <c r="R2012" s="10" t="s">
        <v>8345</v>
      </c>
      <c r="S2012" s="18">
        <f t="shared" si="188"/>
        <v>42570.996423611112</v>
      </c>
      <c r="T2012" s="21">
        <f t="shared" si="189"/>
        <v>42600.996423611112</v>
      </c>
      <c r="U2012" s="23">
        <f t="shared" si="190"/>
        <v>30</v>
      </c>
      <c r="V2012" s="25">
        <f t="shared" si="191"/>
        <v>8.2191780821917804E-2</v>
      </c>
    </row>
    <row r="2013" spans="1:22" customFormat="1" ht="45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 s="8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 s="9">
        <f t="shared" si="187"/>
        <v>422.02</v>
      </c>
      <c r="Q2013" s="5" t="s">
        <v>8315</v>
      </c>
      <c r="R2013" s="10" t="s">
        <v>8345</v>
      </c>
      <c r="S2013" s="18">
        <f t="shared" si="188"/>
        <v>42347.358483796299</v>
      </c>
      <c r="T2013" s="21">
        <f t="shared" si="189"/>
        <v>42380.958333333328</v>
      </c>
      <c r="U2013" s="23">
        <f t="shared" si="190"/>
        <v>33</v>
      </c>
      <c r="V2013" s="25">
        <f t="shared" si="191"/>
        <v>9.0410958904109592E-2</v>
      </c>
    </row>
    <row r="2014" spans="1:22" customFormat="1" ht="45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 s="8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 s="9">
        <f t="shared" si="187"/>
        <v>64.180000000000007</v>
      </c>
      <c r="Q2014" s="5" t="s">
        <v>8315</v>
      </c>
      <c r="R2014" s="10" t="s">
        <v>8345</v>
      </c>
      <c r="S2014" s="18">
        <f t="shared" si="188"/>
        <v>42010.822233796294</v>
      </c>
      <c r="T2014" s="21">
        <f t="shared" si="189"/>
        <v>42040.822233796294</v>
      </c>
      <c r="U2014" s="23">
        <f t="shared" si="190"/>
        <v>30</v>
      </c>
      <c r="V2014" s="25">
        <f t="shared" si="191"/>
        <v>8.2191780821917804E-2</v>
      </c>
    </row>
    <row r="2015" spans="1:22" customFormat="1" ht="60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 s="8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 s="9">
        <f t="shared" si="187"/>
        <v>173.58</v>
      </c>
      <c r="Q2015" s="5" t="s">
        <v>8315</v>
      </c>
      <c r="R2015" s="10" t="s">
        <v>8345</v>
      </c>
      <c r="S2015" s="18">
        <f t="shared" si="188"/>
        <v>42499.960810185185</v>
      </c>
      <c r="T2015" s="21">
        <f t="shared" si="189"/>
        <v>42559.960810185185</v>
      </c>
      <c r="U2015" s="23">
        <f t="shared" si="190"/>
        <v>60</v>
      </c>
      <c r="V2015" s="25">
        <f t="shared" si="191"/>
        <v>0.16438356164383561</v>
      </c>
    </row>
    <row r="2016" spans="1:22" customFormat="1" ht="45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 s="8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 s="9">
        <f t="shared" si="187"/>
        <v>88.6</v>
      </c>
      <c r="Q2016" s="5" t="s">
        <v>8315</v>
      </c>
      <c r="R2016" s="10" t="s">
        <v>8345</v>
      </c>
      <c r="S2016" s="18">
        <f t="shared" si="188"/>
        <v>41324.214571759258</v>
      </c>
      <c r="T2016" s="21">
        <f t="shared" si="189"/>
        <v>41358.172905092593</v>
      </c>
      <c r="U2016" s="23">
        <f t="shared" si="190"/>
        <v>34</v>
      </c>
      <c r="V2016" s="25">
        <f t="shared" si="191"/>
        <v>9.3150684931506855E-2</v>
      </c>
    </row>
    <row r="2017" spans="1:22" customFormat="1" ht="45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 s="8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 s="9">
        <f t="shared" si="187"/>
        <v>50.22</v>
      </c>
      <c r="Q2017" s="5" t="s">
        <v>8315</v>
      </c>
      <c r="R2017" s="10" t="s">
        <v>8345</v>
      </c>
      <c r="S2017" s="18">
        <f t="shared" si="188"/>
        <v>40765.876886574071</v>
      </c>
      <c r="T2017" s="21">
        <f t="shared" si="189"/>
        <v>40795.876886574071</v>
      </c>
      <c r="U2017" s="23">
        <f t="shared" si="190"/>
        <v>30</v>
      </c>
      <c r="V2017" s="25">
        <f t="shared" si="191"/>
        <v>8.2191780821917804E-2</v>
      </c>
    </row>
    <row r="2018" spans="1:22" customFormat="1" ht="30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 s="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 s="9">
        <f t="shared" si="187"/>
        <v>192.39</v>
      </c>
      <c r="Q2018" s="5" t="s">
        <v>8315</v>
      </c>
      <c r="R2018" s="10" t="s">
        <v>8345</v>
      </c>
      <c r="S2018" s="18">
        <f t="shared" si="188"/>
        <v>41312.88077546296</v>
      </c>
      <c r="T2018" s="21">
        <f t="shared" si="189"/>
        <v>41342.88077546296</v>
      </c>
      <c r="U2018" s="23">
        <f t="shared" si="190"/>
        <v>30</v>
      </c>
      <c r="V2018" s="25">
        <f t="shared" si="191"/>
        <v>8.2191780821917804E-2</v>
      </c>
    </row>
    <row r="2019" spans="1:22" customFormat="1" ht="60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 s="8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 s="9">
        <f t="shared" si="187"/>
        <v>73.42</v>
      </c>
      <c r="Q2019" s="5" t="s">
        <v>8315</v>
      </c>
      <c r="R2019" s="10" t="s">
        <v>8345</v>
      </c>
      <c r="S2019" s="18">
        <f t="shared" si="188"/>
        <v>40961.057349537034</v>
      </c>
      <c r="T2019" s="21">
        <f t="shared" si="189"/>
        <v>40992.166666666664</v>
      </c>
      <c r="U2019" s="23">
        <f t="shared" si="190"/>
        <v>31</v>
      </c>
      <c r="V2019" s="25">
        <f t="shared" si="191"/>
        <v>8.4931506849315067E-2</v>
      </c>
    </row>
    <row r="2020" spans="1:22" customFormat="1" ht="60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 s="8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 s="9">
        <f t="shared" si="187"/>
        <v>147.68</v>
      </c>
      <c r="Q2020" s="5" t="s">
        <v>8315</v>
      </c>
      <c r="R2020" s="10" t="s">
        <v>8345</v>
      </c>
      <c r="S2020" s="18">
        <f t="shared" si="188"/>
        <v>42199.365844907406</v>
      </c>
      <c r="T2020" s="21">
        <f t="shared" si="189"/>
        <v>42229.365844907406</v>
      </c>
      <c r="U2020" s="23">
        <f t="shared" si="190"/>
        <v>30</v>
      </c>
      <c r="V2020" s="25">
        <f t="shared" si="191"/>
        <v>8.2191780821917804E-2</v>
      </c>
    </row>
    <row r="2021" spans="1:22" customFormat="1" ht="60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 s="8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 s="9">
        <f t="shared" si="187"/>
        <v>108.97</v>
      </c>
      <c r="Q2021" s="5" t="s">
        <v>8315</v>
      </c>
      <c r="R2021" s="10" t="s">
        <v>8345</v>
      </c>
      <c r="S2021" s="18">
        <f t="shared" si="188"/>
        <v>42605.70857638889</v>
      </c>
      <c r="T2021" s="21">
        <f t="shared" si="189"/>
        <v>42635.70857638889</v>
      </c>
      <c r="U2021" s="23">
        <f t="shared" si="190"/>
        <v>30</v>
      </c>
      <c r="V2021" s="25">
        <f t="shared" si="191"/>
        <v>8.2191780821917804E-2</v>
      </c>
    </row>
    <row r="2022" spans="1:22" customFormat="1" ht="60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 s="8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 s="9">
        <f t="shared" si="187"/>
        <v>23.65</v>
      </c>
      <c r="Q2022" s="5" t="s">
        <v>8315</v>
      </c>
      <c r="R2022" s="10" t="s">
        <v>8345</v>
      </c>
      <c r="S2022" s="18">
        <f t="shared" si="188"/>
        <v>41737.097499999996</v>
      </c>
      <c r="T2022" s="21">
        <f t="shared" si="189"/>
        <v>41773.961111111108</v>
      </c>
      <c r="U2022" s="23">
        <f t="shared" si="190"/>
        <v>36</v>
      </c>
      <c r="V2022" s="25">
        <f t="shared" si="191"/>
        <v>9.8630136986301367E-2</v>
      </c>
    </row>
    <row r="2023" spans="1:22" customFormat="1" ht="60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 s="8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 s="9">
        <f t="shared" si="187"/>
        <v>147.94999999999999</v>
      </c>
      <c r="Q2023" s="5" t="s">
        <v>8315</v>
      </c>
      <c r="R2023" s="10" t="s">
        <v>8345</v>
      </c>
      <c r="S2023" s="18">
        <f t="shared" si="188"/>
        <v>41861.070567129631</v>
      </c>
      <c r="T2023" s="21">
        <f t="shared" si="189"/>
        <v>41906.070567129631</v>
      </c>
      <c r="U2023" s="23">
        <f t="shared" si="190"/>
        <v>45</v>
      </c>
      <c r="V2023" s="25">
        <f t="shared" si="191"/>
        <v>0.12328767123287671</v>
      </c>
    </row>
    <row r="2024" spans="1:22" customFormat="1" ht="60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 s="8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 s="9">
        <f t="shared" si="187"/>
        <v>385.04</v>
      </c>
      <c r="Q2024" s="5" t="s">
        <v>8315</v>
      </c>
      <c r="R2024" s="10" t="s">
        <v>8345</v>
      </c>
      <c r="S2024" s="18">
        <f t="shared" si="188"/>
        <v>42502.569120370375</v>
      </c>
      <c r="T2024" s="21">
        <f t="shared" si="189"/>
        <v>42532.569120370375</v>
      </c>
      <c r="U2024" s="23">
        <f t="shared" si="190"/>
        <v>30</v>
      </c>
      <c r="V2024" s="25">
        <f t="shared" si="191"/>
        <v>8.2191780821917804E-2</v>
      </c>
    </row>
    <row r="2025" spans="1:22" customFormat="1" ht="60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 s="8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 s="9">
        <f t="shared" si="187"/>
        <v>457.39</v>
      </c>
      <c r="Q2025" s="5" t="s">
        <v>8315</v>
      </c>
      <c r="R2025" s="10" t="s">
        <v>8345</v>
      </c>
      <c r="S2025" s="18">
        <f t="shared" si="188"/>
        <v>42136.420752314814</v>
      </c>
      <c r="T2025" s="21">
        <f t="shared" si="189"/>
        <v>42166.420752314814</v>
      </c>
      <c r="U2025" s="23">
        <f t="shared" si="190"/>
        <v>30</v>
      </c>
      <c r="V2025" s="25">
        <f t="shared" si="191"/>
        <v>8.2191780821917804E-2</v>
      </c>
    </row>
    <row r="2026" spans="1:22" customFormat="1" ht="60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 s="8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 s="9">
        <f t="shared" si="187"/>
        <v>222.99</v>
      </c>
      <c r="Q2026" s="5" t="s">
        <v>8315</v>
      </c>
      <c r="R2026" s="10" t="s">
        <v>8345</v>
      </c>
      <c r="S2026" s="18">
        <f t="shared" si="188"/>
        <v>41099.966944444444</v>
      </c>
      <c r="T2026" s="21">
        <f t="shared" si="189"/>
        <v>41134.125</v>
      </c>
      <c r="U2026" s="23">
        <f t="shared" si="190"/>
        <v>35</v>
      </c>
      <c r="V2026" s="25">
        <f t="shared" si="191"/>
        <v>9.5890410958904104E-2</v>
      </c>
    </row>
    <row r="2027" spans="1:22" customFormat="1" ht="60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 s="8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 s="9">
        <f t="shared" si="187"/>
        <v>220.74</v>
      </c>
      <c r="Q2027" s="5" t="s">
        <v>8315</v>
      </c>
      <c r="R2027" s="10" t="s">
        <v>8345</v>
      </c>
      <c r="S2027" s="18">
        <f t="shared" si="188"/>
        <v>42136.184560185182</v>
      </c>
      <c r="T2027" s="21">
        <f t="shared" si="189"/>
        <v>42166.184560185182</v>
      </c>
      <c r="U2027" s="23">
        <f t="shared" si="190"/>
        <v>30</v>
      </c>
      <c r="V2027" s="25">
        <f t="shared" si="191"/>
        <v>8.2191780821917804E-2</v>
      </c>
    </row>
    <row r="2028" spans="1:22" customFormat="1" ht="30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 s="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 s="9">
        <f t="shared" si="187"/>
        <v>73.5</v>
      </c>
      <c r="Q2028" s="5" t="s">
        <v>8315</v>
      </c>
      <c r="R2028" s="10" t="s">
        <v>8345</v>
      </c>
      <c r="S2028" s="18">
        <f t="shared" si="188"/>
        <v>41704.735937500001</v>
      </c>
      <c r="T2028" s="21">
        <f t="shared" si="189"/>
        <v>41750.165972222225</v>
      </c>
      <c r="U2028" s="23">
        <f t="shared" si="190"/>
        <v>46</v>
      </c>
      <c r="V2028" s="25">
        <f t="shared" si="191"/>
        <v>0.12602739726027398</v>
      </c>
    </row>
    <row r="2029" spans="1:22" customFormat="1" ht="45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 s="8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 s="9">
        <f t="shared" si="187"/>
        <v>223.1</v>
      </c>
      <c r="Q2029" s="5" t="s">
        <v>8315</v>
      </c>
      <c r="R2029" s="10" t="s">
        <v>8345</v>
      </c>
      <c r="S2029" s="18">
        <f t="shared" si="188"/>
        <v>42048.813877314817</v>
      </c>
      <c r="T2029" s="21">
        <f t="shared" si="189"/>
        <v>42093.772210648152</v>
      </c>
      <c r="U2029" s="23">
        <f t="shared" si="190"/>
        <v>45</v>
      </c>
      <c r="V2029" s="25">
        <f t="shared" si="191"/>
        <v>0.12328767123287671</v>
      </c>
    </row>
    <row r="2030" spans="1:22" customFormat="1" ht="30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 s="8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 s="9">
        <f t="shared" si="187"/>
        <v>47.91</v>
      </c>
      <c r="Q2030" s="5" t="s">
        <v>8315</v>
      </c>
      <c r="R2030" s="10" t="s">
        <v>8345</v>
      </c>
      <c r="S2030" s="18">
        <f t="shared" si="188"/>
        <v>40215.919050925928</v>
      </c>
      <c r="T2030" s="21">
        <f t="shared" si="189"/>
        <v>40252.913194444445</v>
      </c>
      <c r="U2030" s="23">
        <f t="shared" si="190"/>
        <v>37</v>
      </c>
      <c r="V2030" s="25">
        <f t="shared" si="191"/>
        <v>0.10136986301369863</v>
      </c>
    </row>
    <row r="2031" spans="1:22" customFormat="1" ht="45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 s="8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 s="9">
        <f t="shared" si="187"/>
        <v>96.06</v>
      </c>
      <c r="Q2031" s="5" t="s">
        <v>8315</v>
      </c>
      <c r="R2031" s="10" t="s">
        <v>8345</v>
      </c>
      <c r="S2031" s="18">
        <f t="shared" si="188"/>
        <v>41848.021770833337</v>
      </c>
      <c r="T2031" s="21">
        <f t="shared" si="189"/>
        <v>41878.021770833337</v>
      </c>
      <c r="U2031" s="23">
        <f t="shared" si="190"/>
        <v>30</v>
      </c>
      <c r="V2031" s="25">
        <f t="shared" si="191"/>
        <v>8.2191780821917804E-2</v>
      </c>
    </row>
    <row r="2032" spans="1:22" customFormat="1" ht="45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 s="8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 s="9">
        <f t="shared" si="187"/>
        <v>118.61</v>
      </c>
      <c r="Q2032" s="5" t="s">
        <v>8315</v>
      </c>
      <c r="R2032" s="10" t="s">
        <v>8345</v>
      </c>
      <c r="S2032" s="18">
        <f t="shared" si="188"/>
        <v>41212.996481481481</v>
      </c>
      <c r="T2032" s="21">
        <f t="shared" si="189"/>
        <v>41242.996481481481</v>
      </c>
      <c r="U2032" s="23">
        <f t="shared" si="190"/>
        <v>30</v>
      </c>
      <c r="V2032" s="25">
        <f t="shared" si="191"/>
        <v>8.2191780821917804E-2</v>
      </c>
    </row>
    <row r="2033" spans="1:22" customFormat="1" ht="45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 s="8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 s="9">
        <f t="shared" si="187"/>
        <v>118.45</v>
      </c>
      <c r="Q2033" s="5" t="s">
        <v>8315</v>
      </c>
      <c r="R2033" s="10" t="s">
        <v>8345</v>
      </c>
      <c r="S2033" s="18">
        <f t="shared" si="188"/>
        <v>41975.329317129625</v>
      </c>
      <c r="T2033" s="21">
        <f t="shared" si="189"/>
        <v>42013.041666666672</v>
      </c>
      <c r="U2033" s="23">
        <f t="shared" si="190"/>
        <v>38</v>
      </c>
      <c r="V2033" s="25">
        <f t="shared" si="191"/>
        <v>0.10410958904109589</v>
      </c>
    </row>
    <row r="2034" spans="1:22" customFormat="1" ht="60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 s="8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 s="9">
        <f t="shared" si="187"/>
        <v>143.21</v>
      </c>
      <c r="Q2034" s="5" t="s">
        <v>8315</v>
      </c>
      <c r="R2034" s="10" t="s">
        <v>8345</v>
      </c>
      <c r="S2034" s="18">
        <f t="shared" si="188"/>
        <v>42689.565671296295</v>
      </c>
      <c r="T2034" s="21">
        <f t="shared" si="189"/>
        <v>42719.208333333328</v>
      </c>
      <c r="U2034" s="23">
        <f t="shared" si="190"/>
        <v>30</v>
      </c>
      <c r="V2034" s="25">
        <f t="shared" si="191"/>
        <v>8.2191780821917804E-2</v>
      </c>
    </row>
    <row r="2035" spans="1:22" customFormat="1" ht="60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 s="8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 s="9">
        <f t="shared" si="187"/>
        <v>282.72000000000003</v>
      </c>
      <c r="Q2035" s="5" t="s">
        <v>8315</v>
      </c>
      <c r="R2035" s="10" t="s">
        <v>8345</v>
      </c>
      <c r="S2035" s="18">
        <f t="shared" si="188"/>
        <v>41725.082384259258</v>
      </c>
      <c r="T2035" s="21">
        <f t="shared" si="189"/>
        <v>41755.082384259258</v>
      </c>
      <c r="U2035" s="23">
        <f t="shared" si="190"/>
        <v>30</v>
      </c>
      <c r="V2035" s="25">
        <f t="shared" si="191"/>
        <v>8.2191780821917804E-2</v>
      </c>
    </row>
    <row r="2036" spans="1:22" customFormat="1" ht="60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 s="8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 s="9">
        <f t="shared" si="187"/>
        <v>593.94000000000005</v>
      </c>
      <c r="Q2036" s="5" t="s">
        <v>8315</v>
      </c>
      <c r="R2036" s="10" t="s">
        <v>8345</v>
      </c>
      <c r="S2036" s="18">
        <f t="shared" si="188"/>
        <v>42076.130011574074</v>
      </c>
      <c r="T2036" s="21">
        <f t="shared" si="189"/>
        <v>42131.290277777778</v>
      </c>
      <c r="U2036" s="23">
        <f t="shared" si="190"/>
        <v>55</v>
      </c>
      <c r="V2036" s="25">
        <f t="shared" si="191"/>
        <v>0.15068493150684931</v>
      </c>
    </row>
    <row r="2037" spans="1:22" customFormat="1" ht="60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 s="8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 s="9">
        <f t="shared" si="187"/>
        <v>262.16000000000003</v>
      </c>
      <c r="Q2037" s="5" t="s">
        <v>8315</v>
      </c>
      <c r="R2037" s="10" t="s">
        <v>8345</v>
      </c>
      <c r="S2037" s="18">
        <f t="shared" si="188"/>
        <v>42311.625081018516</v>
      </c>
      <c r="T2037" s="21">
        <f t="shared" si="189"/>
        <v>42357.041666666672</v>
      </c>
      <c r="U2037" s="23">
        <f t="shared" si="190"/>
        <v>46</v>
      </c>
      <c r="V2037" s="25">
        <f t="shared" si="191"/>
        <v>0.12602739726027398</v>
      </c>
    </row>
    <row r="2038" spans="1:22" customFormat="1" ht="60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 s="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 s="9">
        <f t="shared" si="187"/>
        <v>46.58</v>
      </c>
      <c r="Q2038" s="5" t="s">
        <v>8315</v>
      </c>
      <c r="R2038" s="10" t="s">
        <v>8345</v>
      </c>
      <c r="S2038" s="18">
        <f t="shared" si="188"/>
        <v>41738.864803240744</v>
      </c>
      <c r="T2038" s="21">
        <f t="shared" si="189"/>
        <v>41768.864803240744</v>
      </c>
      <c r="U2038" s="23">
        <f t="shared" si="190"/>
        <v>30</v>
      </c>
      <c r="V2038" s="25">
        <f t="shared" si="191"/>
        <v>8.2191780821917804E-2</v>
      </c>
    </row>
    <row r="2039" spans="1:22" customFormat="1" ht="45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 s="8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 s="9">
        <f t="shared" si="187"/>
        <v>70.040000000000006</v>
      </c>
      <c r="Q2039" s="5" t="s">
        <v>8315</v>
      </c>
      <c r="R2039" s="10" t="s">
        <v>8345</v>
      </c>
      <c r="S2039" s="18">
        <f t="shared" si="188"/>
        <v>41578.210104166668</v>
      </c>
      <c r="T2039" s="21">
        <f t="shared" si="189"/>
        <v>41638.251770833333</v>
      </c>
      <c r="U2039" s="23">
        <f t="shared" si="190"/>
        <v>60</v>
      </c>
      <c r="V2039" s="25">
        <f t="shared" si="191"/>
        <v>0.16438356164383561</v>
      </c>
    </row>
    <row r="2040" spans="1:22" customFormat="1" ht="60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 s="8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 s="9">
        <f t="shared" si="187"/>
        <v>164.91</v>
      </c>
      <c r="Q2040" s="5" t="s">
        <v>8315</v>
      </c>
      <c r="R2040" s="10" t="s">
        <v>8345</v>
      </c>
      <c r="S2040" s="18">
        <f t="shared" si="188"/>
        <v>41424.27107638889</v>
      </c>
      <c r="T2040" s="21">
        <f t="shared" si="189"/>
        <v>41456.75</v>
      </c>
      <c r="U2040" s="23">
        <f t="shared" si="190"/>
        <v>32</v>
      </c>
      <c r="V2040" s="25">
        <f t="shared" si="191"/>
        <v>8.7671232876712329E-2</v>
      </c>
    </row>
    <row r="2041" spans="1:22" customFormat="1" ht="45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 s="8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 s="9">
        <f t="shared" si="187"/>
        <v>449.26</v>
      </c>
      <c r="Q2041" s="5" t="s">
        <v>8315</v>
      </c>
      <c r="R2041" s="10" t="s">
        <v>8345</v>
      </c>
      <c r="S2041" s="18">
        <f t="shared" si="188"/>
        <v>42675.438946759255</v>
      </c>
      <c r="T2041" s="21">
        <f t="shared" si="189"/>
        <v>42705.207638888889</v>
      </c>
      <c r="U2041" s="23">
        <f t="shared" si="190"/>
        <v>30</v>
      </c>
      <c r="V2041" s="25">
        <f t="shared" si="191"/>
        <v>8.2191780821917804E-2</v>
      </c>
    </row>
    <row r="2042" spans="1:22" customFormat="1" ht="30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 s="8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 s="9">
        <f t="shared" si="187"/>
        <v>27.47</v>
      </c>
      <c r="Q2042" s="5" t="s">
        <v>8315</v>
      </c>
      <c r="R2042" s="10" t="s">
        <v>8345</v>
      </c>
      <c r="S2042" s="18">
        <f t="shared" si="188"/>
        <v>41578.927118055559</v>
      </c>
      <c r="T2042" s="21">
        <f t="shared" si="189"/>
        <v>41593.968784722223</v>
      </c>
      <c r="U2042" s="23">
        <f t="shared" si="190"/>
        <v>15</v>
      </c>
      <c r="V2042" s="25">
        <f t="shared" si="191"/>
        <v>4.1095890410958902E-2</v>
      </c>
    </row>
    <row r="2043" spans="1:22" customFormat="1" ht="60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 s="8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 s="9">
        <f t="shared" si="187"/>
        <v>143.97999999999999</v>
      </c>
      <c r="Q2043" s="5" t="s">
        <v>8315</v>
      </c>
      <c r="R2043" s="10" t="s">
        <v>8345</v>
      </c>
      <c r="S2043" s="18">
        <f t="shared" si="188"/>
        <v>42654.525775462964</v>
      </c>
      <c r="T2043" s="21">
        <f t="shared" si="189"/>
        <v>42684.567442129628</v>
      </c>
      <c r="U2043" s="23">
        <f t="shared" si="190"/>
        <v>30</v>
      </c>
      <c r="V2043" s="25">
        <f t="shared" si="191"/>
        <v>8.2191780821917804E-2</v>
      </c>
    </row>
    <row r="2044" spans="1:22" customFormat="1" ht="45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 s="8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 s="9">
        <f t="shared" si="187"/>
        <v>88.24</v>
      </c>
      <c r="Q2044" s="5" t="s">
        <v>8315</v>
      </c>
      <c r="R2044" s="10" t="s">
        <v>8345</v>
      </c>
      <c r="S2044" s="18">
        <f t="shared" si="188"/>
        <v>42331.708032407405</v>
      </c>
      <c r="T2044" s="21">
        <f t="shared" si="189"/>
        <v>42391.708032407405</v>
      </c>
      <c r="U2044" s="23">
        <f t="shared" si="190"/>
        <v>60</v>
      </c>
      <c r="V2044" s="25">
        <f t="shared" si="191"/>
        <v>0.16438356164383561</v>
      </c>
    </row>
    <row r="2045" spans="1:22" customFormat="1" ht="60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 s="8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 s="9">
        <f t="shared" si="187"/>
        <v>36.33</v>
      </c>
      <c r="Q2045" s="5" t="s">
        <v>8315</v>
      </c>
      <c r="R2045" s="10" t="s">
        <v>8345</v>
      </c>
      <c r="S2045" s="18">
        <f t="shared" si="188"/>
        <v>42661.176817129628</v>
      </c>
      <c r="T2045" s="21">
        <f t="shared" si="189"/>
        <v>42715.207638888889</v>
      </c>
      <c r="U2045" s="23">
        <f t="shared" si="190"/>
        <v>54</v>
      </c>
      <c r="V2045" s="25">
        <f t="shared" si="191"/>
        <v>0.14794520547945206</v>
      </c>
    </row>
    <row r="2046" spans="1:22" customFormat="1" ht="60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 s="8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 s="9">
        <f t="shared" si="187"/>
        <v>90.18</v>
      </c>
      <c r="Q2046" s="5" t="s">
        <v>8315</v>
      </c>
      <c r="R2046" s="10" t="s">
        <v>8345</v>
      </c>
      <c r="S2046" s="18">
        <f t="shared" si="188"/>
        <v>42138.684189814812</v>
      </c>
      <c r="T2046" s="21">
        <f t="shared" si="189"/>
        <v>42168.684189814812</v>
      </c>
      <c r="U2046" s="23">
        <f t="shared" si="190"/>
        <v>30</v>
      </c>
      <c r="V2046" s="25">
        <f t="shared" si="191"/>
        <v>8.2191780821917804E-2</v>
      </c>
    </row>
    <row r="2047" spans="1:22" customFormat="1" ht="60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 s="8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 s="9">
        <f t="shared" si="187"/>
        <v>152.62</v>
      </c>
      <c r="Q2047" s="5" t="s">
        <v>8315</v>
      </c>
      <c r="R2047" s="10" t="s">
        <v>8345</v>
      </c>
      <c r="S2047" s="18">
        <f t="shared" si="188"/>
        <v>41069.088506944441</v>
      </c>
      <c r="T2047" s="21">
        <f t="shared" si="189"/>
        <v>41099.088506944441</v>
      </c>
      <c r="U2047" s="23">
        <f t="shared" si="190"/>
        <v>30</v>
      </c>
      <c r="V2047" s="25">
        <f t="shared" si="191"/>
        <v>8.2191780821917804E-2</v>
      </c>
    </row>
    <row r="2048" spans="1:22" customFormat="1" ht="60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 s="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 s="9">
        <f t="shared" si="187"/>
        <v>55.81</v>
      </c>
      <c r="Q2048" s="5" t="s">
        <v>8315</v>
      </c>
      <c r="R2048" s="10" t="s">
        <v>8345</v>
      </c>
      <c r="S2048" s="18">
        <f t="shared" si="188"/>
        <v>41387.171805555554</v>
      </c>
      <c r="T2048" s="21">
        <f t="shared" si="189"/>
        <v>41417.171805555554</v>
      </c>
      <c r="U2048" s="23">
        <f t="shared" si="190"/>
        <v>30</v>
      </c>
      <c r="V2048" s="25">
        <f t="shared" si="191"/>
        <v>8.2191780821917804E-2</v>
      </c>
    </row>
    <row r="2049" spans="1:22" customFormat="1" ht="60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 s="8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 s="9">
        <f t="shared" si="187"/>
        <v>227.85</v>
      </c>
      <c r="Q2049" s="5" t="s">
        <v>8315</v>
      </c>
      <c r="R2049" s="10" t="s">
        <v>8345</v>
      </c>
      <c r="S2049" s="18">
        <f t="shared" si="188"/>
        <v>42081.903587962966</v>
      </c>
      <c r="T2049" s="21">
        <f t="shared" si="189"/>
        <v>42111</v>
      </c>
      <c r="U2049" s="23">
        <f t="shared" si="190"/>
        <v>30</v>
      </c>
      <c r="V2049" s="25">
        <f t="shared" si="191"/>
        <v>8.2191780821917804E-2</v>
      </c>
    </row>
    <row r="2050" spans="1:22" customFormat="1" ht="60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 s="8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6"/>
        <v>148</v>
      </c>
      <c r="P2050" s="9">
        <f t="shared" si="187"/>
        <v>91.83</v>
      </c>
      <c r="Q2050" s="5" t="s">
        <v>8315</v>
      </c>
      <c r="R2050" s="10" t="s">
        <v>8345</v>
      </c>
      <c r="S2050" s="18">
        <f t="shared" si="188"/>
        <v>41387.651516203703</v>
      </c>
      <c r="T2050" s="21">
        <f t="shared" si="189"/>
        <v>41417.651516203703</v>
      </c>
      <c r="U2050" s="23">
        <f t="shared" si="190"/>
        <v>30</v>
      </c>
      <c r="V2050" s="25">
        <f t="shared" si="191"/>
        <v>8.2191780821917804E-2</v>
      </c>
    </row>
    <row r="2051" spans="1:22" customFormat="1" ht="15.75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 s="8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92">ROUND(E2051/D2051*100,0)</f>
        <v>120</v>
      </c>
      <c r="P2051" s="9">
        <f t="shared" ref="P2051:P2114" si="193">IFERROR(ROUND(E2051/L2051,2),0)</f>
        <v>80.989999999999995</v>
      </c>
      <c r="Q2051" s="5" t="s">
        <v>8315</v>
      </c>
      <c r="R2051" s="10" t="s">
        <v>8345</v>
      </c>
      <c r="S2051" s="18">
        <f t="shared" ref="S2051:S2114" si="194">(((J2051/60)/60)/24)+DATE(1970,1,1)</f>
        <v>41575.527349537035</v>
      </c>
      <c r="T2051" s="21">
        <f t="shared" ref="T2051:T2114" si="195">(((I2051/60)/60)/24)+DATE(1970,1,1)</f>
        <v>41610.957638888889</v>
      </c>
      <c r="U2051" s="23">
        <f t="shared" ref="U2051:U2114" si="196">_xlfn.DAYS(T2051,S2051)</f>
        <v>35</v>
      </c>
      <c r="V2051" s="25">
        <f t="shared" ref="V2051:V2114" si="197">U2051/365</f>
        <v>9.5890410958904104E-2</v>
      </c>
    </row>
    <row r="2052" spans="1:22" customFormat="1" ht="60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 s="8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 s="9">
        <f t="shared" si="193"/>
        <v>278.39</v>
      </c>
      <c r="Q2052" s="5" t="s">
        <v>8315</v>
      </c>
      <c r="R2052" s="10" t="s">
        <v>8345</v>
      </c>
      <c r="S2052" s="18">
        <f t="shared" si="194"/>
        <v>42115.071504629625</v>
      </c>
      <c r="T2052" s="21">
        <f t="shared" si="195"/>
        <v>42155.071504629625</v>
      </c>
      <c r="U2052" s="23">
        <f t="shared" si="196"/>
        <v>40</v>
      </c>
      <c r="V2052" s="25">
        <f t="shared" si="197"/>
        <v>0.1095890410958904</v>
      </c>
    </row>
    <row r="2053" spans="1:22" customFormat="1" ht="60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 s="8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 s="9">
        <f t="shared" si="193"/>
        <v>43.1</v>
      </c>
      <c r="Q2053" s="5" t="s">
        <v>8315</v>
      </c>
      <c r="R2053" s="10" t="s">
        <v>8345</v>
      </c>
      <c r="S2053" s="18">
        <f t="shared" si="194"/>
        <v>41604.022418981483</v>
      </c>
      <c r="T2053" s="21">
        <f t="shared" si="195"/>
        <v>41634.022418981483</v>
      </c>
      <c r="U2053" s="23">
        <f t="shared" si="196"/>
        <v>30</v>
      </c>
      <c r="V2053" s="25">
        <f t="shared" si="197"/>
        <v>8.2191780821917804E-2</v>
      </c>
    </row>
    <row r="2054" spans="1:22" customFormat="1" ht="60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 s="8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 s="9">
        <f t="shared" si="193"/>
        <v>326.29000000000002</v>
      </c>
      <c r="Q2054" s="5" t="s">
        <v>8315</v>
      </c>
      <c r="R2054" s="10" t="s">
        <v>8345</v>
      </c>
      <c r="S2054" s="18">
        <f t="shared" si="194"/>
        <v>42375.08394675926</v>
      </c>
      <c r="T2054" s="21">
        <f t="shared" si="195"/>
        <v>42420.08394675926</v>
      </c>
      <c r="U2054" s="23">
        <f t="shared" si="196"/>
        <v>45</v>
      </c>
      <c r="V2054" s="25">
        <f t="shared" si="197"/>
        <v>0.12328767123287671</v>
      </c>
    </row>
    <row r="2055" spans="1:22" customFormat="1" ht="60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 s="8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 s="9">
        <f t="shared" si="193"/>
        <v>41.74</v>
      </c>
      <c r="Q2055" s="5" t="s">
        <v>8315</v>
      </c>
      <c r="R2055" s="10" t="s">
        <v>8345</v>
      </c>
      <c r="S2055" s="18">
        <f t="shared" si="194"/>
        <v>42303.617488425924</v>
      </c>
      <c r="T2055" s="21">
        <f t="shared" si="195"/>
        <v>42333.659155092595</v>
      </c>
      <c r="U2055" s="23">
        <f t="shared" si="196"/>
        <v>30</v>
      </c>
      <c r="V2055" s="25">
        <f t="shared" si="197"/>
        <v>8.2191780821917804E-2</v>
      </c>
    </row>
    <row r="2056" spans="1:22" customFormat="1" ht="60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 s="8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 s="9">
        <f t="shared" si="193"/>
        <v>64.02</v>
      </c>
      <c r="Q2056" s="5" t="s">
        <v>8315</v>
      </c>
      <c r="R2056" s="10" t="s">
        <v>8345</v>
      </c>
      <c r="S2056" s="18">
        <f t="shared" si="194"/>
        <v>41731.520949074074</v>
      </c>
      <c r="T2056" s="21">
        <f t="shared" si="195"/>
        <v>41761.520949074074</v>
      </c>
      <c r="U2056" s="23">
        <f t="shared" si="196"/>
        <v>30</v>
      </c>
      <c r="V2056" s="25">
        <f t="shared" si="197"/>
        <v>8.2191780821917804E-2</v>
      </c>
    </row>
    <row r="2057" spans="1:22" customFormat="1" ht="60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 s="8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 s="9">
        <f t="shared" si="193"/>
        <v>99.46</v>
      </c>
      <c r="Q2057" s="5" t="s">
        <v>8315</v>
      </c>
      <c r="R2057" s="10" t="s">
        <v>8345</v>
      </c>
      <c r="S2057" s="18">
        <f t="shared" si="194"/>
        <v>41946.674108796295</v>
      </c>
      <c r="T2057" s="21">
        <f t="shared" si="195"/>
        <v>41976.166666666672</v>
      </c>
      <c r="U2057" s="23">
        <f t="shared" si="196"/>
        <v>30</v>
      </c>
      <c r="V2057" s="25">
        <f t="shared" si="197"/>
        <v>8.2191780821917804E-2</v>
      </c>
    </row>
    <row r="2058" spans="1:22" customFormat="1" ht="45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 s="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 s="9">
        <f t="shared" si="193"/>
        <v>138.49</v>
      </c>
      <c r="Q2058" s="5" t="s">
        <v>8315</v>
      </c>
      <c r="R2058" s="10" t="s">
        <v>8345</v>
      </c>
      <c r="S2058" s="18">
        <f t="shared" si="194"/>
        <v>41351.76090277778</v>
      </c>
      <c r="T2058" s="21">
        <f t="shared" si="195"/>
        <v>41381.76090277778</v>
      </c>
      <c r="U2058" s="23">
        <f t="shared" si="196"/>
        <v>30</v>
      </c>
      <c r="V2058" s="25">
        <f t="shared" si="197"/>
        <v>8.2191780821917804E-2</v>
      </c>
    </row>
    <row r="2059" spans="1:22" customFormat="1" ht="60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 s="8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 s="9">
        <f t="shared" si="193"/>
        <v>45.55</v>
      </c>
      <c r="Q2059" s="5" t="s">
        <v>8315</v>
      </c>
      <c r="R2059" s="10" t="s">
        <v>8345</v>
      </c>
      <c r="S2059" s="18">
        <f t="shared" si="194"/>
        <v>42396.494583333333</v>
      </c>
      <c r="T2059" s="21">
        <f t="shared" si="195"/>
        <v>42426.494583333333</v>
      </c>
      <c r="U2059" s="23">
        <f t="shared" si="196"/>
        <v>30</v>
      </c>
      <c r="V2059" s="25">
        <f t="shared" si="197"/>
        <v>8.2191780821917804E-2</v>
      </c>
    </row>
    <row r="2060" spans="1:22" customFormat="1" ht="30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 s="8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 s="9">
        <f t="shared" si="193"/>
        <v>10.51</v>
      </c>
      <c r="Q2060" s="5" t="s">
        <v>8315</v>
      </c>
      <c r="R2060" s="10" t="s">
        <v>8345</v>
      </c>
      <c r="S2060" s="18">
        <f t="shared" si="194"/>
        <v>42026.370717592596</v>
      </c>
      <c r="T2060" s="21">
        <f t="shared" si="195"/>
        <v>42065.833333333328</v>
      </c>
      <c r="U2060" s="23">
        <f t="shared" si="196"/>
        <v>39</v>
      </c>
      <c r="V2060" s="25">
        <f t="shared" si="197"/>
        <v>0.10684931506849316</v>
      </c>
    </row>
    <row r="2061" spans="1:22" customFormat="1" ht="60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 s="8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 s="9">
        <f t="shared" si="193"/>
        <v>114.77</v>
      </c>
      <c r="Q2061" s="5" t="s">
        <v>8315</v>
      </c>
      <c r="R2061" s="10" t="s">
        <v>8345</v>
      </c>
      <c r="S2061" s="18">
        <f t="shared" si="194"/>
        <v>42361.602476851855</v>
      </c>
      <c r="T2061" s="21">
        <f t="shared" si="195"/>
        <v>42400.915972222225</v>
      </c>
      <c r="U2061" s="23">
        <f t="shared" si="196"/>
        <v>39</v>
      </c>
      <c r="V2061" s="25">
        <f t="shared" si="197"/>
        <v>0.10684931506849316</v>
      </c>
    </row>
    <row r="2062" spans="1:22" customFormat="1" ht="60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 s="8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 s="9">
        <f t="shared" si="193"/>
        <v>36</v>
      </c>
      <c r="Q2062" s="5" t="s">
        <v>8315</v>
      </c>
      <c r="R2062" s="10" t="s">
        <v>8345</v>
      </c>
      <c r="S2062" s="18">
        <f t="shared" si="194"/>
        <v>41783.642939814818</v>
      </c>
      <c r="T2062" s="21">
        <f t="shared" si="195"/>
        <v>41843.642939814818</v>
      </c>
      <c r="U2062" s="23">
        <f t="shared" si="196"/>
        <v>60</v>
      </c>
      <c r="V2062" s="25">
        <f t="shared" si="197"/>
        <v>0.16438356164383561</v>
      </c>
    </row>
    <row r="2063" spans="1:22" customFormat="1" ht="60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 s="8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 s="9">
        <f t="shared" si="193"/>
        <v>154.16999999999999</v>
      </c>
      <c r="Q2063" s="5" t="s">
        <v>8315</v>
      </c>
      <c r="R2063" s="10" t="s">
        <v>8345</v>
      </c>
      <c r="S2063" s="18">
        <f t="shared" si="194"/>
        <v>42705.764513888891</v>
      </c>
      <c r="T2063" s="21">
        <f t="shared" si="195"/>
        <v>42735.764513888891</v>
      </c>
      <c r="U2063" s="23">
        <f t="shared" si="196"/>
        <v>30</v>
      </c>
      <c r="V2063" s="25">
        <f t="shared" si="197"/>
        <v>8.2191780821917804E-2</v>
      </c>
    </row>
    <row r="2064" spans="1:22" customFormat="1" ht="60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 s="8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 s="9">
        <f t="shared" si="193"/>
        <v>566.39</v>
      </c>
      <c r="Q2064" s="5" t="s">
        <v>8315</v>
      </c>
      <c r="R2064" s="10" t="s">
        <v>8345</v>
      </c>
      <c r="S2064" s="18">
        <f t="shared" si="194"/>
        <v>42423.3830787037</v>
      </c>
      <c r="T2064" s="21">
        <f t="shared" si="195"/>
        <v>42453.341412037036</v>
      </c>
      <c r="U2064" s="23">
        <f t="shared" si="196"/>
        <v>30</v>
      </c>
      <c r="V2064" s="25">
        <f t="shared" si="197"/>
        <v>8.2191780821917804E-2</v>
      </c>
    </row>
    <row r="2065" spans="1:22" customFormat="1" ht="45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 s="8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 s="9">
        <f t="shared" si="193"/>
        <v>120.86</v>
      </c>
      <c r="Q2065" s="5" t="s">
        <v>8315</v>
      </c>
      <c r="R2065" s="10" t="s">
        <v>8345</v>
      </c>
      <c r="S2065" s="18">
        <f t="shared" si="194"/>
        <v>42472.73265046296</v>
      </c>
      <c r="T2065" s="21">
        <f t="shared" si="195"/>
        <v>42505.73265046296</v>
      </c>
      <c r="U2065" s="23">
        <f t="shared" si="196"/>
        <v>33</v>
      </c>
      <c r="V2065" s="25">
        <f t="shared" si="197"/>
        <v>9.0410958904109592E-2</v>
      </c>
    </row>
    <row r="2066" spans="1:22" customFormat="1" ht="60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 s="8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 s="9">
        <f t="shared" si="193"/>
        <v>86.16</v>
      </c>
      <c r="Q2066" s="5" t="s">
        <v>8315</v>
      </c>
      <c r="R2066" s="10" t="s">
        <v>8345</v>
      </c>
      <c r="S2066" s="18">
        <f t="shared" si="194"/>
        <v>41389.364849537036</v>
      </c>
      <c r="T2066" s="21">
        <f t="shared" si="195"/>
        <v>41425.5</v>
      </c>
      <c r="U2066" s="23">
        <f t="shared" si="196"/>
        <v>36</v>
      </c>
      <c r="V2066" s="25">
        <f t="shared" si="197"/>
        <v>9.8630136986301367E-2</v>
      </c>
    </row>
    <row r="2067" spans="1:22" customFormat="1" ht="60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 s="8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 s="9">
        <f t="shared" si="193"/>
        <v>51.21</v>
      </c>
      <c r="Q2067" s="5" t="s">
        <v>8315</v>
      </c>
      <c r="R2067" s="10" t="s">
        <v>8345</v>
      </c>
      <c r="S2067" s="18">
        <f t="shared" si="194"/>
        <v>41603.333668981482</v>
      </c>
      <c r="T2067" s="21">
        <f t="shared" si="195"/>
        <v>41633.333668981482</v>
      </c>
      <c r="U2067" s="23">
        <f t="shared" si="196"/>
        <v>30</v>
      </c>
      <c r="V2067" s="25">
        <f t="shared" si="197"/>
        <v>8.2191780821917804E-2</v>
      </c>
    </row>
    <row r="2068" spans="1:22" customFormat="1" ht="45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 s="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 s="9">
        <f t="shared" si="193"/>
        <v>67.260000000000005</v>
      </c>
      <c r="Q2068" s="5" t="s">
        <v>8315</v>
      </c>
      <c r="R2068" s="10" t="s">
        <v>8345</v>
      </c>
      <c r="S2068" s="18">
        <f t="shared" si="194"/>
        <v>41844.771793981483</v>
      </c>
      <c r="T2068" s="21">
        <f t="shared" si="195"/>
        <v>41874.771793981483</v>
      </c>
      <c r="U2068" s="23">
        <f t="shared" si="196"/>
        <v>30</v>
      </c>
      <c r="V2068" s="25">
        <f t="shared" si="197"/>
        <v>8.2191780821917804E-2</v>
      </c>
    </row>
    <row r="2069" spans="1:22" customFormat="1" ht="45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 s="8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 s="9">
        <f t="shared" si="193"/>
        <v>62.8</v>
      </c>
      <c r="Q2069" s="5" t="s">
        <v>8315</v>
      </c>
      <c r="R2069" s="10" t="s">
        <v>8345</v>
      </c>
      <c r="S2069" s="18">
        <f t="shared" si="194"/>
        <v>42115.853888888887</v>
      </c>
      <c r="T2069" s="21">
        <f t="shared" si="195"/>
        <v>42148.853888888887</v>
      </c>
      <c r="U2069" s="23">
        <f t="shared" si="196"/>
        <v>33</v>
      </c>
      <c r="V2069" s="25">
        <f t="shared" si="197"/>
        <v>9.0410958904109592E-2</v>
      </c>
    </row>
    <row r="2070" spans="1:22" customFormat="1" ht="60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 s="8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 s="9">
        <f t="shared" si="193"/>
        <v>346.13</v>
      </c>
      <c r="Q2070" s="5" t="s">
        <v>8315</v>
      </c>
      <c r="R2070" s="10" t="s">
        <v>8345</v>
      </c>
      <c r="S2070" s="18">
        <f t="shared" si="194"/>
        <v>42633.841608796298</v>
      </c>
      <c r="T2070" s="21">
        <f t="shared" si="195"/>
        <v>42663.841608796298</v>
      </c>
      <c r="U2070" s="23">
        <f t="shared" si="196"/>
        <v>30</v>
      </c>
      <c r="V2070" s="25">
        <f t="shared" si="197"/>
        <v>8.2191780821917804E-2</v>
      </c>
    </row>
    <row r="2071" spans="1:22" customFormat="1" ht="60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 s="8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 s="9">
        <f t="shared" si="193"/>
        <v>244.12</v>
      </c>
      <c r="Q2071" s="5" t="s">
        <v>8315</v>
      </c>
      <c r="R2071" s="10" t="s">
        <v>8345</v>
      </c>
      <c r="S2071" s="18">
        <f t="shared" si="194"/>
        <v>42340.972118055557</v>
      </c>
      <c r="T2071" s="21">
        <f t="shared" si="195"/>
        <v>42371.972118055557</v>
      </c>
      <c r="U2071" s="23">
        <f t="shared" si="196"/>
        <v>31</v>
      </c>
      <c r="V2071" s="25">
        <f t="shared" si="197"/>
        <v>8.4931506849315067E-2</v>
      </c>
    </row>
    <row r="2072" spans="1:22" customFormat="1" ht="60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 s="8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 s="9">
        <f t="shared" si="193"/>
        <v>259.25</v>
      </c>
      <c r="Q2072" s="5" t="s">
        <v>8315</v>
      </c>
      <c r="R2072" s="10" t="s">
        <v>8345</v>
      </c>
      <c r="S2072" s="18">
        <f t="shared" si="194"/>
        <v>42519.6565162037</v>
      </c>
      <c r="T2072" s="21">
        <f t="shared" si="195"/>
        <v>42549.6565162037</v>
      </c>
      <c r="U2072" s="23">
        <f t="shared" si="196"/>
        <v>30</v>
      </c>
      <c r="V2072" s="25">
        <f t="shared" si="197"/>
        <v>8.2191780821917804E-2</v>
      </c>
    </row>
    <row r="2073" spans="1:22" customFormat="1" ht="60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 s="8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 s="9">
        <f t="shared" si="193"/>
        <v>201.96</v>
      </c>
      <c r="Q2073" s="5" t="s">
        <v>8315</v>
      </c>
      <c r="R2073" s="10" t="s">
        <v>8345</v>
      </c>
      <c r="S2073" s="18">
        <f t="shared" si="194"/>
        <v>42600.278749999998</v>
      </c>
      <c r="T2073" s="21">
        <f t="shared" si="195"/>
        <v>42645.278749999998</v>
      </c>
      <c r="U2073" s="23">
        <f t="shared" si="196"/>
        <v>45</v>
      </c>
      <c r="V2073" s="25">
        <f t="shared" si="197"/>
        <v>0.12328767123287671</v>
      </c>
    </row>
    <row r="2074" spans="1:22" customFormat="1" ht="60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 s="8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 s="9">
        <f t="shared" si="193"/>
        <v>226.21</v>
      </c>
      <c r="Q2074" s="5" t="s">
        <v>8315</v>
      </c>
      <c r="R2074" s="10" t="s">
        <v>8345</v>
      </c>
      <c r="S2074" s="18">
        <f t="shared" si="194"/>
        <v>42467.581388888888</v>
      </c>
      <c r="T2074" s="21">
        <f t="shared" si="195"/>
        <v>42497.581388888888</v>
      </c>
      <c r="U2074" s="23">
        <f t="shared" si="196"/>
        <v>30</v>
      </c>
      <c r="V2074" s="25">
        <f t="shared" si="197"/>
        <v>8.2191780821917804E-2</v>
      </c>
    </row>
    <row r="2075" spans="1:22" customFormat="1" ht="60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 s="8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 s="9">
        <f t="shared" si="193"/>
        <v>324.69</v>
      </c>
      <c r="Q2075" s="5" t="s">
        <v>8315</v>
      </c>
      <c r="R2075" s="10" t="s">
        <v>8345</v>
      </c>
      <c r="S2075" s="18">
        <f t="shared" si="194"/>
        <v>42087.668032407411</v>
      </c>
      <c r="T2075" s="21">
        <f t="shared" si="195"/>
        <v>42132.668032407411</v>
      </c>
      <c r="U2075" s="23">
        <f t="shared" si="196"/>
        <v>45</v>
      </c>
      <c r="V2075" s="25">
        <f t="shared" si="197"/>
        <v>0.12328767123287671</v>
      </c>
    </row>
    <row r="2076" spans="1:22" customFormat="1" ht="30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 s="8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 s="9">
        <f t="shared" si="193"/>
        <v>205</v>
      </c>
      <c r="Q2076" s="5" t="s">
        <v>8315</v>
      </c>
      <c r="R2076" s="10" t="s">
        <v>8345</v>
      </c>
      <c r="S2076" s="18">
        <f t="shared" si="194"/>
        <v>42466.826180555552</v>
      </c>
      <c r="T2076" s="21">
        <f t="shared" si="195"/>
        <v>42496.826180555552</v>
      </c>
      <c r="U2076" s="23">
        <f t="shared" si="196"/>
        <v>30</v>
      </c>
      <c r="V2076" s="25">
        <f t="shared" si="197"/>
        <v>8.2191780821917804E-2</v>
      </c>
    </row>
    <row r="2077" spans="1:22" customFormat="1" ht="45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 s="8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 s="9">
        <f t="shared" si="193"/>
        <v>20.47</v>
      </c>
      <c r="Q2077" s="5" t="s">
        <v>8315</v>
      </c>
      <c r="R2077" s="10" t="s">
        <v>8345</v>
      </c>
      <c r="S2077" s="18">
        <f t="shared" si="194"/>
        <v>41450.681574074071</v>
      </c>
      <c r="T2077" s="21">
        <f t="shared" si="195"/>
        <v>41480.681574074071</v>
      </c>
      <c r="U2077" s="23">
        <f t="shared" si="196"/>
        <v>30</v>
      </c>
      <c r="V2077" s="25">
        <f t="shared" si="197"/>
        <v>8.2191780821917804E-2</v>
      </c>
    </row>
    <row r="2078" spans="1:22" customFormat="1" ht="30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 s="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 s="9">
        <f t="shared" si="193"/>
        <v>116.35</v>
      </c>
      <c r="Q2078" s="5" t="s">
        <v>8315</v>
      </c>
      <c r="R2078" s="10" t="s">
        <v>8345</v>
      </c>
      <c r="S2078" s="18">
        <f t="shared" si="194"/>
        <v>41803.880659722221</v>
      </c>
      <c r="T2078" s="21">
        <f t="shared" si="195"/>
        <v>41843.880659722221</v>
      </c>
      <c r="U2078" s="23">
        <f t="shared" si="196"/>
        <v>40</v>
      </c>
      <c r="V2078" s="25">
        <f t="shared" si="197"/>
        <v>0.1095890410958904</v>
      </c>
    </row>
    <row r="2079" spans="1:22" customFormat="1" ht="45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 s="8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 s="9">
        <f t="shared" si="193"/>
        <v>307.2</v>
      </c>
      <c r="Q2079" s="5" t="s">
        <v>8315</v>
      </c>
      <c r="R2079" s="10" t="s">
        <v>8345</v>
      </c>
      <c r="S2079" s="18">
        <f t="shared" si="194"/>
        <v>42103.042546296296</v>
      </c>
      <c r="T2079" s="21">
        <f t="shared" si="195"/>
        <v>42160.875</v>
      </c>
      <c r="U2079" s="23">
        <f t="shared" si="196"/>
        <v>57</v>
      </c>
      <c r="V2079" s="25">
        <f t="shared" si="197"/>
        <v>0.15616438356164383</v>
      </c>
    </row>
    <row r="2080" spans="1:22" customFormat="1" ht="45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 s="8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 s="9">
        <f t="shared" si="193"/>
        <v>546.69000000000005</v>
      </c>
      <c r="Q2080" s="5" t="s">
        <v>8315</v>
      </c>
      <c r="R2080" s="10" t="s">
        <v>8345</v>
      </c>
      <c r="S2080" s="18">
        <f t="shared" si="194"/>
        <v>42692.771493055552</v>
      </c>
      <c r="T2080" s="21">
        <f t="shared" si="195"/>
        <v>42722.771493055552</v>
      </c>
      <c r="U2080" s="23">
        <f t="shared" si="196"/>
        <v>30</v>
      </c>
      <c r="V2080" s="25">
        <f t="shared" si="197"/>
        <v>8.2191780821917804E-2</v>
      </c>
    </row>
    <row r="2081" spans="1:22" customFormat="1" ht="60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 s="8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 s="9">
        <f t="shared" si="193"/>
        <v>47.47</v>
      </c>
      <c r="Q2081" s="5" t="s">
        <v>8315</v>
      </c>
      <c r="R2081" s="10" t="s">
        <v>8345</v>
      </c>
      <c r="S2081" s="18">
        <f t="shared" si="194"/>
        <v>42150.71056712963</v>
      </c>
      <c r="T2081" s="21">
        <f t="shared" si="195"/>
        <v>42180.791666666672</v>
      </c>
      <c r="U2081" s="23">
        <f t="shared" si="196"/>
        <v>30</v>
      </c>
      <c r="V2081" s="25">
        <f t="shared" si="197"/>
        <v>8.2191780821917804E-2</v>
      </c>
    </row>
    <row r="2082" spans="1:22" customFormat="1" ht="60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 s="8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 s="9">
        <f t="shared" si="193"/>
        <v>101.56</v>
      </c>
      <c r="Q2082" s="5" t="s">
        <v>8315</v>
      </c>
      <c r="R2082" s="10" t="s">
        <v>8345</v>
      </c>
      <c r="S2082" s="18">
        <f t="shared" si="194"/>
        <v>42289.957175925927</v>
      </c>
      <c r="T2082" s="21">
        <f t="shared" si="195"/>
        <v>42319.998842592591</v>
      </c>
      <c r="U2082" s="23">
        <f t="shared" si="196"/>
        <v>30</v>
      </c>
      <c r="V2082" s="25">
        <f t="shared" si="197"/>
        <v>8.2191780821917804E-2</v>
      </c>
    </row>
    <row r="2083" spans="1:22" customFormat="1" ht="60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 s="8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 s="9">
        <f t="shared" si="193"/>
        <v>72.91</v>
      </c>
      <c r="Q2083" s="5" t="s">
        <v>8321</v>
      </c>
      <c r="R2083" s="10" t="s">
        <v>8325</v>
      </c>
      <c r="S2083" s="18">
        <f t="shared" si="194"/>
        <v>41004.156886574077</v>
      </c>
      <c r="T2083" s="21">
        <f t="shared" si="195"/>
        <v>41045.207638888889</v>
      </c>
      <c r="U2083" s="23">
        <f t="shared" si="196"/>
        <v>41</v>
      </c>
      <c r="V2083" s="25">
        <f t="shared" si="197"/>
        <v>0.11232876712328767</v>
      </c>
    </row>
    <row r="2084" spans="1:22" customFormat="1" ht="60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 s="8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 s="9">
        <f t="shared" si="193"/>
        <v>43.71</v>
      </c>
      <c r="Q2084" s="5" t="s">
        <v>8321</v>
      </c>
      <c r="R2084" s="10" t="s">
        <v>8325</v>
      </c>
      <c r="S2084" s="18">
        <f t="shared" si="194"/>
        <v>40811.120324074072</v>
      </c>
      <c r="T2084" s="21">
        <f t="shared" si="195"/>
        <v>40871.161990740737</v>
      </c>
      <c r="U2084" s="23">
        <f t="shared" si="196"/>
        <v>60</v>
      </c>
      <c r="V2084" s="25">
        <f t="shared" si="197"/>
        <v>0.16438356164383561</v>
      </c>
    </row>
    <row r="2085" spans="1:22" customFormat="1" ht="60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 s="8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 s="9">
        <f t="shared" si="193"/>
        <v>34</v>
      </c>
      <c r="Q2085" s="5" t="s">
        <v>8321</v>
      </c>
      <c r="R2085" s="10" t="s">
        <v>8325</v>
      </c>
      <c r="S2085" s="18">
        <f t="shared" si="194"/>
        <v>41034.72216435185</v>
      </c>
      <c r="T2085" s="21">
        <f t="shared" si="195"/>
        <v>41064.72216435185</v>
      </c>
      <c r="U2085" s="23">
        <f t="shared" si="196"/>
        <v>30</v>
      </c>
      <c r="V2085" s="25">
        <f t="shared" si="197"/>
        <v>8.2191780821917804E-2</v>
      </c>
    </row>
    <row r="2086" spans="1:22" customFormat="1" ht="45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 s="8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 s="9">
        <f t="shared" si="193"/>
        <v>70.650000000000006</v>
      </c>
      <c r="Q2086" s="5" t="s">
        <v>8321</v>
      </c>
      <c r="R2086" s="10" t="s">
        <v>8325</v>
      </c>
      <c r="S2086" s="18">
        <f t="shared" si="194"/>
        <v>41731.833124999997</v>
      </c>
      <c r="T2086" s="21">
        <f t="shared" si="195"/>
        <v>41763.290972222225</v>
      </c>
      <c r="U2086" s="23">
        <f t="shared" si="196"/>
        <v>32</v>
      </c>
      <c r="V2086" s="25">
        <f t="shared" si="197"/>
        <v>8.7671232876712329E-2</v>
      </c>
    </row>
    <row r="2087" spans="1:22" customFormat="1" ht="60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 s="8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 s="9">
        <f t="shared" si="193"/>
        <v>89.3</v>
      </c>
      <c r="Q2087" s="5" t="s">
        <v>8321</v>
      </c>
      <c r="R2087" s="10" t="s">
        <v>8325</v>
      </c>
      <c r="S2087" s="18">
        <f t="shared" si="194"/>
        <v>41075.835497685184</v>
      </c>
      <c r="T2087" s="21">
        <f t="shared" si="195"/>
        <v>41105.835497685184</v>
      </c>
      <c r="U2087" s="23">
        <f t="shared" si="196"/>
        <v>30</v>
      </c>
      <c r="V2087" s="25">
        <f t="shared" si="197"/>
        <v>8.2191780821917804E-2</v>
      </c>
    </row>
    <row r="2088" spans="1:22" customFormat="1" ht="45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 s="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 s="9">
        <f t="shared" si="193"/>
        <v>115.09</v>
      </c>
      <c r="Q2088" s="5" t="s">
        <v>8321</v>
      </c>
      <c r="R2088" s="10" t="s">
        <v>8325</v>
      </c>
      <c r="S2088" s="18">
        <f t="shared" si="194"/>
        <v>40860.67050925926</v>
      </c>
      <c r="T2088" s="21">
        <f t="shared" si="195"/>
        <v>40891.207638888889</v>
      </c>
      <c r="U2088" s="23">
        <f t="shared" si="196"/>
        <v>31</v>
      </c>
      <c r="V2088" s="25">
        <f t="shared" si="197"/>
        <v>8.4931506849315067E-2</v>
      </c>
    </row>
    <row r="2089" spans="1:22" customFormat="1" ht="60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 s="8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 s="9">
        <f t="shared" si="193"/>
        <v>62.12</v>
      </c>
      <c r="Q2089" s="5" t="s">
        <v>8321</v>
      </c>
      <c r="R2089" s="10" t="s">
        <v>8325</v>
      </c>
      <c r="S2089" s="18">
        <f t="shared" si="194"/>
        <v>40764.204375000001</v>
      </c>
      <c r="T2089" s="21">
        <f t="shared" si="195"/>
        <v>40794.204375000001</v>
      </c>
      <c r="U2089" s="23">
        <f t="shared" si="196"/>
        <v>30</v>
      </c>
      <c r="V2089" s="25">
        <f t="shared" si="197"/>
        <v>8.2191780821917804E-2</v>
      </c>
    </row>
    <row r="2090" spans="1:22" customFormat="1" ht="60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 s="8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 s="9">
        <f t="shared" si="193"/>
        <v>46.2</v>
      </c>
      <c r="Q2090" s="5" t="s">
        <v>8321</v>
      </c>
      <c r="R2090" s="10" t="s">
        <v>8325</v>
      </c>
      <c r="S2090" s="18">
        <f t="shared" si="194"/>
        <v>40395.714722222219</v>
      </c>
      <c r="T2090" s="21">
        <f t="shared" si="195"/>
        <v>40432.165972222225</v>
      </c>
      <c r="U2090" s="23">
        <f t="shared" si="196"/>
        <v>37</v>
      </c>
      <c r="V2090" s="25">
        <f t="shared" si="197"/>
        <v>0.10136986301369863</v>
      </c>
    </row>
    <row r="2091" spans="1:22" customFormat="1" ht="30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 s="8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 s="9">
        <f t="shared" si="193"/>
        <v>48.55</v>
      </c>
      <c r="Q2091" s="5" t="s">
        <v>8321</v>
      </c>
      <c r="R2091" s="10" t="s">
        <v>8325</v>
      </c>
      <c r="S2091" s="18">
        <f t="shared" si="194"/>
        <v>41453.076319444444</v>
      </c>
      <c r="T2091" s="21">
        <f t="shared" si="195"/>
        <v>41488.076319444444</v>
      </c>
      <c r="U2091" s="23">
        <f t="shared" si="196"/>
        <v>35</v>
      </c>
      <c r="V2091" s="25">
        <f t="shared" si="197"/>
        <v>9.5890410958904104E-2</v>
      </c>
    </row>
    <row r="2092" spans="1:22" customFormat="1" ht="60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 s="8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 s="9">
        <f t="shared" si="193"/>
        <v>57.52</v>
      </c>
      <c r="Q2092" s="5" t="s">
        <v>8321</v>
      </c>
      <c r="R2092" s="10" t="s">
        <v>8325</v>
      </c>
      <c r="S2092" s="18">
        <f t="shared" si="194"/>
        <v>41299.381423611114</v>
      </c>
      <c r="T2092" s="21">
        <f t="shared" si="195"/>
        <v>41329.381423611114</v>
      </c>
      <c r="U2092" s="23">
        <f t="shared" si="196"/>
        <v>30</v>
      </c>
      <c r="V2092" s="25">
        <f t="shared" si="197"/>
        <v>8.2191780821917804E-2</v>
      </c>
    </row>
    <row r="2093" spans="1:22" customFormat="1" ht="60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 s="8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 s="9">
        <f t="shared" si="193"/>
        <v>88.15</v>
      </c>
      <c r="Q2093" s="5" t="s">
        <v>8321</v>
      </c>
      <c r="R2093" s="10" t="s">
        <v>8325</v>
      </c>
      <c r="S2093" s="18">
        <f t="shared" si="194"/>
        <v>40555.322662037033</v>
      </c>
      <c r="T2093" s="21">
        <f t="shared" si="195"/>
        <v>40603.833333333336</v>
      </c>
      <c r="U2093" s="23">
        <f t="shared" si="196"/>
        <v>48</v>
      </c>
      <c r="V2093" s="25">
        <f t="shared" si="197"/>
        <v>0.13150684931506848</v>
      </c>
    </row>
    <row r="2094" spans="1:22" customFormat="1" ht="45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 s="8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 s="9">
        <f t="shared" si="193"/>
        <v>110.49</v>
      </c>
      <c r="Q2094" s="5" t="s">
        <v>8321</v>
      </c>
      <c r="R2094" s="10" t="s">
        <v>8325</v>
      </c>
      <c r="S2094" s="18">
        <f t="shared" si="194"/>
        <v>40763.707546296297</v>
      </c>
      <c r="T2094" s="21">
        <f t="shared" si="195"/>
        <v>40823.707546296297</v>
      </c>
      <c r="U2094" s="23">
        <f t="shared" si="196"/>
        <v>60</v>
      </c>
      <c r="V2094" s="25">
        <f t="shared" si="197"/>
        <v>0.16438356164383561</v>
      </c>
    </row>
    <row r="2095" spans="1:22" customFormat="1" ht="45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 s="8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 s="9">
        <f t="shared" si="193"/>
        <v>66.83</v>
      </c>
      <c r="Q2095" s="5" t="s">
        <v>8321</v>
      </c>
      <c r="R2095" s="10" t="s">
        <v>8325</v>
      </c>
      <c r="S2095" s="18">
        <f t="shared" si="194"/>
        <v>41205.854537037041</v>
      </c>
      <c r="T2095" s="21">
        <f t="shared" si="195"/>
        <v>41265.896203703705</v>
      </c>
      <c r="U2095" s="23">
        <f t="shared" si="196"/>
        <v>60</v>
      </c>
      <c r="V2095" s="25">
        <f t="shared" si="197"/>
        <v>0.16438356164383561</v>
      </c>
    </row>
    <row r="2096" spans="1:22" customFormat="1" ht="60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 s="8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 s="9">
        <f t="shared" si="193"/>
        <v>58.6</v>
      </c>
      <c r="Q2096" s="5" t="s">
        <v>8321</v>
      </c>
      <c r="R2096" s="10" t="s">
        <v>8325</v>
      </c>
      <c r="S2096" s="18">
        <f t="shared" si="194"/>
        <v>40939.02002314815</v>
      </c>
      <c r="T2096" s="21">
        <f t="shared" si="195"/>
        <v>40973.125</v>
      </c>
      <c r="U2096" s="23">
        <f t="shared" si="196"/>
        <v>34</v>
      </c>
      <c r="V2096" s="25">
        <f t="shared" si="197"/>
        <v>9.3150684931506855E-2</v>
      </c>
    </row>
    <row r="2097" spans="1:22" customFormat="1" ht="45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 s="8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 s="9">
        <f t="shared" si="193"/>
        <v>113.64</v>
      </c>
      <c r="Q2097" s="5" t="s">
        <v>8321</v>
      </c>
      <c r="R2097" s="10" t="s">
        <v>8325</v>
      </c>
      <c r="S2097" s="18">
        <f t="shared" si="194"/>
        <v>40758.733483796292</v>
      </c>
      <c r="T2097" s="21">
        <f t="shared" si="195"/>
        <v>40818.733483796292</v>
      </c>
      <c r="U2097" s="23">
        <f t="shared" si="196"/>
        <v>60</v>
      </c>
      <c r="V2097" s="25">
        <f t="shared" si="197"/>
        <v>0.16438356164383561</v>
      </c>
    </row>
    <row r="2098" spans="1:22" customFormat="1" ht="45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 s="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 s="9">
        <f t="shared" si="193"/>
        <v>43.57</v>
      </c>
      <c r="Q2098" s="5" t="s">
        <v>8321</v>
      </c>
      <c r="R2098" s="10" t="s">
        <v>8325</v>
      </c>
      <c r="S2098" s="18">
        <f t="shared" si="194"/>
        <v>41192.758506944447</v>
      </c>
      <c r="T2098" s="21">
        <f t="shared" si="195"/>
        <v>41208.165972222225</v>
      </c>
      <c r="U2098" s="23">
        <f t="shared" si="196"/>
        <v>16</v>
      </c>
      <c r="V2098" s="25">
        <f t="shared" si="197"/>
        <v>4.3835616438356165E-2</v>
      </c>
    </row>
    <row r="2099" spans="1:22" customFormat="1" ht="60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 s="8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 s="9">
        <f t="shared" si="193"/>
        <v>78.95</v>
      </c>
      <c r="Q2099" s="5" t="s">
        <v>8321</v>
      </c>
      <c r="R2099" s="10" t="s">
        <v>8325</v>
      </c>
      <c r="S2099" s="18">
        <f t="shared" si="194"/>
        <v>40818.58489583333</v>
      </c>
      <c r="T2099" s="21">
        <f t="shared" si="195"/>
        <v>40878.626562500001</v>
      </c>
      <c r="U2099" s="23">
        <f t="shared" si="196"/>
        <v>60</v>
      </c>
      <c r="V2099" s="25">
        <f t="shared" si="197"/>
        <v>0.16438356164383561</v>
      </c>
    </row>
    <row r="2100" spans="1:22" customFormat="1" ht="45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 s="8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 s="9">
        <f t="shared" si="193"/>
        <v>188.13</v>
      </c>
      <c r="Q2100" s="5" t="s">
        <v>8321</v>
      </c>
      <c r="R2100" s="10" t="s">
        <v>8325</v>
      </c>
      <c r="S2100" s="18">
        <f t="shared" si="194"/>
        <v>40946.11383101852</v>
      </c>
      <c r="T2100" s="21">
        <f t="shared" si="195"/>
        <v>40976.11383101852</v>
      </c>
      <c r="U2100" s="23">
        <f t="shared" si="196"/>
        <v>30</v>
      </c>
      <c r="V2100" s="25">
        <f t="shared" si="197"/>
        <v>8.2191780821917804E-2</v>
      </c>
    </row>
    <row r="2101" spans="1:22" customFormat="1" ht="15.75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 s="8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 s="9">
        <f t="shared" si="193"/>
        <v>63.03</v>
      </c>
      <c r="Q2101" s="5" t="s">
        <v>8321</v>
      </c>
      <c r="R2101" s="10" t="s">
        <v>8325</v>
      </c>
      <c r="S2101" s="18">
        <f t="shared" si="194"/>
        <v>42173.746342592596</v>
      </c>
      <c r="T2101" s="21">
        <f t="shared" si="195"/>
        <v>42187.152777777781</v>
      </c>
      <c r="U2101" s="23">
        <f t="shared" si="196"/>
        <v>14</v>
      </c>
      <c r="V2101" s="25">
        <f t="shared" si="197"/>
        <v>3.8356164383561646E-2</v>
      </c>
    </row>
    <row r="2102" spans="1:22" customFormat="1" ht="60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 s="8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 s="9">
        <f t="shared" si="193"/>
        <v>30.37</v>
      </c>
      <c r="Q2102" s="5" t="s">
        <v>8321</v>
      </c>
      <c r="R2102" s="10" t="s">
        <v>8325</v>
      </c>
      <c r="S2102" s="18">
        <f t="shared" si="194"/>
        <v>41074.834965277776</v>
      </c>
      <c r="T2102" s="21">
        <f t="shared" si="195"/>
        <v>41090.165972222225</v>
      </c>
      <c r="U2102" s="23">
        <f t="shared" si="196"/>
        <v>16</v>
      </c>
      <c r="V2102" s="25">
        <f t="shared" si="197"/>
        <v>4.3835616438356165E-2</v>
      </c>
    </row>
    <row r="2103" spans="1:22" customFormat="1" ht="60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 s="8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 s="9">
        <f t="shared" si="193"/>
        <v>51.48</v>
      </c>
      <c r="Q2103" s="5" t="s">
        <v>8321</v>
      </c>
      <c r="R2103" s="10" t="s">
        <v>8325</v>
      </c>
      <c r="S2103" s="18">
        <f t="shared" si="194"/>
        <v>40892.149467592593</v>
      </c>
      <c r="T2103" s="21">
        <f t="shared" si="195"/>
        <v>40952.149467592593</v>
      </c>
      <c r="U2103" s="23">
        <f t="shared" si="196"/>
        <v>60</v>
      </c>
      <c r="V2103" s="25">
        <f t="shared" si="197"/>
        <v>0.16438356164383561</v>
      </c>
    </row>
    <row r="2104" spans="1:22" customFormat="1" ht="60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 s="8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 s="9">
        <f t="shared" si="193"/>
        <v>35.79</v>
      </c>
      <c r="Q2104" s="5" t="s">
        <v>8321</v>
      </c>
      <c r="R2104" s="10" t="s">
        <v>8325</v>
      </c>
      <c r="S2104" s="18">
        <f t="shared" si="194"/>
        <v>40638.868611111109</v>
      </c>
      <c r="T2104" s="21">
        <f t="shared" si="195"/>
        <v>40668.868611111109</v>
      </c>
      <c r="U2104" s="23">
        <f t="shared" si="196"/>
        <v>30</v>
      </c>
      <c r="V2104" s="25">
        <f t="shared" si="197"/>
        <v>8.2191780821917804E-2</v>
      </c>
    </row>
    <row r="2105" spans="1:22" customFormat="1" ht="30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 s="8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 s="9">
        <f t="shared" si="193"/>
        <v>98.82</v>
      </c>
      <c r="Q2105" s="5" t="s">
        <v>8321</v>
      </c>
      <c r="R2105" s="10" t="s">
        <v>8325</v>
      </c>
      <c r="S2105" s="18">
        <f t="shared" si="194"/>
        <v>41192.754942129628</v>
      </c>
      <c r="T2105" s="21">
        <f t="shared" si="195"/>
        <v>41222.7966087963</v>
      </c>
      <c r="U2105" s="23">
        <f t="shared" si="196"/>
        <v>30</v>
      </c>
      <c r="V2105" s="25">
        <f t="shared" si="197"/>
        <v>8.2191780821917804E-2</v>
      </c>
    </row>
    <row r="2106" spans="1:22" customFormat="1" ht="45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 s="8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 s="9">
        <f t="shared" si="193"/>
        <v>28</v>
      </c>
      <c r="Q2106" s="5" t="s">
        <v>8321</v>
      </c>
      <c r="R2106" s="10" t="s">
        <v>8325</v>
      </c>
      <c r="S2106" s="18">
        <f t="shared" si="194"/>
        <v>41394.074467592596</v>
      </c>
      <c r="T2106" s="21">
        <f t="shared" si="195"/>
        <v>41425</v>
      </c>
      <c r="U2106" s="23">
        <f t="shared" si="196"/>
        <v>31</v>
      </c>
      <c r="V2106" s="25">
        <f t="shared" si="197"/>
        <v>8.4931506849315067E-2</v>
      </c>
    </row>
    <row r="2107" spans="1:22" customFormat="1" ht="45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 s="8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 s="9">
        <f t="shared" si="193"/>
        <v>51.31</v>
      </c>
      <c r="Q2107" s="5" t="s">
        <v>8321</v>
      </c>
      <c r="R2107" s="10" t="s">
        <v>8325</v>
      </c>
      <c r="S2107" s="18">
        <f t="shared" si="194"/>
        <v>41951.788807870369</v>
      </c>
      <c r="T2107" s="21">
        <f t="shared" si="195"/>
        <v>41964.166666666672</v>
      </c>
      <c r="U2107" s="23">
        <f t="shared" si="196"/>
        <v>13</v>
      </c>
      <c r="V2107" s="25">
        <f t="shared" si="197"/>
        <v>3.5616438356164383E-2</v>
      </c>
    </row>
    <row r="2108" spans="1:22" customFormat="1" ht="60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 s="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 s="9">
        <f t="shared" si="193"/>
        <v>53.52</v>
      </c>
      <c r="Q2108" s="5" t="s">
        <v>8321</v>
      </c>
      <c r="R2108" s="10" t="s">
        <v>8325</v>
      </c>
      <c r="S2108" s="18">
        <f t="shared" si="194"/>
        <v>41270.21497685185</v>
      </c>
      <c r="T2108" s="21">
        <f t="shared" si="195"/>
        <v>41300.21497685185</v>
      </c>
      <c r="U2108" s="23">
        <f t="shared" si="196"/>
        <v>30</v>
      </c>
      <c r="V2108" s="25">
        <f t="shared" si="197"/>
        <v>8.2191780821917804E-2</v>
      </c>
    </row>
    <row r="2109" spans="1:22" customFormat="1" ht="45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 s="8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 s="9">
        <f t="shared" si="193"/>
        <v>37.15</v>
      </c>
      <c r="Q2109" s="5" t="s">
        <v>8321</v>
      </c>
      <c r="R2109" s="10" t="s">
        <v>8325</v>
      </c>
      <c r="S2109" s="18">
        <f t="shared" si="194"/>
        <v>41934.71056712963</v>
      </c>
      <c r="T2109" s="21">
        <f t="shared" si="195"/>
        <v>41955.752233796295</v>
      </c>
      <c r="U2109" s="23">
        <f t="shared" si="196"/>
        <v>21</v>
      </c>
      <c r="V2109" s="25">
        <f t="shared" si="197"/>
        <v>5.7534246575342465E-2</v>
      </c>
    </row>
    <row r="2110" spans="1:22" customFormat="1" ht="60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 s="8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 s="9">
        <f t="shared" si="193"/>
        <v>89.9</v>
      </c>
      <c r="Q2110" s="5" t="s">
        <v>8321</v>
      </c>
      <c r="R2110" s="10" t="s">
        <v>8325</v>
      </c>
      <c r="S2110" s="18">
        <f t="shared" si="194"/>
        <v>41135.175694444442</v>
      </c>
      <c r="T2110" s="21">
        <f t="shared" si="195"/>
        <v>41162.163194444445</v>
      </c>
      <c r="U2110" s="23">
        <f t="shared" si="196"/>
        <v>27</v>
      </c>
      <c r="V2110" s="25">
        <f t="shared" si="197"/>
        <v>7.3972602739726029E-2</v>
      </c>
    </row>
    <row r="2111" spans="1:22" customFormat="1" ht="45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 s="8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 s="9">
        <f t="shared" si="193"/>
        <v>106.53</v>
      </c>
      <c r="Q2111" s="5" t="s">
        <v>8321</v>
      </c>
      <c r="R2111" s="10" t="s">
        <v>8325</v>
      </c>
      <c r="S2111" s="18">
        <f t="shared" si="194"/>
        <v>42160.708530092597</v>
      </c>
      <c r="T2111" s="21">
        <f t="shared" si="195"/>
        <v>42190.708530092597</v>
      </c>
      <c r="U2111" s="23">
        <f t="shared" si="196"/>
        <v>30</v>
      </c>
      <c r="V2111" s="25">
        <f t="shared" si="197"/>
        <v>8.2191780821917804E-2</v>
      </c>
    </row>
    <row r="2112" spans="1:22" customFormat="1" ht="30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 s="8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 s="9">
        <f t="shared" si="193"/>
        <v>52.82</v>
      </c>
      <c r="Q2112" s="5" t="s">
        <v>8321</v>
      </c>
      <c r="R2112" s="10" t="s">
        <v>8325</v>
      </c>
      <c r="S2112" s="18">
        <f t="shared" si="194"/>
        <v>41759.670937499999</v>
      </c>
      <c r="T2112" s="21">
        <f t="shared" si="195"/>
        <v>41787.207638888889</v>
      </c>
      <c r="U2112" s="23">
        <f t="shared" si="196"/>
        <v>28</v>
      </c>
      <c r="V2112" s="25">
        <f t="shared" si="197"/>
        <v>7.6712328767123292E-2</v>
      </c>
    </row>
    <row r="2113" spans="1:22" customFormat="1" ht="60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 s="8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 s="9">
        <f t="shared" si="193"/>
        <v>54.62</v>
      </c>
      <c r="Q2113" s="5" t="s">
        <v>8321</v>
      </c>
      <c r="R2113" s="10" t="s">
        <v>8325</v>
      </c>
      <c r="S2113" s="18">
        <f t="shared" si="194"/>
        <v>40703.197048611109</v>
      </c>
      <c r="T2113" s="21">
        <f t="shared" si="195"/>
        <v>40770.041666666664</v>
      </c>
      <c r="U2113" s="23">
        <f t="shared" si="196"/>
        <v>67</v>
      </c>
      <c r="V2113" s="25">
        <f t="shared" si="197"/>
        <v>0.18356164383561643</v>
      </c>
    </row>
    <row r="2114" spans="1:22" customFormat="1" ht="45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 s="8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2"/>
        <v>100</v>
      </c>
      <c r="P2114" s="9">
        <f t="shared" si="193"/>
        <v>27.27</v>
      </c>
      <c r="Q2114" s="5" t="s">
        <v>8321</v>
      </c>
      <c r="R2114" s="10" t="s">
        <v>8325</v>
      </c>
      <c r="S2114" s="18">
        <f t="shared" si="194"/>
        <v>41365.928159722222</v>
      </c>
      <c r="T2114" s="21">
        <f t="shared" si="195"/>
        <v>41379.928159722222</v>
      </c>
      <c r="U2114" s="23">
        <f t="shared" si="196"/>
        <v>14</v>
      </c>
      <c r="V2114" s="25">
        <f t="shared" si="197"/>
        <v>3.8356164383561646E-2</v>
      </c>
    </row>
    <row r="2115" spans="1:22" customFormat="1" ht="30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 s="8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98">ROUND(E2115/D2115*100,0)</f>
        <v>105</v>
      </c>
      <c r="P2115" s="9">
        <f t="shared" ref="P2115:P2178" si="199">IFERROR(ROUND(E2115/L2115,2),0)</f>
        <v>68.599999999999994</v>
      </c>
      <c r="Q2115" s="5" t="s">
        <v>8321</v>
      </c>
      <c r="R2115" s="10" t="s">
        <v>8325</v>
      </c>
      <c r="S2115" s="18">
        <f t="shared" ref="S2115:S2178" si="200">(((J2115/60)/60)/24)+DATE(1970,1,1)</f>
        <v>41870.86546296296</v>
      </c>
      <c r="T2115" s="21">
        <f t="shared" ref="T2115:T2178" si="201">(((I2115/60)/60)/24)+DATE(1970,1,1)</f>
        <v>41905.86546296296</v>
      </c>
      <c r="U2115" s="23">
        <f t="shared" ref="U2115:U2178" si="202">_xlfn.DAYS(T2115,S2115)</f>
        <v>35</v>
      </c>
      <c r="V2115" s="25">
        <f t="shared" ref="V2115:V2178" si="203">U2115/365</f>
        <v>9.5890410958904104E-2</v>
      </c>
    </row>
    <row r="2116" spans="1:22" customFormat="1" ht="60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 s="8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 s="9">
        <f t="shared" si="199"/>
        <v>35.61</v>
      </c>
      <c r="Q2116" s="5" t="s">
        <v>8321</v>
      </c>
      <c r="R2116" s="10" t="s">
        <v>8325</v>
      </c>
      <c r="S2116" s="18">
        <f t="shared" si="200"/>
        <v>40458.815625000003</v>
      </c>
      <c r="T2116" s="21">
        <f t="shared" si="201"/>
        <v>40521.207638888889</v>
      </c>
      <c r="U2116" s="23">
        <f t="shared" si="202"/>
        <v>63</v>
      </c>
      <c r="V2116" s="25">
        <f t="shared" si="203"/>
        <v>0.17260273972602741</v>
      </c>
    </row>
    <row r="2117" spans="1:22" customFormat="1" ht="45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 s="8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 s="9">
        <f t="shared" si="199"/>
        <v>94.03</v>
      </c>
      <c r="Q2117" s="5" t="s">
        <v>8321</v>
      </c>
      <c r="R2117" s="10" t="s">
        <v>8325</v>
      </c>
      <c r="S2117" s="18">
        <f t="shared" si="200"/>
        <v>40564.081030092595</v>
      </c>
      <c r="T2117" s="21">
        <f t="shared" si="201"/>
        <v>40594.081030092595</v>
      </c>
      <c r="U2117" s="23">
        <f t="shared" si="202"/>
        <v>30</v>
      </c>
      <c r="V2117" s="25">
        <f t="shared" si="203"/>
        <v>8.2191780821917804E-2</v>
      </c>
    </row>
    <row r="2118" spans="1:22" customFormat="1" ht="45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 s="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 s="9">
        <f t="shared" si="199"/>
        <v>526.46</v>
      </c>
      <c r="Q2118" s="5" t="s">
        <v>8321</v>
      </c>
      <c r="R2118" s="10" t="s">
        <v>8325</v>
      </c>
      <c r="S2118" s="18">
        <f t="shared" si="200"/>
        <v>41136.777812500004</v>
      </c>
      <c r="T2118" s="21">
        <f t="shared" si="201"/>
        <v>41184.777812500004</v>
      </c>
      <c r="U2118" s="23">
        <f t="shared" si="202"/>
        <v>48</v>
      </c>
      <c r="V2118" s="25">
        <f t="shared" si="203"/>
        <v>0.13150684931506848</v>
      </c>
    </row>
    <row r="2119" spans="1:22" customFormat="1" ht="60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 s="8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 s="9">
        <f t="shared" si="199"/>
        <v>50.66</v>
      </c>
      <c r="Q2119" s="5" t="s">
        <v>8321</v>
      </c>
      <c r="R2119" s="10" t="s">
        <v>8325</v>
      </c>
      <c r="S2119" s="18">
        <f t="shared" si="200"/>
        <v>42290.059594907405</v>
      </c>
      <c r="T2119" s="21">
        <f t="shared" si="201"/>
        <v>42304.207638888889</v>
      </c>
      <c r="U2119" s="23">
        <f t="shared" si="202"/>
        <v>14</v>
      </c>
      <c r="V2119" s="25">
        <f t="shared" si="203"/>
        <v>3.8356164383561646E-2</v>
      </c>
    </row>
    <row r="2120" spans="1:22" customFormat="1" ht="30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 s="8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 s="9">
        <f t="shared" si="199"/>
        <v>79.180000000000007</v>
      </c>
      <c r="Q2120" s="5" t="s">
        <v>8321</v>
      </c>
      <c r="R2120" s="10" t="s">
        <v>8325</v>
      </c>
      <c r="S2120" s="18">
        <f t="shared" si="200"/>
        <v>40718.839537037034</v>
      </c>
      <c r="T2120" s="21">
        <f t="shared" si="201"/>
        <v>40748.839537037034</v>
      </c>
      <c r="U2120" s="23">
        <f t="shared" si="202"/>
        <v>30</v>
      </c>
      <c r="V2120" s="25">
        <f t="shared" si="203"/>
        <v>8.2191780821917804E-2</v>
      </c>
    </row>
    <row r="2121" spans="1:22" customFormat="1" ht="45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 s="8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 s="9">
        <f t="shared" si="199"/>
        <v>91.59</v>
      </c>
      <c r="Q2121" s="5" t="s">
        <v>8321</v>
      </c>
      <c r="R2121" s="10" t="s">
        <v>8325</v>
      </c>
      <c r="S2121" s="18">
        <f t="shared" si="200"/>
        <v>41107.130150462966</v>
      </c>
      <c r="T2121" s="21">
        <f t="shared" si="201"/>
        <v>41137.130150462966</v>
      </c>
      <c r="U2121" s="23">
        <f t="shared" si="202"/>
        <v>30</v>
      </c>
      <c r="V2121" s="25">
        <f t="shared" si="203"/>
        <v>8.2191780821917804E-2</v>
      </c>
    </row>
    <row r="2122" spans="1:22" customFormat="1" ht="45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 s="8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 s="9">
        <f t="shared" si="199"/>
        <v>116.96</v>
      </c>
      <c r="Q2122" s="5" t="s">
        <v>8321</v>
      </c>
      <c r="R2122" s="10" t="s">
        <v>8325</v>
      </c>
      <c r="S2122" s="18">
        <f t="shared" si="200"/>
        <v>41591.964537037034</v>
      </c>
      <c r="T2122" s="21">
        <f t="shared" si="201"/>
        <v>41640.964537037034</v>
      </c>
      <c r="U2122" s="23">
        <f t="shared" si="202"/>
        <v>49</v>
      </c>
      <c r="V2122" s="25">
        <f t="shared" si="203"/>
        <v>0.13424657534246576</v>
      </c>
    </row>
    <row r="2123" spans="1:22" customFormat="1" ht="45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 s="8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 s="9">
        <f t="shared" si="199"/>
        <v>28.4</v>
      </c>
      <c r="Q2123" s="5" t="s">
        <v>8329</v>
      </c>
      <c r="R2123" s="10" t="s">
        <v>8330</v>
      </c>
      <c r="S2123" s="18">
        <f t="shared" si="200"/>
        <v>42716.7424537037</v>
      </c>
      <c r="T2123" s="21">
        <f t="shared" si="201"/>
        <v>42746.7424537037</v>
      </c>
      <c r="U2123" s="23">
        <f t="shared" si="202"/>
        <v>30</v>
      </c>
      <c r="V2123" s="25">
        <f t="shared" si="203"/>
        <v>8.2191780821917804E-2</v>
      </c>
    </row>
    <row r="2124" spans="1:22" customFormat="1" ht="45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 s="8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 s="9">
        <f t="shared" si="199"/>
        <v>103.33</v>
      </c>
      <c r="Q2124" s="5" t="s">
        <v>8329</v>
      </c>
      <c r="R2124" s="10" t="s">
        <v>8330</v>
      </c>
      <c r="S2124" s="18">
        <f t="shared" si="200"/>
        <v>42712.300567129627</v>
      </c>
      <c r="T2124" s="21">
        <f t="shared" si="201"/>
        <v>42742.300567129627</v>
      </c>
      <c r="U2124" s="23">
        <f t="shared" si="202"/>
        <v>30</v>
      </c>
      <c r="V2124" s="25">
        <f t="shared" si="203"/>
        <v>8.2191780821917804E-2</v>
      </c>
    </row>
    <row r="2125" spans="1:22" customFormat="1" ht="60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 s="8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 s="9">
        <f t="shared" si="199"/>
        <v>10</v>
      </c>
      <c r="Q2125" s="5" t="s">
        <v>8329</v>
      </c>
      <c r="R2125" s="10" t="s">
        <v>8330</v>
      </c>
      <c r="S2125" s="18">
        <f t="shared" si="200"/>
        <v>40198.424849537041</v>
      </c>
      <c r="T2125" s="21">
        <f t="shared" si="201"/>
        <v>40252.290972222225</v>
      </c>
      <c r="U2125" s="23">
        <f t="shared" si="202"/>
        <v>54</v>
      </c>
      <c r="V2125" s="25">
        <f t="shared" si="203"/>
        <v>0.14794520547945206</v>
      </c>
    </row>
    <row r="2126" spans="1:22" customFormat="1" ht="60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 s="8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 s="9">
        <f t="shared" si="199"/>
        <v>23</v>
      </c>
      <c r="Q2126" s="5" t="s">
        <v>8329</v>
      </c>
      <c r="R2126" s="10" t="s">
        <v>8330</v>
      </c>
      <c r="S2126" s="18">
        <f t="shared" si="200"/>
        <v>40464.028182870366</v>
      </c>
      <c r="T2126" s="21">
        <f t="shared" si="201"/>
        <v>40512.208333333336</v>
      </c>
      <c r="U2126" s="23">
        <f t="shared" si="202"/>
        <v>48</v>
      </c>
      <c r="V2126" s="25">
        <f t="shared" si="203"/>
        <v>0.13150684931506848</v>
      </c>
    </row>
    <row r="2127" spans="1:22" customFormat="1" ht="45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 s="8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 s="9">
        <f t="shared" si="199"/>
        <v>31.56</v>
      </c>
      <c r="Q2127" s="5" t="s">
        <v>8329</v>
      </c>
      <c r="R2127" s="10" t="s">
        <v>8330</v>
      </c>
      <c r="S2127" s="18">
        <f t="shared" si="200"/>
        <v>42191.023530092592</v>
      </c>
      <c r="T2127" s="21">
        <f t="shared" si="201"/>
        <v>42221.023530092592</v>
      </c>
      <c r="U2127" s="23">
        <f t="shared" si="202"/>
        <v>30</v>
      </c>
      <c r="V2127" s="25">
        <f t="shared" si="203"/>
        <v>8.2191780821917804E-2</v>
      </c>
    </row>
    <row r="2128" spans="1:22" customFormat="1" ht="45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 s="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 s="9">
        <f t="shared" si="199"/>
        <v>5</v>
      </c>
      <c r="Q2128" s="5" t="s">
        <v>8329</v>
      </c>
      <c r="R2128" s="10" t="s">
        <v>8330</v>
      </c>
      <c r="S2128" s="18">
        <f t="shared" si="200"/>
        <v>41951.973229166666</v>
      </c>
      <c r="T2128" s="21">
        <f t="shared" si="201"/>
        <v>41981.973229166666</v>
      </c>
      <c r="U2128" s="23">
        <f t="shared" si="202"/>
        <v>30</v>
      </c>
      <c r="V2128" s="25">
        <f t="shared" si="203"/>
        <v>8.2191780821917804E-2</v>
      </c>
    </row>
    <row r="2129" spans="1:22" customFormat="1" ht="30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 s="8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 s="9">
        <f t="shared" si="199"/>
        <v>34.22</v>
      </c>
      <c r="Q2129" s="5" t="s">
        <v>8329</v>
      </c>
      <c r="R2129" s="10" t="s">
        <v>8330</v>
      </c>
      <c r="S2129" s="18">
        <f t="shared" si="200"/>
        <v>42045.50535879629</v>
      </c>
      <c r="T2129" s="21">
        <f t="shared" si="201"/>
        <v>42075.463692129633</v>
      </c>
      <c r="U2129" s="23">
        <f t="shared" si="202"/>
        <v>30</v>
      </c>
      <c r="V2129" s="25">
        <f t="shared" si="203"/>
        <v>8.2191780821917804E-2</v>
      </c>
    </row>
    <row r="2130" spans="1:22" customFormat="1" ht="60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 s="8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 s="9">
        <f t="shared" si="199"/>
        <v>25</v>
      </c>
      <c r="Q2130" s="5" t="s">
        <v>8329</v>
      </c>
      <c r="R2130" s="10" t="s">
        <v>8330</v>
      </c>
      <c r="S2130" s="18">
        <f t="shared" si="200"/>
        <v>41843.772789351853</v>
      </c>
      <c r="T2130" s="21">
        <f t="shared" si="201"/>
        <v>41903.772789351853</v>
      </c>
      <c r="U2130" s="23">
        <f t="shared" si="202"/>
        <v>60</v>
      </c>
      <c r="V2130" s="25">
        <f t="shared" si="203"/>
        <v>0.16438356164383561</v>
      </c>
    </row>
    <row r="2131" spans="1:22" customFormat="1" ht="60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 s="8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 s="9">
        <f t="shared" si="199"/>
        <v>19.670000000000002</v>
      </c>
      <c r="Q2131" s="5" t="s">
        <v>8329</v>
      </c>
      <c r="R2131" s="10" t="s">
        <v>8330</v>
      </c>
      <c r="S2131" s="18">
        <f t="shared" si="200"/>
        <v>42409.024305555555</v>
      </c>
      <c r="T2131" s="21">
        <f t="shared" si="201"/>
        <v>42439.024305555555</v>
      </c>
      <c r="U2131" s="23">
        <f t="shared" si="202"/>
        <v>30</v>
      </c>
      <c r="V2131" s="25">
        <f t="shared" si="203"/>
        <v>8.2191780821917804E-2</v>
      </c>
    </row>
    <row r="2132" spans="1:22" customFormat="1" ht="30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 s="8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 s="9">
        <f t="shared" si="199"/>
        <v>21.25</v>
      </c>
      <c r="Q2132" s="5" t="s">
        <v>8329</v>
      </c>
      <c r="R2132" s="10" t="s">
        <v>8330</v>
      </c>
      <c r="S2132" s="18">
        <f t="shared" si="200"/>
        <v>41832.086377314816</v>
      </c>
      <c r="T2132" s="21">
        <f t="shared" si="201"/>
        <v>41867.086377314816</v>
      </c>
      <c r="U2132" s="23">
        <f t="shared" si="202"/>
        <v>35</v>
      </c>
      <c r="V2132" s="25">
        <f t="shared" si="203"/>
        <v>9.5890410958904104E-2</v>
      </c>
    </row>
    <row r="2133" spans="1:22" customFormat="1" ht="45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 s="8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 s="9">
        <f t="shared" si="199"/>
        <v>8.33</v>
      </c>
      <c r="Q2133" s="5" t="s">
        <v>8329</v>
      </c>
      <c r="R2133" s="10" t="s">
        <v>8330</v>
      </c>
      <c r="S2133" s="18">
        <f t="shared" si="200"/>
        <v>42167.207071759258</v>
      </c>
      <c r="T2133" s="21">
        <f t="shared" si="201"/>
        <v>42197.207071759258</v>
      </c>
      <c r="U2133" s="23">
        <f t="shared" si="202"/>
        <v>30</v>
      </c>
      <c r="V2133" s="25">
        <f t="shared" si="203"/>
        <v>8.2191780821917804E-2</v>
      </c>
    </row>
    <row r="2134" spans="1:22" customFormat="1" ht="60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 s="8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 s="9">
        <f t="shared" si="199"/>
        <v>21.34</v>
      </c>
      <c r="Q2134" s="5" t="s">
        <v>8329</v>
      </c>
      <c r="R2134" s="10" t="s">
        <v>8330</v>
      </c>
      <c r="S2134" s="18">
        <f t="shared" si="200"/>
        <v>41643.487175925926</v>
      </c>
      <c r="T2134" s="21">
        <f t="shared" si="201"/>
        <v>41673.487175925926</v>
      </c>
      <c r="U2134" s="23">
        <f t="shared" si="202"/>
        <v>30</v>
      </c>
      <c r="V2134" s="25">
        <f t="shared" si="203"/>
        <v>8.2191780821917804E-2</v>
      </c>
    </row>
    <row r="2135" spans="1:22" customFormat="1" ht="60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 s="8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 s="9">
        <f t="shared" si="199"/>
        <v>5.33</v>
      </c>
      <c r="Q2135" s="5" t="s">
        <v>8329</v>
      </c>
      <c r="R2135" s="10" t="s">
        <v>8330</v>
      </c>
      <c r="S2135" s="18">
        <f t="shared" si="200"/>
        <v>40619.097210648149</v>
      </c>
      <c r="T2135" s="21">
        <f t="shared" si="201"/>
        <v>40657.290972222225</v>
      </c>
      <c r="U2135" s="23">
        <f t="shared" si="202"/>
        <v>38</v>
      </c>
      <c r="V2135" s="25">
        <f t="shared" si="203"/>
        <v>0.10410958904109589</v>
      </c>
    </row>
    <row r="2136" spans="1:22" customFormat="1" ht="45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 s="8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 s="9">
        <f t="shared" si="199"/>
        <v>34.67</v>
      </c>
      <c r="Q2136" s="5" t="s">
        <v>8329</v>
      </c>
      <c r="R2136" s="10" t="s">
        <v>8330</v>
      </c>
      <c r="S2136" s="18">
        <f t="shared" si="200"/>
        <v>41361.886469907404</v>
      </c>
      <c r="T2136" s="21">
        <f t="shared" si="201"/>
        <v>41391.886469907404</v>
      </c>
      <c r="U2136" s="23">
        <f t="shared" si="202"/>
        <v>30</v>
      </c>
      <c r="V2136" s="25">
        <f t="shared" si="203"/>
        <v>8.2191780821917804E-2</v>
      </c>
    </row>
    <row r="2137" spans="1:22" customFormat="1" ht="60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 s="8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 s="9">
        <f t="shared" si="199"/>
        <v>21.73</v>
      </c>
      <c r="Q2137" s="5" t="s">
        <v>8329</v>
      </c>
      <c r="R2137" s="10" t="s">
        <v>8330</v>
      </c>
      <c r="S2137" s="18">
        <f t="shared" si="200"/>
        <v>41156.963344907403</v>
      </c>
      <c r="T2137" s="21">
        <f t="shared" si="201"/>
        <v>41186.963344907403</v>
      </c>
      <c r="U2137" s="23">
        <f t="shared" si="202"/>
        <v>30</v>
      </c>
      <c r="V2137" s="25">
        <f t="shared" si="203"/>
        <v>8.2191780821917804E-2</v>
      </c>
    </row>
    <row r="2138" spans="1:22" customFormat="1" ht="45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 s="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 s="9">
        <f t="shared" si="199"/>
        <v>11.92</v>
      </c>
      <c r="Q2138" s="5" t="s">
        <v>8329</v>
      </c>
      <c r="R2138" s="10" t="s">
        <v>8330</v>
      </c>
      <c r="S2138" s="18">
        <f t="shared" si="200"/>
        <v>41536.509097222224</v>
      </c>
      <c r="T2138" s="21">
        <f t="shared" si="201"/>
        <v>41566.509097222224</v>
      </c>
      <c r="U2138" s="23">
        <f t="shared" si="202"/>
        <v>30</v>
      </c>
      <c r="V2138" s="25">
        <f t="shared" si="203"/>
        <v>8.2191780821917804E-2</v>
      </c>
    </row>
    <row r="2139" spans="1:22" customFormat="1" ht="45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 s="8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 s="9">
        <f t="shared" si="199"/>
        <v>26.6</v>
      </c>
      <c r="Q2139" s="5" t="s">
        <v>8329</v>
      </c>
      <c r="R2139" s="10" t="s">
        <v>8330</v>
      </c>
      <c r="S2139" s="18">
        <f t="shared" si="200"/>
        <v>41948.771168981482</v>
      </c>
      <c r="T2139" s="21">
        <f t="shared" si="201"/>
        <v>41978.771168981482</v>
      </c>
      <c r="U2139" s="23">
        <f t="shared" si="202"/>
        <v>30</v>
      </c>
      <c r="V2139" s="25">
        <f t="shared" si="203"/>
        <v>8.2191780821917804E-2</v>
      </c>
    </row>
    <row r="2140" spans="1:22" customFormat="1" ht="45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 s="8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 s="9">
        <f t="shared" si="199"/>
        <v>10.67</v>
      </c>
      <c r="Q2140" s="5" t="s">
        <v>8329</v>
      </c>
      <c r="R2140" s="10" t="s">
        <v>8330</v>
      </c>
      <c r="S2140" s="18">
        <f t="shared" si="200"/>
        <v>41557.013182870374</v>
      </c>
      <c r="T2140" s="21">
        <f t="shared" si="201"/>
        <v>41587.054849537039</v>
      </c>
      <c r="U2140" s="23">
        <f t="shared" si="202"/>
        <v>30</v>
      </c>
      <c r="V2140" s="25">
        <f t="shared" si="203"/>
        <v>8.2191780821917804E-2</v>
      </c>
    </row>
    <row r="2141" spans="1:22" customFormat="1" ht="60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 s="8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 s="9">
        <f t="shared" si="199"/>
        <v>29.04</v>
      </c>
      <c r="Q2141" s="5" t="s">
        <v>8329</v>
      </c>
      <c r="R2141" s="10" t="s">
        <v>8330</v>
      </c>
      <c r="S2141" s="18">
        <f t="shared" si="200"/>
        <v>42647.750092592592</v>
      </c>
      <c r="T2141" s="21">
        <f t="shared" si="201"/>
        <v>42677.750092592592</v>
      </c>
      <c r="U2141" s="23">
        <f t="shared" si="202"/>
        <v>30</v>
      </c>
      <c r="V2141" s="25">
        <f t="shared" si="203"/>
        <v>8.2191780821917804E-2</v>
      </c>
    </row>
    <row r="2142" spans="1:22" customFormat="1" ht="60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 s="8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 s="9">
        <f t="shared" si="199"/>
        <v>50.91</v>
      </c>
      <c r="Q2142" s="5" t="s">
        <v>8329</v>
      </c>
      <c r="R2142" s="10" t="s">
        <v>8330</v>
      </c>
      <c r="S2142" s="18">
        <f t="shared" si="200"/>
        <v>41255.833611111113</v>
      </c>
      <c r="T2142" s="21">
        <f t="shared" si="201"/>
        <v>41285.833611111113</v>
      </c>
      <c r="U2142" s="23">
        <f t="shared" si="202"/>
        <v>30</v>
      </c>
      <c r="V2142" s="25">
        <f t="shared" si="203"/>
        <v>8.2191780821917804E-2</v>
      </c>
    </row>
    <row r="2143" spans="1:22" customFormat="1" ht="60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 s="8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 s="9">
        <f t="shared" si="199"/>
        <v>0</v>
      </c>
      <c r="Q2143" s="5" t="s">
        <v>8329</v>
      </c>
      <c r="R2143" s="10" t="s">
        <v>8330</v>
      </c>
      <c r="S2143" s="18">
        <f t="shared" si="200"/>
        <v>41927.235636574071</v>
      </c>
      <c r="T2143" s="21">
        <f t="shared" si="201"/>
        <v>41957.277303240742</v>
      </c>
      <c r="U2143" s="23">
        <f t="shared" si="202"/>
        <v>30</v>
      </c>
      <c r="V2143" s="25">
        <f t="shared" si="203"/>
        <v>8.2191780821917804E-2</v>
      </c>
    </row>
    <row r="2144" spans="1:22" customFormat="1" ht="60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 s="8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 s="9">
        <f t="shared" si="199"/>
        <v>50.08</v>
      </c>
      <c r="Q2144" s="5" t="s">
        <v>8329</v>
      </c>
      <c r="R2144" s="10" t="s">
        <v>8330</v>
      </c>
      <c r="S2144" s="18">
        <f t="shared" si="200"/>
        <v>42340.701504629629</v>
      </c>
      <c r="T2144" s="21">
        <f t="shared" si="201"/>
        <v>42368.701504629629</v>
      </c>
      <c r="U2144" s="23">
        <f t="shared" si="202"/>
        <v>28</v>
      </c>
      <c r="V2144" s="25">
        <f t="shared" si="203"/>
        <v>7.6712328767123292E-2</v>
      </c>
    </row>
    <row r="2145" spans="1:22" customFormat="1" ht="60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 s="8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 s="9">
        <f t="shared" si="199"/>
        <v>45</v>
      </c>
      <c r="Q2145" s="5" t="s">
        <v>8329</v>
      </c>
      <c r="R2145" s="10" t="s">
        <v>8330</v>
      </c>
      <c r="S2145" s="18">
        <f t="shared" si="200"/>
        <v>40332.886712962965</v>
      </c>
      <c r="T2145" s="21">
        <f t="shared" si="201"/>
        <v>40380.791666666664</v>
      </c>
      <c r="U2145" s="23">
        <f t="shared" si="202"/>
        <v>48</v>
      </c>
      <c r="V2145" s="25">
        <f t="shared" si="203"/>
        <v>0.13150684931506848</v>
      </c>
    </row>
    <row r="2146" spans="1:22" customFormat="1" ht="45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 s="8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 s="9">
        <f t="shared" si="199"/>
        <v>25.29</v>
      </c>
      <c r="Q2146" s="5" t="s">
        <v>8329</v>
      </c>
      <c r="R2146" s="10" t="s">
        <v>8330</v>
      </c>
      <c r="S2146" s="18">
        <f t="shared" si="200"/>
        <v>41499.546759259261</v>
      </c>
      <c r="T2146" s="21">
        <f t="shared" si="201"/>
        <v>41531.546759259261</v>
      </c>
      <c r="U2146" s="23">
        <f t="shared" si="202"/>
        <v>32</v>
      </c>
      <c r="V2146" s="25">
        <f t="shared" si="203"/>
        <v>8.7671232876712329E-2</v>
      </c>
    </row>
    <row r="2147" spans="1:22" customFormat="1" ht="60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 s="8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 s="9">
        <f t="shared" si="199"/>
        <v>51.29</v>
      </c>
      <c r="Q2147" s="5" t="s">
        <v>8329</v>
      </c>
      <c r="R2147" s="10" t="s">
        <v>8330</v>
      </c>
      <c r="S2147" s="18">
        <f t="shared" si="200"/>
        <v>41575.237430555557</v>
      </c>
      <c r="T2147" s="21">
        <f t="shared" si="201"/>
        <v>41605.279097222221</v>
      </c>
      <c r="U2147" s="23">
        <f t="shared" si="202"/>
        <v>30</v>
      </c>
      <c r="V2147" s="25">
        <f t="shared" si="203"/>
        <v>8.2191780821917804E-2</v>
      </c>
    </row>
    <row r="2148" spans="1:22" customFormat="1" ht="60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 s="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 s="9">
        <f t="shared" si="199"/>
        <v>1</v>
      </c>
      <c r="Q2148" s="5" t="s">
        <v>8329</v>
      </c>
      <c r="R2148" s="10" t="s">
        <v>8330</v>
      </c>
      <c r="S2148" s="18">
        <f t="shared" si="200"/>
        <v>42397.679513888885</v>
      </c>
      <c r="T2148" s="21">
        <f t="shared" si="201"/>
        <v>42411.679513888885</v>
      </c>
      <c r="U2148" s="23">
        <f t="shared" si="202"/>
        <v>14</v>
      </c>
      <c r="V2148" s="25">
        <f t="shared" si="203"/>
        <v>3.8356164383561646E-2</v>
      </c>
    </row>
    <row r="2149" spans="1:22" customFormat="1" ht="15.75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 s="8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 s="9">
        <f t="shared" si="199"/>
        <v>49.38</v>
      </c>
      <c r="Q2149" s="5" t="s">
        <v>8329</v>
      </c>
      <c r="R2149" s="10" t="s">
        <v>8330</v>
      </c>
      <c r="S2149" s="18">
        <f t="shared" si="200"/>
        <v>41927.295694444445</v>
      </c>
      <c r="T2149" s="21">
        <f t="shared" si="201"/>
        <v>41959.337361111116</v>
      </c>
      <c r="U2149" s="23">
        <f t="shared" si="202"/>
        <v>32</v>
      </c>
      <c r="V2149" s="25">
        <f t="shared" si="203"/>
        <v>8.7671232876712329E-2</v>
      </c>
    </row>
    <row r="2150" spans="1:22" customFormat="1" ht="60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 s="8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 s="9">
        <f t="shared" si="199"/>
        <v>1</v>
      </c>
      <c r="Q2150" s="5" t="s">
        <v>8329</v>
      </c>
      <c r="R2150" s="10" t="s">
        <v>8330</v>
      </c>
      <c r="S2150" s="18">
        <f t="shared" si="200"/>
        <v>42066.733587962968</v>
      </c>
      <c r="T2150" s="21">
        <f t="shared" si="201"/>
        <v>42096.691921296297</v>
      </c>
      <c r="U2150" s="23">
        <f t="shared" si="202"/>
        <v>30</v>
      </c>
      <c r="V2150" s="25">
        <f t="shared" si="203"/>
        <v>8.2191780821917804E-2</v>
      </c>
    </row>
    <row r="2151" spans="1:22" customFormat="1" ht="60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 s="8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 s="9">
        <f t="shared" si="199"/>
        <v>0</v>
      </c>
      <c r="Q2151" s="5" t="s">
        <v>8329</v>
      </c>
      <c r="R2151" s="10" t="s">
        <v>8330</v>
      </c>
      <c r="S2151" s="18">
        <f t="shared" si="200"/>
        <v>40355.024953703702</v>
      </c>
      <c r="T2151" s="21">
        <f t="shared" si="201"/>
        <v>40390</v>
      </c>
      <c r="U2151" s="23">
        <f t="shared" si="202"/>
        <v>35</v>
      </c>
      <c r="V2151" s="25">
        <f t="shared" si="203"/>
        <v>9.5890410958904104E-2</v>
      </c>
    </row>
    <row r="2152" spans="1:22" customFormat="1" ht="15.75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 s="8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 s="9">
        <f t="shared" si="199"/>
        <v>101.25</v>
      </c>
      <c r="Q2152" s="5" t="s">
        <v>8329</v>
      </c>
      <c r="R2152" s="10" t="s">
        <v>8330</v>
      </c>
      <c r="S2152" s="18">
        <f t="shared" si="200"/>
        <v>42534.284710648149</v>
      </c>
      <c r="T2152" s="21">
        <f t="shared" si="201"/>
        <v>42564.284710648149</v>
      </c>
      <c r="U2152" s="23">
        <f t="shared" si="202"/>
        <v>30</v>
      </c>
      <c r="V2152" s="25">
        <f t="shared" si="203"/>
        <v>8.2191780821917804E-2</v>
      </c>
    </row>
    <row r="2153" spans="1:22" customFormat="1" ht="60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 s="8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 s="9">
        <f t="shared" si="199"/>
        <v>19.670000000000002</v>
      </c>
      <c r="Q2153" s="5" t="s">
        <v>8329</v>
      </c>
      <c r="R2153" s="10" t="s">
        <v>8330</v>
      </c>
      <c r="S2153" s="18">
        <f t="shared" si="200"/>
        <v>42520.847384259265</v>
      </c>
      <c r="T2153" s="21">
        <f t="shared" si="201"/>
        <v>42550.847384259265</v>
      </c>
      <c r="U2153" s="23">
        <f t="shared" si="202"/>
        <v>30</v>
      </c>
      <c r="V2153" s="25">
        <f t="shared" si="203"/>
        <v>8.2191780821917804E-2</v>
      </c>
    </row>
    <row r="2154" spans="1:22" customFormat="1" ht="60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 s="8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 s="9">
        <f t="shared" si="199"/>
        <v>12.5</v>
      </c>
      <c r="Q2154" s="5" t="s">
        <v>8329</v>
      </c>
      <c r="R2154" s="10" t="s">
        <v>8330</v>
      </c>
      <c r="S2154" s="18">
        <f t="shared" si="200"/>
        <v>41683.832280092596</v>
      </c>
      <c r="T2154" s="21">
        <f t="shared" si="201"/>
        <v>41713.790613425925</v>
      </c>
      <c r="U2154" s="23">
        <f t="shared" si="202"/>
        <v>30</v>
      </c>
      <c r="V2154" s="25">
        <f t="shared" si="203"/>
        <v>8.2191780821917804E-2</v>
      </c>
    </row>
    <row r="2155" spans="1:22" customFormat="1" ht="60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 s="8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 s="9">
        <f t="shared" si="199"/>
        <v>8.5</v>
      </c>
      <c r="Q2155" s="5" t="s">
        <v>8329</v>
      </c>
      <c r="R2155" s="10" t="s">
        <v>8330</v>
      </c>
      <c r="S2155" s="18">
        <f t="shared" si="200"/>
        <v>41974.911087962959</v>
      </c>
      <c r="T2155" s="21">
        <f t="shared" si="201"/>
        <v>42014.332638888889</v>
      </c>
      <c r="U2155" s="23">
        <f t="shared" si="202"/>
        <v>40</v>
      </c>
      <c r="V2155" s="25">
        <f t="shared" si="203"/>
        <v>0.1095890410958904</v>
      </c>
    </row>
    <row r="2156" spans="1:22" customFormat="1" ht="30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 s="8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 s="9">
        <f t="shared" si="199"/>
        <v>1</v>
      </c>
      <c r="Q2156" s="5" t="s">
        <v>8329</v>
      </c>
      <c r="R2156" s="10" t="s">
        <v>8330</v>
      </c>
      <c r="S2156" s="18">
        <f t="shared" si="200"/>
        <v>41647.632256944446</v>
      </c>
      <c r="T2156" s="21">
        <f t="shared" si="201"/>
        <v>41667.632256944446</v>
      </c>
      <c r="U2156" s="23">
        <f t="shared" si="202"/>
        <v>20</v>
      </c>
      <c r="V2156" s="25">
        <f t="shared" si="203"/>
        <v>5.4794520547945202E-2</v>
      </c>
    </row>
    <row r="2157" spans="1:22" customFormat="1" ht="45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 s="8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 s="9">
        <f t="shared" si="199"/>
        <v>23</v>
      </c>
      <c r="Q2157" s="5" t="s">
        <v>8329</v>
      </c>
      <c r="R2157" s="10" t="s">
        <v>8330</v>
      </c>
      <c r="S2157" s="18">
        <f t="shared" si="200"/>
        <v>42430.747511574074</v>
      </c>
      <c r="T2157" s="21">
        <f t="shared" si="201"/>
        <v>42460.70584490741</v>
      </c>
      <c r="U2157" s="23">
        <f t="shared" si="202"/>
        <v>30</v>
      </c>
      <c r="V2157" s="25">
        <f t="shared" si="203"/>
        <v>8.2191780821917804E-2</v>
      </c>
    </row>
    <row r="2158" spans="1:22" customFormat="1" ht="45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 s="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 s="9">
        <f t="shared" si="199"/>
        <v>17.989999999999998</v>
      </c>
      <c r="Q2158" s="5" t="s">
        <v>8329</v>
      </c>
      <c r="R2158" s="10" t="s">
        <v>8330</v>
      </c>
      <c r="S2158" s="18">
        <f t="shared" si="200"/>
        <v>41488.85423611111</v>
      </c>
      <c r="T2158" s="21">
        <f t="shared" si="201"/>
        <v>41533.85423611111</v>
      </c>
      <c r="U2158" s="23">
        <f t="shared" si="202"/>
        <v>45</v>
      </c>
      <c r="V2158" s="25">
        <f t="shared" si="203"/>
        <v>0.12328767123287671</v>
      </c>
    </row>
    <row r="2159" spans="1:22" customFormat="1" ht="30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 s="8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 s="9">
        <f t="shared" si="199"/>
        <v>370.95</v>
      </c>
      <c r="Q2159" s="5" t="s">
        <v>8329</v>
      </c>
      <c r="R2159" s="10" t="s">
        <v>8330</v>
      </c>
      <c r="S2159" s="18">
        <f t="shared" si="200"/>
        <v>42694.98128472222</v>
      </c>
      <c r="T2159" s="21">
        <f t="shared" si="201"/>
        <v>42727.332638888889</v>
      </c>
      <c r="U2159" s="23">
        <f t="shared" si="202"/>
        <v>33</v>
      </c>
      <c r="V2159" s="25">
        <f t="shared" si="203"/>
        <v>9.0410958904109592E-2</v>
      </c>
    </row>
    <row r="2160" spans="1:22" customFormat="1" ht="60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 s="8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 s="9">
        <f t="shared" si="199"/>
        <v>63.57</v>
      </c>
      <c r="Q2160" s="5" t="s">
        <v>8329</v>
      </c>
      <c r="R2160" s="10" t="s">
        <v>8330</v>
      </c>
      <c r="S2160" s="18">
        <f t="shared" si="200"/>
        <v>41264.853865740741</v>
      </c>
      <c r="T2160" s="21">
        <f t="shared" si="201"/>
        <v>41309.853865740741</v>
      </c>
      <c r="U2160" s="23">
        <f t="shared" si="202"/>
        <v>45</v>
      </c>
      <c r="V2160" s="25">
        <f t="shared" si="203"/>
        <v>0.12328767123287671</v>
      </c>
    </row>
    <row r="2161" spans="1:22" customFormat="1" ht="75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 s="8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 s="9">
        <f t="shared" si="199"/>
        <v>13</v>
      </c>
      <c r="Q2161" s="5" t="s">
        <v>8329</v>
      </c>
      <c r="R2161" s="10" t="s">
        <v>8330</v>
      </c>
      <c r="S2161" s="18">
        <f t="shared" si="200"/>
        <v>40710.731180555551</v>
      </c>
      <c r="T2161" s="21">
        <f t="shared" si="201"/>
        <v>40740.731180555551</v>
      </c>
      <c r="U2161" s="23">
        <f t="shared" si="202"/>
        <v>30</v>
      </c>
      <c r="V2161" s="25">
        <f t="shared" si="203"/>
        <v>8.2191780821917804E-2</v>
      </c>
    </row>
    <row r="2162" spans="1:22" customFormat="1" ht="45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 s="8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 s="9">
        <f t="shared" si="199"/>
        <v>5.31</v>
      </c>
      <c r="Q2162" s="5" t="s">
        <v>8329</v>
      </c>
      <c r="R2162" s="10" t="s">
        <v>8330</v>
      </c>
      <c r="S2162" s="18">
        <f t="shared" si="200"/>
        <v>41018.711863425924</v>
      </c>
      <c r="T2162" s="21">
        <f t="shared" si="201"/>
        <v>41048.711863425924</v>
      </c>
      <c r="U2162" s="23">
        <f t="shared" si="202"/>
        <v>30</v>
      </c>
      <c r="V2162" s="25">
        <f t="shared" si="203"/>
        <v>8.2191780821917804E-2</v>
      </c>
    </row>
    <row r="2163" spans="1:22" customFormat="1" ht="30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 s="8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 s="9">
        <f t="shared" si="199"/>
        <v>35.619999999999997</v>
      </c>
      <c r="Q2163" s="5" t="s">
        <v>8321</v>
      </c>
      <c r="R2163" s="10" t="s">
        <v>8322</v>
      </c>
      <c r="S2163" s="18">
        <f t="shared" si="200"/>
        <v>42240.852534722217</v>
      </c>
      <c r="T2163" s="21">
        <f t="shared" si="201"/>
        <v>42270.852534722217</v>
      </c>
      <c r="U2163" s="23">
        <f t="shared" si="202"/>
        <v>30</v>
      </c>
      <c r="V2163" s="25">
        <f t="shared" si="203"/>
        <v>8.2191780821917804E-2</v>
      </c>
    </row>
    <row r="2164" spans="1:22" customFormat="1" ht="60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 s="8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 s="9">
        <f t="shared" si="199"/>
        <v>87.1</v>
      </c>
      <c r="Q2164" s="5" t="s">
        <v>8321</v>
      </c>
      <c r="R2164" s="10" t="s">
        <v>8322</v>
      </c>
      <c r="S2164" s="18">
        <f t="shared" si="200"/>
        <v>41813.766099537039</v>
      </c>
      <c r="T2164" s="21">
        <f t="shared" si="201"/>
        <v>41844.766099537039</v>
      </c>
      <c r="U2164" s="23">
        <f t="shared" si="202"/>
        <v>31</v>
      </c>
      <c r="V2164" s="25">
        <f t="shared" si="203"/>
        <v>8.4931506849315067E-2</v>
      </c>
    </row>
    <row r="2165" spans="1:22" customFormat="1" ht="45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 s="8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 s="9">
        <f t="shared" si="199"/>
        <v>75.11</v>
      </c>
      <c r="Q2165" s="5" t="s">
        <v>8321</v>
      </c>
      <c r="R2165" s="10" t="s">
        <v>8322</v>
      </c>
      <c r="S2165" s="18">
        <f t="shared" si="200"/>
        <v>42111.899537037039</v>
      </c>
      <c r="T2165" s="21">
        <f t="shared" si="201"/>
        <v>42163.159722222219</v>
      </c>
      <c r="U2165" s="23">
        <f t="shared" si="202"/>
        <v>52</v>
      </c>
      <c r="V2165" s="25">
        <f t="shared" si="203"/>
        <v>0.14246575342465753</v>
      </c>
    </row>
    <row r="2166" spans="1:22" customFormat="1" ht="30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 s="8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 s="9">
        <f t="shared" si="199"/>
        <v>68.010000000000005</v>
      </c>
      <c r="Q2166" s="5" t="s">
        <v>8321</v>
      </c>
      <c r="R2166" s="10" t="s">
        <v>8322</v>
      </c>
      <c r="S2166" s="18">
        <f t="shared" si="200"/>
        <v>42515.71775462963</v>
      </c>
      <c r="T2166" s="21">
        <f t="shared" si="201"/>
        <v>42546.165972222225</v>
      </c>
      <c r="U2166" s="23">
        <f t="shared" si="202"/>
        <v>31</v>
      </c>
      <c r="V2166" s="25">
        <f t="shared" si="203"/>
        <v>8.4931506849315067E-2</v>
      </c>
    </row>
    <row r="2167" spans="1:22" customFormat="1" ht="60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 s="8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 s="9">
        <f t="shared" si="199"/>
        <v>29.62</v>
      </c>
      <c r="Q2167" s="5" t="s">
        <v>8321</v>
      </c>
      <c r="R2167" s="10" t="s">
        <v>8322</v>
      </c>
      <c r="S2167" s="18">
        <f t="shared" si="200"/>
        <v>42438.667071759264</v>
      </c>
      <c r="T2167" s="21">
        <f t="shared" si="201"/>
        <v>42468.625405092593</v>
      </c>
      <c r="U2167" s="23">
        <f t="shared" si="202"/>
        <v>30</v>
      </c>
      <c r="V2167" s="25">
        <f t="shared" si="203"/>
        <v>8.2191780821917804E-2</v>
      </c>
    </row>
    <row r="2168" spans="1:22" customFormat="1" ht="60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 s="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 s="9">
        <f t="shared" si="199"/>
        <v>91.63</v>
      </c>
      <c r="Q2168" s="5" t="s">
        <v>8321</v>
      </c>
      <c r="R2168" s="10" t="s">
        <v>8322</v>
      </c>
      <c r="S2168" s="18">
        <f t="shared" si="200"/>
        <v>41933.838171296295</v>
      </c>
      <c r="T2168" s="21">
        <f t="shared" si="201"/>
        <v>41978.879837962959</v>
      </c>
      <c r="U2168" s="23">
        <f t="shared" si="202"/>
        <v>45</v>
      </c>
      <c r="V2168" s="25">
        <f t="shared" si="203"/>
        <v>0.12328767123287671</v>
      </c>
    </row>
    <row r="2169" spans="1:22" customFormat="1" ht="30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 s="8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 s="9">
        <f t="shared" si="199"/>
        <v>22.5</v>
      </c>
      <c r="Q2169" s="5" t="s">
        <v>8321</v>
      </c>
      <c r="R2169" s="10" t="s">
        <v>8322</v>
      </c>
      <c r="S2169" s="18">
        <f t="shared" si="200"/>
        <v>41153.066400462965</v>
      </c>
      <c r="T2169" s="21">
        <f t="shared" si="201"/>
        <v>41167.066400462965</v>
      </c>
      <c r="U2169" s="23">
        <f t="shared" si="202"/>
        <v>14</v>
      </c>
      <c r="V2169" s="25">
        <f t="shared" si="203"/>
        <v>3.8356164383561646E-2</v>
      </c>
    </row>
    <row r="2170" spans="1:22" customFormat="1" ht="45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 s="8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 s="9">
        <f t="shared" si="199"/>
        <v>64.37</v>
      </c>
      <c r="Q2170" s="5" t="s">
        <v>8321</v>
      </c>
      <c r="R2170" s="10" t="s">
        <v>8322</v>
      </c>
      <c r="S2170" s="18">
        <f t="shared" si="200"/>
        <v>42745.600243055553</v>
      </c>
      <c r="T2170" s="21">
        <f t="shared" si="201"/>
        <v>42776.208333333328</v>
      </c>
      <c r="U2170" s="23">
        <f t="shared" si="202"/>
        <v>31</v>
      </c>
      <c r="V2170" s="25">
        <f t="shared" si="203"/>
        <v>8.4931506849315067E-2</v>
      </c>
    </row>
    <row r="2171" spans="1:22" customFormat="1" ht="60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 s="8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 s="9">
        <f t="shared" si="199"/>
        <v>21.86</v>
      </c>
      <c r="Q2171" s="5" t="s">
        <v>8321</v>
      </c>
      <c r="R2171" s="10" t="s">
        <v>8322</v>
      </c>
      <c r="S2171" s="18">
        <f t="shared" si="200"/>
        <v>42793.700821759259</v>
      </c>
      <c r="T2171" s="21">
        <f t="shared" si="201"/>
        <v>42796.700821759259</v>
      </c>
      <c r="U2171" s="23">
        <f t="shared" si="202"/>
        <v>3</v>
      </c>
      <c r="V2171" s="25">
        <f t="shared" si="203"/>
        <v>8.21917808219178E-3</v>
      </c>
    </row>
    <row r="2172" spans="1:22" customFormat="1" ht="45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 s="8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 s="9">
        <f t="shared" si="199"/>
        <v>33.32</v>
      </c>
      <c r="Q2172" s="5" t="s">
        <v>8321</v>
      </c>
      <c r="R2172" s="10" t="s">
        <v>8322</v>
      </c>
      <c r="S2172" s="18">
        <f t="shared" si="200"/>
        <v>42198.750254629631</v>
      </c>
      <c r="T2172" s="21">
        <f t="shared" si="201"/>
        <v>42238.750254629631</v>
      </c>
      <c r="U2172" s="23">
        <f t="shared" si="202"/>
        <v>40</v>
      </c>
      <c r="V2172" s="25">
        <f t="shared" si="203"/>
        <v>0.1095890410958904</v>
      </c>
    </row>
    <row r="2173" spans="1:22" customFormat="1" ht="45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 s="8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 s="9">
        <f t="shared" si="199"/>
        <v>90.28</v>
      </c>
      <c r="Q2173" s="5" t="s">
        <v>8321</v>
      </c>
      <c r="R2173" s="10" t="s">
        <v>8322</v>
      </c>
      <c r="S2173" s="18">
        <f t="shared" si="200"/>
        <v>42141.95711805555</v>
      </c>
      <c r="T2173" s="21">
        <f t="shared" si="201"/>
        <v>42177.208333333328</v>
      </c>
      <c r="U2173" s="23">
        <f t="shared" si="202"/>
        <v>36</v>
      </c>
      <c r="V2173" s="25">
        <f t="shared" si="203"/>
        <v>9.8630136986301367E-2</v>
      </c>
    </row>
    <row r="2174" spans="1:22" customFormat="1" ht="45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 s="8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 s="9">
        <f t="shared" si="199"/>
        <v>76.92</v>
      </c>
      <c r="Q2174" s="5" t="s">
        <v>8321</v>
      </c>
      <c r="R2174" s="10" t="s">
        <v>8322</v>
      </c>
      <c r="S2174" s="18">
        <f t="shared" si="200"/>
        <v>42082.580092592587</v>
      </c>
      <c r="T2174" s="21">
        <f t="shared" si="201"/>
        <v>42112.580092592587</v>
      </c>
      <c r="U2174" s="23">
        <f t="shared" si="202"/>
        <v>30</v>
      </c>
      <c r="V2174" s="25">
        <f t="shared" si="203"/>
        <v>8.2191780821917804E-2</v>
      </c>
    </row>
    <row r="2175" spans="1:22" customFormat="1" ht="60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 s="8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 s="9">
        <f t="shared" si="199"/>
        <v>59.23</v>
      </c>
      <c r="Q2175" s="5" t="s">
        <v>8321</v>
      </c>
      <c r="R2175" s="10" t="s">
        <v>8322</v>
      </c>
      <c r="S2175" s="18">
        <f t="shared" si="200"/>
        <v>41495.692627314813</v>
      </c>
      <c r="T2175" s="21">
        <f t="shared" si="201"/>
        <v>41527.165972222225</v>
      </c>
      <c r="U2175" s="23">
        <f t="shared" si="202"/>
        <v>32</v>
      </c>
      <c r="V2175" s="25">
        <f t="shared" si="203"/>
        <v>8.7671232876712329E-2</v>
      </c>
    </row>
    <row r="2176" spans="1:22" customFormat="1" ht="60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 s="8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 s="9">
        <f t="shared" si="199"/>
        <v>65.38</v>
      </c>
      <c r="Q2176" s="5" t="s">
        <v>8321</v>
      </c>
      <c r="R2176" s="10" t="s">
        <v>8322</v>
      </c>
      <c r="S2176" s="18">
        <f t="shared" si="200"/>
        <v>42465.542905092589</v>
      </c>
      <c r="T2176" s="21">
        <f t="shared" si="201"/>
        <v>42495.542905092589</v>
      </c>
      <c r="U2176" s="23">
        <f t="shared" si="202"/>
        <v>30</v>
      </c>
      <c r="V2176" s="25">
        <f t="shared" si="203"/>
        <v>8.2191780821917804E-2</v>
      </c>
    </row>
    <row r="2177" spans="1:22" customFormat="1" ht="60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 s="8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 s="9">
        <f t="shared" si="199"/>
        <v>67.31</v>
      </c>
      <c r="Q2177" s="5" t="s">
        <v>8321</v>
      </c>
      <c r="R2177" s="10" t="s">
        <v>8322</v>
      </c>
      <c r="S2177" s="18">
        <f t="shared" si="200"/>
        <v>42565.009097222224</v>
      </c>
      <c r="T2177" s="21">
        <f t="shared" si="201"/>
        <v>42572.009097222224</v>
      </c>
      <c r="U2177" s="23">
        <f t="shared" si="202"/>
        <v>7</v>
      </c>
      <c r="V2177" s="25">
        <f t="shared" si="203"/>
        <v>1.9178082191780823E-2</v>
      </c>
    </row>
    <row r="2178" spans="1:22" customFormat="1" ht="45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 s="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98"/>
        <v>126</v>
      </c>
      <c r="P2178" s="9">
        <f t="shared" si="199"/>
        <v>88.75</v>
      </c>
      <c r="Q2178" s="5" t="s">
        <v>8321</v>
      </c>
      <c r="R2178" s="10" t="s">
        <v>8322</v>
      </c>
      <c r="S2178" s="18">
        <f t="shared" si="200"/>
        <v>42096.633206018523</v>
      </c>
      <c r="T2178" s="21">
        <f t="shared" si="201"/>
        <v>42126.633206018523</v>
      </c>
      <c r="U2178" s="23">
        <f t="shared" si="202"/>
        <v>30</v>
      </c>
      <c r="V2178" s="25">
        <f t="shared" si="203"/>
        <v>8.2191780821917804E-2</v>
      </c>
    </row>
    <row r="2179" spans="1:22" customFormat="1" ht="75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 s="8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04">ROUND(E2179/D2179*100,0)</f>
        <v>100</v>
      </c>
      <c r="P2179" s="9">
        <f t="shared" ref="P2179:P2242" si="205">IFERROR(ROUND(E2179/L2179,2),0)</f>
        <v>65.87</v>
      </c>
      <c r="Q2179" s="5" t="s">
        <v>8321</v>
      </c>
      <c r="R2179" s="10" t="s">
        <v>8322</v>
      </c>
      <c r="S2179" s="18">
        <f t="shared" ref="S2179:S2242" si="206">(((J2179/60)/60)/24)+DATE(1970,1,1)</f>
        <v>42502.250775462962</v>
      </c>
      <c r="T2179" s="21">
        <f t="shared" ref="T2179:T2242" si="207">(((I2179/60)/60)/24)+DATE(1970,1,1)</f>
        <v>42527.250775462962</v>
      </c>
      <c r="U2179" s="23">
        <f t="shared" ref="U2179:U2242" si="208">_xlfn.DAYS(T2179,S2179)</f>
        <v>25</v>
      </c>
      <c r="V2179" s="25">
        <f t="shared" ref="V2179:V2242" si="209">U2179/365</f>
        <v>6.8493150684931503E-2</v>
      </c>
    </row>
    <row r="2180" spans="1:22" customFormat="1" ht="45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 s="8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 s="9">
        <f t="shared" si="205"/>
        <v>40.35</v>
      </c>
      <c r="Q2180" s="5" t="s">
        <v>8321</v>
      </c>
      <c r="R2180" s="10" t="s">
        <v>8322</v>
      </c>
      <c r="S2180" s="18">
        <f t="shared" si="206"/>
        <v>42723.63653935185</v>
      </c>
      <c r="T2180" s="21">
        <f t="shared" si="207"/>
        <v>42753.63653935185</v>
      </c>
      <c r="U2180" s="23">
        <f t="shared" si="208"/>
        <v>30</v>
      </c>
      <c r="V2180" s="25">
        <f t="shared" si="209"/>
        <v>8.2191780821917804E-2</v>
      </c>
    </row>
    <row r="2181" spans="1:22" customFormat="1" ht="45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 s="8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 s="9">
        <f t="shared" si="205"/>
        <v>76.86</v>
      </c>
      <c r="Q2181" s="5" t="s">
        <v>8321</v>
      </c>
      <c r="R2181" s="10" t="s">
        <v>8322</v>
      </c>
      <c r="S2181" s="18">
        <f t="shared" si="206"/>
        <v>42075.171203703707</v>
      </c>
      <c r="T2181" s="21">
        <f t="shared" si="207"/>
        <v>42105.171203703707</v>
      </c>
      <c r="U2181" s="23">
        <f t="shared" si="208"/>
        <v>30</v>
      </c>
      <c r="V2181" s="25">
        <f t="shared" si="209"/>
        <v>8.2191780821917804E-2</v>
      </c>
    </row>
    <row r="2182" spans="1:22" customFormat="1" ht="45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 s="8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 s="9">
        <f t="shared" si="205"/>
        <v>68.709999999999994</v>
      </c>
      <c r="Q2182" s="5" t="s">
        <v>8321</v>
      </c>
      <c r="R2182" s="10" t="s">
        <v>8322</v>
      </c>
      <c r="S2182" s="18">
        <f t="shared" si="206"/>
        <v>42279.669768518521</v>
      </c>
      <c r="T2182" s="21">
        <f t="shared" si="207"/>
        <v>42321.711435185185</v>
      </c>
      <c r="U2182" s="23">
        <f t="shared" si="208"/>
        <v>42</v>
      </c>
      <c r="V2182" s="25">
        <f t="shared" si="209"/>
        <v>0.11506849315068493</v>
      </c>
    </row>
    <row r="2183" spans="1:22" customFormat="1" ht="60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 s="8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 s="9">
        <f t="shared" si="205"/>
        <v>57.77</v>
      </c>
      <c r="Q2183" s="5" t="s">
        <v>8329</v>
      </c>
      <c r="R2183" s="10" t="s">
        <v>8347</v>
      </c>
      <c r="S2183" s="18">
        <f t="shared" si="206"/>
        <v>42773.005243055552</v>
      </c>
      <c r="T2183" s="21">
        <f t="shared" si="207"/>
        <v>42787.005243055552</v>
      </c>
      <c r="U2183" s="23">
        <f t="shared" si="208"/>
        <v>14</v>
      </c>
      <c r="V2183" s="25">
        <f t="shared" si="209"/>
        <v>3.8356164383561646E-2</v>
      </c>
    </row>
    <row r="2184" spans="1:22" customFormat="1" ht="45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 s="8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 s="9">
        <f t="shared" si="205"/>
        <v>44.17</v>
      </c>
      <c r="Q2184" s="5" t="s">
        <v>8329</v>
      </c>
      <c r="R2184" s="10" t="s">
        <v>8347</v>
      </c>
      <c r="S2184" s="18">
        <f t="shared" si="206"/>
        <v>41879.900752314818</v>
      </c>
      <c r="T2184" s="21">
        <f t="shared" si="207"/>
        <v>41914.900752314818</v>
      </c>
      <c r="U2184" s="23">
        <f t="shared" si="208"/>
        <v>35</v>
      </c>
      <c r="V2184" s="25">
        <f t="shared" si="209"/>
        <v>9.5890410958904104E-2</v>
      </c>
    </row>
    <row r="2185" spans="1:22" customFormat="1" ht="60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 s="8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 s="9">
        <f t="shared" si="205"/>
        <v>31.57</v>
      </c>
      <c r="Q2185" s="5" t="s">
        <v>8329</v>
      </c>
      <c r="R2185" s="10" t="s">
        <v>8347</v>
      </c>
      <c r="S2185" s="18">
        <f t="shared" si="206"/>
        <v>42745.365474537044</v>
      </c>
      <c r="T2185" s="21">
        <f t="shared" si="207"/>
        <v>42775.208333333328</v>
      </c>
      <c r="U2185" s="23">
        <f t="shared" si="208"/>
        <v>30</v>
      </c>
      <c r="V2185" s="25">
        <f t="shared" si="209"/>
        <v>8.2191780821917804E-2</v>
      </c>
    </row>
    <row r="2186" spans="1:22" customFormat="1" ht="60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 s="8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 s="9">
        <f t="shared" si="205"/>
        <v>107.05</v>
      </c>
      <c r="Q2186" s="5" t="s">
        <v>8329</v>
      </c>
      <c r="R2186" s="10" t="s">
        <v>8347</v>
      </c>
      <c r="S2186" s="18">
        <f t="shared" si="206"/>
        <v>42380.690289351856</v>
      </c>
      <c r="T2186" s="21">
        <f t="shared" si="207"/>
        <v>42394.666666666672</v>
      </c>
      <c r="U2186" s="23">
        <f t="shared" si="208"/>
        <v>14</v>
      </c>
      <c r="V2186" s="25">
        <f t="shared" si="209"/>
        <v>3.8356164383561646E-2</v>
      </c>
    </row>
    <row r="2187" spans="1:22" customFormat="1" ht="60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 s="8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 s="9">
        <f t="shared" si="205"/>
        <v>149.03</v>
      </c>
      <c r="Q2187" s="5" t="s">
        <v>8329</v>
      </c>
      <c r="R2187" s="10" t="s">
        <v>8347</v>
      </c>
      <c r="S2187" s="18">
        <f t="shared" si="206"/>
        <v>41319.349988425929</v>
      </c>
      <c r="T2187" s="21">
        <f t="shared" si="207"/>
        <v>41359.349988425929</v>
      </c>
      <c r="U2187" s="23">
        <f t="shared" si="208"/>
        <v>40</v>
      </c>
      <c r="V2187" s="25">
        <f t="shared" si="209"/>
        <v>0.1095890410958904</v>
      </c>
    </row>
    <row r="2188" spans="1:22" customFormat="1" ht="45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 s="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 s="9">
        <f t="shared" si="205"/>
        <v>55.96</v>
      </c>
      <c r="Q2188" s="5" t="s">
        <v>8329</v>
      </c>
      <c r="R2188" s="10" t="s">
        <v>8347</v>
      </c>
      <c r="S2188" s="18">
        <f t="shared" si="206"/>
        <v>42583.615081018521</v>
      </c>
      <c r="T2188" s="21">
        <f t="shared" si="207"/>
        <v>42620.083333333328</v>
      </c>
      <c r="U2188" s="23">
        <f t="shared" si="208"/>
        <v>37</v>
      </c>
      <c r="V2188" s="25">
        <f t="shared" si="209"/>
        <v>0.10136986301369863</v>
      </c>
    </row>
    <row r="2189" spans="1:22" customFormat="1" ht="60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 s="8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 s="9">
        <f t="shared" si="205"/>
        <v>56.97</v>
      </c>
      <c r="Q2189" s="5" t="s">
        <v>8329</v>
      </c>
      <c r="R2189" s="10" t="s">
        <v>8347</v>
      </c>
      <c r="S2189" s="18">
        <f t="shared" si="206"/>
        <v>42068.209097222221</v>
      </c>
      <c r="T2189" s="21">
        <f t="shared" si="207"/>
        <v>42097.165972222225</v>
      </c>
      <c r="U2189" s="23">
        <f t="shared" si="208"/>
        <v>29</v>
      </c>
      <c r="V2189" s="25">
        <f t="shared" si="209"/>
        <v>7.9452054794520555E-2</v>
      </c>
    </row>
    <row r="2190" spans="1:22" customFormat="1" ht="45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 s="8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 s="9">
        <f t="shared" si="205"/>
        <v>44.06</v>
      </c>
      <c r="Q2190" s="5" t="s">
        <v>8329</v>
      </c>
      <c r="R2190" s="10" t="s">
        <v>8347</v>
      </c>
      <c r="S2190" s="18">
        <f t="shared" si="206"/>
        <v>42633.586122685185</v>
      </c>
      <c r="T2190" s="21">
        <f t="shared" si="207"/>
        <v>42668.708333333328</v>
      </c>
      <c r="U2190" s="23">
        <f t="shared" si="208"/>
        <v>35</v>
      </c>
      <c r="V2190" s="25">
        <f t="shared" si="209"/>
        <v>9.5890410958904104E-2</v>
      </c>
    </row>
    <row r="2191" spans="1:22" customFormat="1" ht="60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 s="8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 s="9">
        <f t="shared" si="205"/>
        <v>68.63</v>
      </c>
      <c r="Q2191" s="5" t="s">
        <v>8329</v>
      </c>
      <c r="R2191" s="10" t="s">
        <v>8347</v>
      </c>
      <c r="S2191" s="18">
        <f t="shared" si="206"/>
        <v>42467.788194444445</v>
      </c>
      <c r="T2191" s="21">
        <f t="shared" si="207"/>
        <v>42481.916666666672</v>
      </c>
      <c r="U2191" s="23">
        <f t="shared" si="208"/>
        <v>14</v>
      </c>
      <c r="V2191" s="25">
        <f t="shared" si="209"/>
        <v>3.8356164383561646E-2</v>
      </c>
    </row>
    <row r="2192" spans="1:22" customFormat="1" ht="45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 s="8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 s="9">
        <f t="shared" si="205"/>
        <v>65.319999999999993</v>
      </c>
      <c r="Q2192" s="5" t="s">
        <v>8329</v>
      </c>
      <c r="R2192" s="10" t="s">
        <v>8347</v>
      </c>
      <c r="S2192" s="18">
        <f t="shared" si="206"/>
        <v>42417.625046296293</v>
      </c>
      <c r="T2192" s="21">
        <f t="shared" si="207"/>
        <v>42452.290972222225</v>
      </c>
      <c r="U2192" s="23">
        <f t="shared" si="208"/>
        <v>35</v>
      </c>
      <c r="V2192" s="25">
        <f t="shared" si="209"/>
        <v>9.5890410958904104E-2</v>
      </c>
    </row>
    <row r="2193" spans="1:22" customFormat="1" ht="60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 s="8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 s="9">
        <f t="shared" si="205"/>
        <v>35.92</v>
      </c>
      <c r="Q2193" s="5" t="s">
        <v>8329</v>
      </c>
      <c r="R2193" s="10" t="s">
        <v>8347</v>
      </c>
      <c r="S2193" s="18">
        <f t="shared" si="206"/>
        <v>42768.833645833336</v>
      </c>
      <c r="T2193" s="21">
        <f t="shared" si="207"/>
        <v>42780.833645833336</v>
      </c>
      <c r="U2193" s="23">
        <f t="shared" si="208"/>
        <v>12</v>
      </c>
      <c r="V2193" s="25">
        <f t="shared" si="209"/>
        <v>3.287671232876712E-2</v>
      </c>
    </row>
    <row r="2194" spans="1:22" customFormat="1" ht="60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 s="8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 s="9">
        <f t="shared" si="205"/>
        <v>40.07</v>
      </c>
      <c r="Q2194" s="5" t="s">
        <v>8329</v>
      </c>
      <c r="R2194" s="10" t="s">
        <v>8347</v>
      </c>
      <c r="S2194" s="18">
        <f t="shared" si="206"/>
        <v>42691.8512037037</v>
      </c>
      <c r="T2194" s="21">
        <f t="shared" si="207"/>
        <v>42719.958333333328</v>
      </c>
      <c r="U2194" s="23">
        <f t="shared" si="208"/>
        <v>28</v>
      </c>
      <c r="V2194" s="25">
        <f t="shared" si="209"/>
        <v>7.6712328767123292E-2</v>
      </c>
    </row>
    <row r="2195" spans="1:22" customFormat="1" ht="60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 s="8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 s="9">
        <f t="shared" si="205"/>
        <v>75.650000000000006</v>
      </c>
      <c r="Q2195" s="5" t="s">
        <v>8329</v>
      </c>
      <c r="R2195" s="10" t="s">
        <v>8347</v>
      </c>
      <c r="S2195" s="18">
        <f t="shared" si="206"/>
        <v>42664.405925925923</v>
      </c>
      <c r="T2195" s="21">
        <f t="shared" si="207"/>
        <v>42695.207638888889</v>
      </c>
      <c r="U2195" s="23">
        <f t="shared" si="208"/>
        <v>31</v>
      </c>
      <c r="V2195" s="25">
        <f t="shared" si="209"/>
        <v>8.4931506849315067E-2</v>
      </c>
    </row>
    <row r="2196" spans="1:22" customFormat="1" ht="60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 s="8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 s="9">
        <f t="shared" si="205"/>
        <v>61.2</v>
      </c>
      <c r="Q2196" s="5" t="s">
        <v>8329</v>
      </c>
      <c r="R2196" s="10" t="s">
        <v>8347</v>
      </c>
      <c r="S2196" s="18">
        <f t="shared" si="206"/>
        <v>42425.757986111115</v>
      </c>
      <c r="T2196" s="21">
        <f t="shared" si="207"/>
        <v>42455.716319444444</v>
      </c>
      <c r="U2196" s="23">
        <f t="shared" si="208"/>
        <v>30</v>
      </c>
      <c r="V2196" s="25">
        <f t="shared" si="209"/>
        <v>8.2191780821917804E-2</v>
      </c>
    </row>
    <row r="2197" spans="1:22" customFormat="1" ht="30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 s="8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 s="9">
        <f t="shared" si="205"/>
        <v>48.13</v>
      </c>
      <c r="Q2197" s="5" t="s">
        <v>8329</v>
      </c>
      <c r="R2197" s="10" t="s">
        <v>8347</v>
      </c>
      <c r="S2197" s="18">
        <f t="shared" si="206"/>
        <v>42197.771990740745</v>
      </c>
      <c r="T2197" s="21">
        <f t="shared" si="207"/>
        <v>42227.771990740745</v>
      </c>
      <c r="U2197" s="23">
        <f t="shared" si="208"/>
        <v>30</v>
      </c>
      <c r="V2197" s="25">
        <f t="shared" si="209"/>
        <v>8.2191780821917804E-2</v>
      </c>
    </row>
    <row r="2198" spans="1:22" customFormat="1" ht="30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 s="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 s="9">
        <f t="shared" si="205"/>
        <v>68.11</v>
      </c>
      <c r="Q2198" s="5" t="s">
        <v>8329</v>
      </c>
      <c r="R2198" s="10" t="s">
        <v>8347</v>
      </c>
      <c r="S2198" s="18">
        <f t="shared" si="206"/>
        <v>42675.487291666665</v>
      </c>
      <c r="T2198" s="21">
        <f t="shared" si="207"/>
        <v>42706.291666666672</v>
      </c>
      <c r="U2198" s="23">
        <f t="shared" si="208"/>
        <v>31</v>
      </c>
      <c r="V2198" s="25">
        <f t="shared" si="209"/>
        <v>8.4931506849315067E-2</v>
      </c>
    </row>
    <row r="2199" spans="1:22" customFormat="1" ht="45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 s="8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 s="9">
        <f t="shared" si="205"/>
        <v>65.89</v>
      </c>
      <c r="Q2199" s="5" t="s">
        <v>8329</v>
      </c>
      <c r="R2199" s="10" t="s">
        <v>8347</v>
      </c>
      <c r="S2199" s="18">
        <f t="shared" si="206"/>
        <v>42033.584016203706</v>
      </c>
      <c r="T2199" s="21">
        <f t="shared" si="207"/>
        <v>42063.584016203706</v>
      </c>
      <c r="U2199" s="23">
        <f t="shared" si="208"/>
        <v>30</v>
      </c>
      <c r="V2199" s="25">
        <f t="shared" si="209"/>
        <v>8.2191780821917804E-2</v>
      </c>
    </row>
    <row r="2200" spans="1:22" customFormat="1" ht="60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 s="8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 s="9">
        <f t="shared" si="205"/>
        <v>81.650000000000006</v>
      </c>
      <c r="Q2200" s="5" t="s">
        <v>8329</v>
      </c>
      <c r="R2200" s="10" t="s">
        <v>8347</v>
      </c>
      <c r="S2200" s="18">
        <f t="shared" si="206"/>
        <v>42292.513888888891</v>
      </c>
      <c r="T2200" s="21">
        <f t="shared" si="207"/>
        <v>42322.555555555555</v>
      </c>
      <c r="U2200" s="23">
        <f t="shared" si="208"/>
        <v>30</v>
      </c>
      <c r="V2200" s="25">
        <f t="shared" si="209"/>
        <v>8.2191780821917804E-2</v>
      </c>
    </row>
    <row r="2201" spans="1:22" customFormat="1" ht="30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 s="8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 s="9">
        <f t="shared" si="205"/>
        <v>52.7</v>
      </c>
      <c r="Q2201" s="5" t="s">
        <v>8329</v>
      </c>
      <c r="R2201" s="10" t="s">
        <v>8347</v>
      </c>
      <c r="S2201" s="18">
        <f t="shared" si="206"/>
        <v>42262.416643518518</v>
      </c>
      <c r="T2201" s="21">
        <f t="shared" si="207"/>
        <v>42292.416643518518</v>
      </c>
      <c r="U2201" s="23">
        <f t="shared" si="208"/>
        <v>30</v>
      </c>
      <c r="V2201" s="25">
        <f t="shared" si="209"/>
        <v>8.2191780821917804E-2</v>
      </c>
    </row>
    <row r="2202" spans="1:22" customFormat="1" ht="60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 s="8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 s="9">
        <f t="shared" si="205"/>
        <v>41.23</v>
      </c>
      <c r="Q2202" s="5" t="s">
        <v>8329</v>
      </c>
      <c r="R2202" s="10" t="s">
        <v>8347</v>
      </c>
      <c r="S2202" s="18">
        <f t="shared" si="206"/>
        <v>42163.625787037032</v>
      </c>
      <c r="T2202" s="21">
        <f t="shared" si="207"/>
        <v>42191.125</v>
      </c>
      <c r="U2202" s="23">
        <f t="shared" si="208"/>
        <v>28</v>
      </c>
      <c r="V2202" s="25">
        <f t="shared" si="209"/>
        <v>7.6712328767123292E-2</v>
      </c>
    </row>
    <row r="2203" spans="1:22" customFormat="1" ht="60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 s="8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 s="9">
        <f t="shared" si="205"/>
        <v>15.04</v>
      </c>
      <c r="Q2203" s="5" t="s">
        <v>8321</v>
      </c>
      <c r="R2203" s="10" t="s">
        <v>8326</v>
      </c>
      <c r="S2203" s="18">
        <f t="shared" si="206"/>
        <v>41276.846817129634</v>
      </c>
      <c r="T2203" s="21">
        <f t="shared" si="207"/>
        <v>41290.846817129634</v>
      </c>
      <c r="U2203" s="23">
        <f t="shared" si="208"/>
        <v>14</v>
      </c>
      <c r="V2203" s="25">
        <f t="shared" si="209"/>
        <v>3.8356164383561646E-2</v>
      </c>
    </row>
    <row r="2204" spans="1:22" customFormat="1" ht="45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 s="8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 s="9">
        <f t="shared" si="205"/>
        <v>39.07</v>
      </c>
      <c r="Q2204" s="5" t="s">
        <v>8321</v>
      </c>
      <c r="R2204" s="10" t="s">
        <v>8326</v>
      </c>
      <c r="S2204" s="18">
        <f t="shared" si="206"/>
        <v>41184.849166666667</v>
      </c>
      <c r="T2204" s="21">
        <f t="shared" si="207"/>
        <v>41214.849166666667</v>
      </c>
      <c r="U2204" s="23">
        <f t="shared" si="208"/>
        <v>30</v>
      </c>
      <c r="V2204" s="25">
        <f t="shared" si="209"/>
        <v>8.2191780821917804E-2</v>
      </c>
    </row>
    <row r="2205" spans="1:22" customFormat="1" ht="60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 s="8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 s="9">
        <f t="shared" si="205"/>
        <v>43.82</v>
      </c>
      <c r="Q2205" s="5" t="s">
        <v>8321</v>
      </c>
      <c r="R2205" s="10" t="s">
        <v>8326</v>
      </c>
      <c r="S2205" s="18">
        <f t="shared" si="206"/>
        <v>42241.85974537037</v>
      </c>
      <c r="T2205" s="21">
        <f t="shared" si="207"/>
        <v>42271.85974537037</v>
      </c>
      <c r="U2205" s="23">
        <f t="shared" si="208"/>
        <v>30</v>
      </c>
      <c r="V2205" s="25">
        <f t="shared" si="209"/>
        <v>8.2191780821917804E-2</v>
      </c>
    </row>
    <row r="2206" spans="1:22" customFormat="1" ht="45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 s="8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 s="9">
        <f t="shared" si="205"/>
        <v>27.3</v>
      </c>
      <c r="Q2206" s="5" t="s">
        <v>8321</v>
      </c>
      <c r="R2206" s="10" t="s">
        <v>8326</v>
      </c>
      <c r="S2206" s="18">
        <f t="shared" si="206"/>
        <v>41312.311562499999</v>
      </c>
      <c r="T2206" s="21">
        <f t="shared" si="207"/>
        <v>41342.311562499999</v>
      </c>
      <c r="U2206" s="23">
        <f t="shared" si="208"/>
        <v>30</v>
      </c>
      <c r="V2206" s="25">
        <f t="shared" si="209"/>
        <v>8.2191780821917804E-2</v>
      </c>
    </row>
    <row r="2207" spans="1:22" customFormat="1" ht="45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 s="8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 s="9">
        <f t="shared" si="205"/>
        <v>42.22</v>
      </c>
      <c r="Q2207" s="5" t="s">
        <v>8321</v>
      </c>
      <c r="R2207" s="10" t="s">
        <v>8326</v>
      </c>
      <c r="S2207" s="18">
        <f t="shared" si="206"/>
        <v>41031.82163194444</v>
      </c>
      <c r="T2207" s="21">
        <f t="shared" si="207"/>
        <v>41061.82163194444</v>
      </c>
      <c r="U2207" s="23">
        <f t="shared" si="208"/>
        <v>30</v>
      </c>
      <c r="V2207" s="25">
        <f t="shared" si="209"/>
        <v>8.2191780821917804E-2</v>
      </c>
    </row>
    <row r="2208" spans="1:22" customFormat="1" ht="60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 s="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 s="9">
        <f t="shared" si="205"/>
        <v>33.24</v>
      </c>
      <c r="Q2208" s="5" t="s">
        <v>8321</v>
      </c>
      <c r="R2208" s="10" t="s">
        <v>8326</v>
      </c>
      <c r="S2208" s="18">
        <f t="shared" si="206"/>
        <v>40997.257222222222</v>
      </c>
      <c r="T2208" s="21">
        <f t="shared" si="207"/>
        <v>41015.257222222222</v>
      </c>
      <c r="U2208" s="23">
        <f t="shared" si="208"/>
        <v>18</v>
      </c>
      <c r="V2208" s="25">
        <f t="shared" si="209"/>
        <v>4.9315068493150684E-2</v>
      </c>
    </row>
    <row r="2209" spans="1:22" customFormat="1" ht="45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 s="8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 s="9">
        <f t="shared" si="205"/>
        <v>285.70999999999998</v>
      </c>
      <c r="Q2209" s="5" t="s">
        <v>8321</v>
      </c>
      <c r="R2209" s="10" t="s">
        <v>8326</v>
      </c>
      <c r="S2209" s="18">
        <f t="shared" si="206"/>
        <v>41564.194131944445</v>
      </c>
      <c r="T2209" s="21">
        <f t="shared" si="207"/>
        <v>41594.235798611109</v>
      </c>
      <c r="U2209" s="23">
        <f t="shared" si="208"/>
        <v>30</v>
      </c>
      <c r="V2209" s="25">
        <f t="shared" si="209"/>
        <v>8.2191780821917804E-2</v>
      </c>
    </row>
    <row r="2210" spans="1:22" customFormat="1" ht="60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 s="8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 s="9">
        <f t="shared" si="205"/>
        <v>42.33</v>
      </c>
      <c r="Q2210" s="5" t="s">
        <v>8321</v>
      </c>
      <c r="R2210" s="10" t="s">
        <v>8326</v>
      </c>
      <c r="S2210" s="18">
        <f t="shared" si="206"/>
        <v>40946.882245370369</v>
      </c>
      <c r="T2210" s="21">
        <f t="shared" si="207"/>
        <v>41006.166666666664</v>
      </c>
      <c r="U2210" s="23">
        <f t="shared" si="208"/>
        <v>60</v>
      </c>
      <c r="V2210" s="25">
        <f t="shared" si="209"/>
        <v>0.16438356164383561</v>
      </c>
    </row>
    <row r="2211" spans="1:22" customFormat="1" ht="45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 s="8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 s="9">
        <f t="shared" si="205"/>
        <v>50.27</v>
      </c>
      <c r="Q2211" s="5" t="s">
        <v>8321</v>
      </c>
      <c r="R2211" s="10" t="s">
        <v>8326</v>
      </c>
      <c r="S2211" s="18">
        <f t="shared" si="206"/>
        <v>41732.479675925926</v>
      </c>
      <c r="T2211" s="21">
        <f t="shared" si="207"/>
        <v>41743.958333333336</v>
      </c>
      <c r="U2211" s="23">
        <f t="shared" si="208"/>
        <v>11</v>
      </c>
      <c r="V2211" s="25">
        <f t="shared" si="209"/>
        <v>3.0136986301369864E-2</v>
      </c>
    </row>
    <row r="2212" spans="1:22" customFormat="1" ht="60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 s="8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 s="9">
        <f t="shared" si="205"/>
        <v>61.9</v>
      </c>
      <c r="Q2212" s="5" t="s">
        <v>8321</v>
      </c>
      <c r="R2212" s="10" t="s">
        <v>8326</v>
      </c>
      <c r="S2212" s="18">
        <f t="shared" si="206"/>
        <v>40956.066087962965</v>
      </c>
      <c r="T2212" s="21">
        <f t="shared" si="207"/>
        <v>41013.73333333333</v>
      </c>
      <c r="U2212" s="23">
        <f t="shared" si="208"/>
        <v>57</v>
      </c>
      <c r="V2212" s="25">
        <f t="shared" si="209"/>
        <v>0.15616438356164383</v>
      </c>
    </row>
    <row r="2213" spans="1:22" customFormat="1" ht="60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 s="8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 s="9">
        <f t="shared" si="205"/>
        <v>40.75</v>
      </c>
      <c r="Q2213" s="5" t="s">
        <v>8321</v>
      </c>
      <c r="R2213" s="10" t="s">
        <v>8326</v>
      </c>
      <c r="S2213" s="18">
        <f t="shared" si="206"/>
        <v>41716.785011574073</v>
      </c>
      <c r="T2213" s="21">
        <f t="shared" si="207"/>
        <v>41739.290972222225</v>
      </c>
      <c r="U2213" s="23">
        <f t="shared" si="208"/>
        <v>23</v>
      </c>
      <c r="V2213" s="25">
        <f t="shared" si="209"/>
        <v>6.3013698630136991E-2</v>
      </c>
    </row>
    <row r="2214" spans="1:22" customFormat="1" ht="60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 s="8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 s="9">
        <f t="shared" si="205"/>
        <v>55.8</v>
      </c>
      <c r="Q2214" s="5" t="s">
        <v>8321</v>
      </c>
      <c r="R2214" s="10" t="s">
        <v>8326</v>
      </c>
      <c r="S2214" s="18">
        <f t="shared" si="206"/>
        <v>41548.747418981482</v>
      </c>
      <c r="T2214" s="21">
        <f t="shared" si="207"/>
        <v>41582.041666666664</v>
      </c>
      <c r="U2214" s="23">
        <f t="shared" si="208"/>
        <v>34</v>
      </c>
      <c r="V2214" s="25">
        <f t="shared" si="209"/>
        <v>9.3150684931506855E-2</v>
      </c>
    </row>
    <row r="2215" spans="1:22" customFormat="1" ht="75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 s="8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 s="9">
        <f t="shared" si="205"/>
        <v>10</v>
      </c>
      <c r="Q2215" s="5" t="s">
        <v>8321</v>
      </c>
      <c r="R2215" s="10" t="s">
        <v>8326</v>
      </c>
      <c r="S2215" s="18">
        <f t="shared" si="206"/>
        <v>42109.826145833329</v>
      </c>
      <c r="T2215" s="21">
        <f t="shared" si="207"/>
        <v>42139.826145833329</v>
      </c>
      <c r="U2215" s="23">
        <f t="shared" si="208"/>
        <v>30</v>
      </c>
      <c r="V2215" s="25">
        <f t="shared" si="209"/>
        <v>8.2191780821917804E-2</v>
      </c>
    </row>
    <row r="2216" spans="1:22" customFormat="1" ht="45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 s="8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 s="9">
        <f t="shared" si="205"/>
        <v>73.13</v>
      </c>
      <c r="Q2216" s="5" t="s">
        <v>8321</v>
      </c>
      <c r="R2216" s="10" t="s">
        <v>8326</v>
      </c>
      <c r="S2216" s="18">
        <f t="shared" si="206"/>
        <v>41646.792222222226</v>
      </c>
      <c r="T2216" s="21">
        <f t="shared" si="207"/>
        <v>41676.792222222226</v>
      </c>
      <c r="U2216" s="23">
        <f t="shared" si="208"/>
        <v>30</v>
      </c>
      <c r="V2216" s="25">
        <f t="shared" si="209"/>
        <v>8.2191780821917804E-2</v>
      </c>
    </row>
    <row r="2217" spans="1:22" customFormat="1" ht="30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 s="8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 s="9">
        <f t="shared" si="205"/>
        <v>26.06</v>
      </c>
      <c r="Q2217" s="5" t="s">
        <v>8321</v>
      </c>
      <c r="R2217" s="10" t="s">
        <v>8326</v>
      </c>
      <c r="S2217" s="18">
        <f t="shared" si="206"/>
        <v>40958.717268518521</v>
      </c>
      <c r="T2217" s="21">
        <f t="shared" si="207"/>
        <v>40981.290972222225</v>
      </c>
      <c r="U2217" s="23">
        <f t="shared" si="208"/>
        <v>23</v>
      </c>
      <c r="V2217" s="25">
        <f t="shared" si="209"/>
        <v>6.3013698630136991E-2</v>
      </c>
    </row>
    <row r="2218" spans="1:22" customFormat="1" ht="60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 s="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 s="9">
        <f t="shared" si="205"/>
        <v>22.64</v>
      </c>
      <c r="Q2218" s="5" t="s">
        <v>8321</v>
      </c>
      <c r="R2218" s="10" t="s">
        <v>8326</v>
      </c>
      <c r="S2218" s="18">
        <f t="shared" si="206"/>
        <v>42194.751678240747</v>
      </c>
      <c r="T2218" s="21">
        <f t="shared" si="207"/>
        <v>42208.751678240747</v>
      </c>
      <c r="U2218" s="23">
        <f t="shared" si="208"/>
        <v>14</v>
      </c>
      <c r="V2218" s="25">
        <f t="shared" si="209"/>
        <v>3.8356164383561646E-2</v>
      </c>
    </row>
    <row r="2219" spans="1:22" customFormat="1" ht="60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 s="8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 s="9">
        <f t="shared" si="205"/>
        <v>47.22</v>
      </c>
      <c r="Q2219" s="5" t="s">
        <v>8321</v>
      </c>
      <c r="R2219" s="10" t="s">
        <v>8326</v>
      </c>
      <c r="S2219" s="18">
        <f t="shared" si="206"/>
        <v>42299.776770833334</v>
      </c>
      <c r="T2219" s="21">
        <f t="shared" si="207"/>
        <v>42310.333333333328</v>
      </c>
      <c r="U2219" s="23">
        <f t="shared" si="208"/>
        <v>11</v>
      </c>
      <c r="V2219" s="25">
        <f t="shared" si="209"/>
        <v>3.0136986301369864E-2</v>
      </c>
    </row>
    <row r="2220" spans="1:22" customFormat="1" ht="45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 s="8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 s="9">
        <f t="shared" si="205"/>
        <v>32.32</v>
      </c>
      <c r="Q2220" s="5" t="s">
        <v>8321</v>
      </c>
      <c r="R2220" s="10" t="s">
        <v>8326</v>
      </c>
      <c r="S2220" s="18">
        <f t="shared" si="206"/>
        <v>41127.812303240738</v>
      </c>
      <c r="T2220" s="21">
        <f t="shared" si="207"/>
        <v>41150</v>
      </c>
      <c r="U2220" s="23">
        <f t="shared" si="208"/>
        <v>23</v>
      </c>
      <c r="V2220" s="25">
        <f t="shared" si="209"/>
        <v>6.3013698630136991E-2</v>
      </c>
    </row>
    <row r="2221" spans="1:22" customFormat="1" ht="45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 s="8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 s="9">
        <f t="shared" si="205"/>
        <v>53.42</v>
      </c>
      <c r="Q2221" s="5" t="s">
        <v>8321</v>
      </c>
      <c r="R2221" s="10" t="s">
        <v>8326</v>
      </c>
      <c r="S2221" s="18">
        <f t="shared" si="206"/>
        <v>42205.718888888892</v>
      </c>
      <c r="T2221" s="21">
        <f t="shared" si="207"/>
        <v>42235.718888888892</v>
      </c>
      <c r="U2221" s="23">
        <f t="shared" si="208"/>
        <v>30</v>
      </c>
      <c r="V2221" s="25">
        <f t="shared" si="209"/>
        <v>8.2191780821917804E-2</v>
      </c>
    </row>
    <row r="2222" spans="1:22" customFormat="1" ht="45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 s="8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 s="9">
        <f t="shared" si="205"/>
        <v>51.3</v>
      </c>
      <c r="Q2222" s="5" t="s">
        <v>8321</v>
      </c>
      <c r="R2222" s="10" t="s">
        <v>8326</v>
      </c>
      <c r="S2222" s="18">
        <f t="shared" si="206"/>
        <v>41452.060601851852</v>
      </c>
      <c r="T2222" s="21">
        <f t="shared" si="207"/>
        <v>41482.060601851852</v>
      </c>
      <c r="U2222" s="23">
        <f t="shared" si="208"/>
        <v>30</v>
      </c>
      <c r="V2222" s="25">
        <f t="shared" si="209"/>
        <v>8.2191780821917804E-2</v>
      </c>
    </row>
    <row r="2223" spans="1:22" customFormat="1" ht="45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 s="8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 s="9">
        <f t="shared" si="205"/>
        <v>37.200000000000003</v>
      </c>
      <c r="Q2223" s="5" t="s">
        <v>8329</v>
      </c>
      <c r="R2223" s="10" t="s">
        <v>8347</v>
      </c>
      <c r="S2223" s="18">
        <f t="shared" si="206"/>
        <v>42452.666770833333</v>
      </c>
      <c r="T2223" s="21">
        <f t="shared" si="207"/>
        <v>42483</v>
      </c>
      <c r="U2223" s="23">
        <f t="shared" si="208"/>
        <v>31</v>
      </c>
      <c r="V2223" s="25">
        <f t="shared" si="209"/>
        <v>8.4931506849315067E-2</v>
      </c>
    </row>
    <row r="2224" spans="1:22" customFormat="1" ht="60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 s="8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 s="9">
        <f t="shared" si="205"/>
        <v>27.1</v>
      </c>
      <c r="Q2224" s="5" t="s">
        <v>8329</v>
      </c>
      <c r="R2224" s="10" t="s">
        <v>8347</v>
      </c>
      <c r="S2224" s="18">
        <f t="shared" si="206"/>
        <v>40906.787581018521</v>
      </c>
      <c r="T2224" s="21">
        <f t="shared" si="207"/>
        <v>40936.787581018521</v>
      </c>
      <c r="U2224" s="23">
        <f t="shared" si="208"/>
        <v>30</v>
      </c>
      <c r="V2224" s="25">
        <f t="shared" si="209"/>
        <v>8.2191780821917804E-2</v>
      </c>
    </row>
    <row r="2225" spans="1:22" customFormat="1" ht="60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 s="8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 s="9">
        <f t="shared" si="205"/>
        <v>206.31</v>
      </c>
      <c r="Q2225" s="5" t="s">
        <v>8329</v>
      </c>
      <c r="R2225" s="10" t="s">
        <v>8347</v>
      </c>
      <c r="S2225" s="18">
        <f t="shared" si="206"/>
        <v>42152.640833333338</v>
      </c>
      <c r="T2225" s="21">
        <f t="shared" si="207"/>
        <v>42182.640833333338</v>
      </c>
      <c r="U2225" s="23">
        <f t="shared" si="208"/>
        <v>30</v>
      </c>
      <c r="V2225" s="25">
        <f t="shared" si="209"/>
        <v>8.2191780821917804E-2</v>
      </c>
    </row>
    <row r="2226" spans="1:22" customFormat="1" ht="60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 s="8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 s="9">
        <f t="shared" si="205"/>
        <v>82.15</v>
      </c>
      <c r="Q2226" s="5" t="s">
        <v>8329</v>
      </c>
      <c r="R2226" s="10" t="s">
        <v>8347</v>
      </c>
      <c r="S2226" s="18">
        <f t="shared" si="206"/>
        <v>42644.667534722219</v>
      </c>
      <c r="T2226" s="21">
        <f t="shared" si="207"/>
        <v>42672.791666666672</v>
      </c>
      <c r="U2226" s="23">
        <f t="shared" si="208"/>
        <v>28</v>
      </c>
      <c r="V2226" s="25">
        <f t="shared" si="209"/>
        <v>7.6712328767123292E-2</v>
      </c>
    </row>
    <row r="2227" spans="1:22" customFormat="1" ht="60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 s="8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 s="9">
        <f t="shared" si="205"/>
        <v>164.8</v>
      </c>
      <c r="Q2227" s="5" t="s">
        <v>8329</v>
      </c>
      <c r="R2227" s="10" t="s">
        <v>8347</v>
      </c>
      <c r="S2227" s="18">
        <f t="shared" si="206"/>
        <v>41873.79184027778</v>
      </c>
      <c r="T2227" s="21">
        <f t="shared" si="207"/>
        <v>41903.79184027778</v>
      </c>
      <c r="U2227" s="23">
        <f t="shared" si="208"/>
        <v>30</v>
      </c>
      <c r="V2227" s="25">
        <f t="shared" si="209"/>
        <v>8.2191780821917804E-2</v>
      </c>
    </row>
    <row r="2228" spans="1:22" customFormat="1" ht="60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 s="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 s="9">
        <f t="shared" si="205"/>
        <v>60.82</v>
      </c>
      <c r="Q2228" s="5" t="s">
        <v>8329</v>
      </c>
      <c r="R2228" s="10" t="s">
        <v>8347</v>
      </c>
      <c r="S2228" s="18">
        <f t="shared" si="206"/>
        <v>42381.79886574074</v>
      </c>
      <c r="T2228" s="21">
        <f t="shared" si="207"/>
        <v>42412.207638888889</v>
      </c>
      <c r="U2228" s="23">
        <f t="shared" si="208"/>
        <v>31</v>
      </c>
      <c r="V2228" s="25">
        <f t="shared" si="209"/>
        <v>8.4931506849315067E-2</v>
      </c>
    </row>
    <row r="2229" spans="1:22" customFormat="1" ht="60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 s="8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 s="9">
        <f t="shared" si="205"/>
        <v>67.97</v>
      </c>
      <c r="Q2229" s="5" t="s">
        <v>8329</v>
      </c>
      <c r="R2229" s="10" t="s">
        <v>8347</v>
      </c>
      <c r="S2229" s="18">
        <f t="shared" si="206"/>
        <v>41561.807349537034</v>
      </c>
      <c r="T2229" s="21">
        <f t="shared" si="207"/>
        <v>41591.849016203705</v>
      </c>
      <c r="U2229" s="23">
        <f t="shared" si="208"/>
        <v>30</v>
      </c>
      <c r="V2229" s="25">
        <f t="shared" si="209"/>
        <v>8.2191780821917804E-2</v>
      </c>
    </row>
    <row r="2230" spans="1:22" customFormat="1" ht="60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 s="8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 s="9">
        <f t="shared" si="205"/>
        <v>81.56</v>
      </c>
      <c r="Q2230" s="5" t="s">
        <v>8329</v>
      </c>
      <c r="R2230" s="10" t="s">
        <v>8347</v>
      </c>
      <c r="S2230" s="18">
        <f t="shared" si="206"/>
        <v>42202.278194444443</v>
      </c>
      <c r="T2230" s="21">
        <f t="shared" si="207"/>
        <v>42232.278194444443</v>
      </c>
      <c r="U2230" s="23">
        <f t="shared" si="208"/>
        <v>30</v>
      </c>
      <c r="V2230" s="25">
        <f t="shared" si="209"/>
        <v>8.2191780821917804E-2</v>
      </c>
    </row>
    <row r="2231" spans="1:22" customFormat="1" ht="60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 s="8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 s="9">
        <f t="shared" si="205"/>
        <v>25.43</v>
      </c>
      <c r="Q2231" s="5" t="s">
        <v>8329</v>
      </c>
      <c r="R2231" s="10" t="s">
        <v>8347</v>
      </c>
      <c r="S2231" s="18">
        <f t="shared" si="206"/>
        <v>41484.664247685185</v>
      </c>
      <c r="T2231" s="21">
        <f t="shared" si="207"/>
        <v>41520.166666666664</v>
      </c>
      <c r="U2231" s="23">
        <f t="shared" si="208"/>
        <v>36</v>
      </c>
      <c r="V2231" s="25">
        <f t="shared" si="209"/>
        <v>9.8630136986301367E-2</v>
      </c>
    </row>
    <row r="2232" spans="1:22" customFormat="1" ht="60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 s="8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 s="9">
        <f t="shared" si="205"/>
        <v>21.5</v>
      </c>
      <c r="Q2232" s="5" t="s">
        <v>8329</v>
      </c>
      <c r="R2232" s="10" t="s">
        <v>8347</v>
      </c>
      <c r="S2232" s="18">
        <f t="shared" si="206"/>
        <v>41724.881099537037</v>
      </c>
      <c r="T2232" s="21">
        <f t="shared" si="207"/>
        <v>41754.881099537037</v>
      </c>
      <c r="U2232" s="23">
        <f t="shared" si="208"/>
        <v>30</v>
      </c>
      <c r="V2232" s="25">
        <f t="shared" si="209"/>
        <v>8.2191780821917804E-2</v>
      </c>
    </row>
    <row r="2233" spans="1:22" customFormat="1" ht="60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 s="8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 s="9">
        <f t="shared" si="205"/>
        <v>27.23</v>
      </c>
      <c r="Q2233" s="5" t="s">
        <v>8329</v>
      </c>
      <c r="R2233" s="10" t="s">
        <v>8347</v>
      </c>
      <c r="S2233" s="18">
        <f t="shared" si="206"/>
        <v>41423.910891203705</v>
      </c>
      <c r="T2233" s="21">
        <f t="shared" si="207"/>
        <v>41450.208333333336</v>
      </c>
      <c r="U2233" s="23">
        <f t="shared" si="208"/>
        <v>27</v>
      </c>
      <c r="V2233" s="25">
        <f t="shared" si="209"/>
        <v>7.3972602739726029E-2</v>
      </c>
    </row>
    <row r="2234" spans="1:22" customFormat="1" ht="45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 s="8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 s="9">
        <f t="shared" si="205"/>
        <v>25.09</v>
      </c>
      <c r="Q2234" s="5" t="s">
        <v>8329</v>
      </c>
      <c r="R2234" s="10" t="s">
        <v>8347</v>
      </c>
      <c r="S2234" s="18">
        <f t="shared" si="206"/>
        <v>41806.794074074074</v>
      </c>
      <c r="T2234" s="21">
        <f t="shared" si="207"/>
        <v>41839.125</v>
      </c>
      <c r="U2234" s="23">
        <f t="shared" si="208"/>
        <v>33</v>
      </c>
      <c r="V2234" s="25">
        <f t="shared" si="209"/>
        <v>9.0410958904109592E-2</v>
      </c>
    </row>
    <row r="2235" spans="1:22" customFormat="1" ht="45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 s="8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 s="9">
        <f t="shared" si="205"/>
        <v>21.23</v>
      </c>
      <c r="Q2235" s="5" t="s">
        <v>8329</v>
      </c>
      <c r="R2235" s="10" t="s">
        <v>8347</v>
      </c>
      <c r="S2235" s="18">
        <f t="shared" si="206"/>
        <v>42331.378923611104</v>
      </c>
      <c r="T2235" s="21">
        <f t="shared" si="207"/>
        <v>42352</v>
      </c>
      <c r="U2235" s="23">
        <f t="shared" si="208"/>
        <v>21</v>
      </c>
      <c r="V2235" s="25">
        <f t="shared" si="209"/>
        <v>5.7534246575342465E-2</v>
      </c>
    </row>
    <row r="2236" spans="1:22" customFormat="1" ht="45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 s="8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 s="9">
        <f t="shared" si="205"/>
        <v>41.61</v>
      </c>
      <c r="Q2236" s="5" t="s">
        <v>8329</v>
      </c>
      <c r="R2236" s="10" t="s">
        <v>8347</v>
      </c>
      <c r="S2236" s="18">
        <f t="shared" si="206"/>
        <v>42710.824618055558</v>
      </c>
      <c r="T2236" s="21">
        <f t="shared" si="207"/>
        <v>42740.824618055558</v>
      </c>
      <c r="U2236" s="23">
        <f t="shared" si="208"/>
        <v>30</v>
      </c>
      <c r="V2236" s="25">
        <f t="shared" si="209"/>
        <v>8.2191780821917804E-2</v>
      </c>
    </row>
    <row r="2237" spans="1:22" customFormat="1" ht="45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 s="8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 s="9">
        <f t="shared" si="205"/>
        <v>135.59</v>
      </c>
      <c r="Q2237" s="5" t="s">
        <v>8329</v>
      </c>
      <c r="R2237" s="10" t="s">
        <v>8347</v>
      </c>
      <c r="S2237" s="18">
        <f t="shared" si="206"/>
        <v>42062.022118055553</v>
      </c>
      <c r="T2237" s="21">
        <f t="shared" si="207"/>
        <v>42091.980451388896</v>
      </c>
      <c r="U2237" s="23">
        <f t="shared" si="208"/>
        <v>29</v>
      </c>
      <c r="V2237" s="25">
        <f t="shared" si="209"/>
        <v>7.9452054794520555E-2</v>
      </c>
    </row>
    <row r="2238" spans="1:22" customFormat="1" ht="45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 s="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 s="9">
        <f t="shared" si="205"/>
        <v>22.12</v>
      </c>
      <c r="Q2238" s="5" t="s">
        <v>8329</v>
      </c>
      <c r="R2238" s="10" t="s">
        <v>8347</v>
      </c>
      <c r="S2238" s="18">
        <f t="shared" si="206"/>
        <v>42371.617164351846</v>
      </c>
      <c r="T2238" s="21">
        <f t="shared" si="207"/>
        <v>42401.617164351846</v>
      </c>
      <c r="U2238" s="23">
        <f t="shared" si="208"/>
        <v>30</v>
      </c>
      <c r="V2238" s="25">
        <f t="shared" si="209"/>
        <v>8.2191780821917804E-2</v>
      </c>
    </row>
    <row r="2239" spans="1:22" customFormat="1" ht="60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 s="8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 s="9">
        <f t="shared" si="205"/>
        <v>64.63</v>
      </c>
      <c r="Q2239" s="5" t="s">
        <v>8329</v>
      </c>
      <c r="R2239" s="10" t="s">
        <v>8347</v>
      </c>
      <c r="S2239" s="18">
        <f t="shared" si="206"/>
        <v>41915.003275462965</v>
      </c>
      <c r="T2239" s="21">
        <f t="shared" si="207"/>
        <v>41955.332638888889</v>
      </c>
      <c r="U2239" s="23">
        <f t="shared" si="208"/>
        <v>40</v>
      </c>
      <c r="V2239" s="25">
        <f t="shared" si="209"/>
        <v>0.1095890410958904</v>
      </c>
    </row>
    <row r="2240" spans="1:22" customFormat="1" ht="30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 s="8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 s="9">
        <f t="shared" si="205"/>
        <v>69.569999999999993</v>
      </c>
      <c r="Q2240" s="5" t="s">
        <v>8329</v>
      </c>
      <c r="R2240" s="10" t="s">
        <v>8347</v>
      </c>
      <c r="S2240" s="18">
        <f t="shared" si="206"/>
        <v>42774.621712962966</v>
      </c>
      <c r="T2240" s="21">
        <f t="shared" si="207"/>
        <v>42804.621712962966</v>
      </c>
      <c r="U2240" s="23">
        <f t="shared" si="208"/>
        <v>30</v>
      </c>
      <c r="V2240" s="25">
        <f t="shared" si="209"/>
        <v>8.2191780821917804E-2</v>
      </c>
    </row>
    <row r="2241" spans="1:22" customFormat="1" ht="30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 s="8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 s="9">
        <f t="shared" si="205"/>
        <v>75.13</v>
      </c>
      <c r="Q2241" s="5" t="s">
        <v>8329</v>
      </c>
      <c r="R2241" s="10" t="s">
        <v>8347</v>
      </c>
      <c r="S2241" s="18">
        <f t="shared" si="206"/>
        <v>41572.958495370374</v>
      </c>
      <c r="T2241" s="21">
        <f t="shared" si="207"/>
        <v>41609.168055555558</v>
      </c>
      <c r="U2241" s="23">
        <f t="shared" si="208"/>
        <v>37</v>
      </c>
      <c r="V2241" s="25">
        <f t="shared" si="209"/>
        <v>0.10136986301369863</v>
      </c>
    </row>
    <row r="2242" spans="1:22" customFormat="1" ht="45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 s="8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4"/>
        <v>271</v>
      </c>
      <c r="P2242" s="9">
        <f t="shared" si="205"/>
        <v>140.97999999999999</v>
      </c>
      <c r="Q2242" s="5" t="s">
        <v>8329</v>
      </c>
      <c r="R2242" s="10" t="s">
        <v>8347</v>
      </c>
      <c r="S2242" s="18">
        <f t="shared" si="206"/>
        <v>42452.825740740736</v>
      </c>
      <c r="T2242" s="21">
        <f t="shared" si="207"/>
        <v>42482.825740740736</v>
      </c>
      <c r="U2242" s="23">
        <f t="shared" si="208"/>
        <v>30</v>
      </c>
      <c r="V2242" s="25">
        <f t="shared" si="209"/>
        <v>8.2191780821917804E-2</v>
      </c>
    </row>
    <row r="2243" spans="1:22" customFormat="1" ht="60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 s="8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0">ROUND(E2243/D2243*100,0)</f>
        <v>806</v>
      </c>
      <c r="P2243" s="9">
        <f t="shared" ref="P2243:P2306" si="211">IFERROR(ROUND(E2243/L2243,2),0)</f>
        <v>49.47</v>
      </c>
      <c r="Q2243" s="5" t="s">
        <v>8329</v>
      </c>
      <c r="R2243" s="10" t="s">
        <v>8347</v>
      </c>
      <c r="S2243" s="18">
        <f t="shared" ref="S2243:S2306" si="212">(((J2243/60)/60)/24)+DATE(1970,1,1)</f>
        <v>42766.827546296292</v>
      </c>
      <c r="T2243" s="21">
        <f t="shared" ref="T2243:T2306" si="213">(((I2243/60)/60)/24)+DATE(1970,1,1)</f>
        <v>42796.827546296292</v>
      </c>
      <c r="U2243" s="23">
        <f t="shared" ref="U2243:U2306" si="214">_xlfn.DAYS(T2243,S2243)</f>
        <v>30</v>
      </c>
      <c r="V2243" s="25">
        <f t="shared" ref="V2243:V2306" si="215">U2243/365</f>
        <v>8.2191780821917804E-2</v>
      </c>
    </row>
    <row r="2244" spans="1:22" customFormat="1" ht="30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 s="8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 s="9">
        <f t="shared" si="211"/>
        <v>53.87</v>
      </c>
      <c r="Q2244" s="5" t="s">
        <v>8329</v>
      </c>
      <c r="R2244" s="10" t="s">
        <v>8347</v>
      </c>
      <c r="S2244" s="18">
        <f t="shared" si="212"/>
        <v>41569.575613425928</v>
      </c>
      <c r="T2244" s="21">
        <f t="shared" si="213"/>
        <v>41605.126388888886</v>
      </c>
      <c r="U2244" s="23">
        <f t="shared" si="214"/>
        <v>36</v>
      </c>
      <c r="V2244" s="25">
        <f t="shared" si="215"/>
        <v>9.8630136986301367E-2</v>
      </c>
    </row>
    <row r="2245" spans="1:22" customFormat="1" ht="60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 s="8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 s="9">
        <f t="shared" si="211"/>
        <v>4.57</v>
      </c>
      <c r="Q2245" s="5" t="s">
        <v>8329</v>
      </c>
      <c r="R2245" s="10" t="s">
        <v>8347</v>
      </c>
      <c r="S2245" s="18">
        <f t="shared" si="212"/>
        <v>42800.751041666663</v>
      </c>
      <c r="T2245" s="21">
        <f t="shared" si="213"/>
        <v>42807.125</v>
      </c>
      <c r="U2245" s="23">
        <f t="shared" si="214"/>
        <v>7</v>
      </c>
      <c r="V2245" s="25">
        <f t="shared" si="215"/>
        <v>1.9178082191780823E-2</v>
      </c>
    </row>
    <row r="2246" spans="1:22" customFormat="1" ht="45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 s="8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 s="9">
        <f t="shared" si="211"/>
        <v>65</v>
      </c>
      <c r="Q2246" s="5" t="s">
        <v>8329</v>
      </c>
      <c r="R2246" s="10" t="s">
        <v>8347</v>
      </c>
      <c r="S2246" s="18">
        <f t="shared" si="212"/>
        <v>42647.818819444445</v>
      </c>
      <c r="T2246" s="21">
        <f t="shared" si="213"/>
        <v>42659.854166666672</v>
      </c>
      <c r="U2246" s="23">
        <f t="shared" si="214"/>
        <v>12</v>
      </c>
      <c r="V2246" s="25">
        <f t="shared" si="215"/>
        <v>3.287671232876712E-2</v>
      </c>
    </row>
    <row r="2247" spans="1:22" customFormat="1" ht="45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 s="8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 s="9">
        <f t="shared" si="211"/>
        <v>53.48</v>
      </c>
      <c r="Q2247" s="5" t="s">
        <v>8329</v>
      </c>
      <c r="R2247" s="10" t="s">
        <v>8347</v>
      </c>
      <c r="S2247" s="18">
        <f t="shared" si="212"/>
        <v>41660.708530092597</v>
      </c>
      <c r="T2247" s="21">
        <f t="shared" si="213"/>
        <v>41691.75</v>
      </c>
      <c r="U2247" s="23">
        <f t="shared" si="214"/>
        <v>31</v>
      </c>
      <c r="V2247" s="25">
        <f t="shared" si="215"/>
        <v>8.4931506849315067E-2</v>
      </c>
    </row>
    <row r="2248" spans="1:22" customFormat="1" ht="60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 s="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 s="9">
        <f t="shared" si="211"/>
        <v>43.91</v>
      </c>
      <c r="Q2248" s="5" t="s">
        <v>8329</v>
      </c>
      <c r="R2248" s="10" t="s">
        <v>8347</v>
      </c>
      <c r="S2248" s="18">
        <f t="shared" si="212"/>
        <v>42221.79178240741</v>
      </c>
      <c r="T2248" s="21">
        <f t="shared" si="213"/>
        <v>42251.79178240741</v>
      </c>
      <c r="U2248" s="23">
        <f t="shared" si="214"/>
        <v>30</v>
      </c>
      <c r="V2248" s="25">
        <f t="shared" si="215"/>
        <v>8.2191780821917804E-2</v>
      </c>
    </row>
    <row r="2249" spans="1:22" customFormat="1" ht="45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 s="8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 s="9">
        <f t="shared" si="211"/>
        <v>50.85</v>
      </c>
      <c r="Q2249" s="5" t="s">
        <v>8329</v>
      </c>
      <c r="R2249" s="10" t="s">
        <v>8347</v>
      </c>
      <c r="S2249" s="18">
        <f t="shared" si="212"/>
        <v>42200.666261574079</v>
      </c>
      <c r="T2249" s="21">
        <f t="shared" si="213"/>
        <v>42214.666261574079</v>
      </c>
      <c r="U2249" s="23">
        <f t="shared" si="214"/>
        <v>14</v>
      </c>
      <c r="V2249" s="25">
        <f t="shared" si="215"/>
        <v>3.8356164383561646E-2</v>
      </c>
    </row>
    <row r="2250" spans="1:22" customFormat="1" ht="60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 s="8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 s="9">
        <f t="shared" si="211"/>
        <v>58.63</v>
      </c>
      <c r="Q2250" s="5" t="s">
        <v>8329</v>
      </c>
      <c r="R2250" s="10" t="s">
        <v>8347</v>
      </c>
      <c r="S2250" s="18">
        <f t="shared" si="212"/>
        <v>42688.875902777778</v>
      </c>
      <c r="T2250" s="21">
        <f t="shared" si="213"/>
        <v>42718.875902777778</v>
      </c>
      <c r="U2250" s="23">
        <f t="shared" si="214"/>
        <v>30</v>
      </c>
      <c r="V2250" s="25">
        <f t="shared" si="215"/>
        <v>8.2191780821917804E-2</v>
      </c>
    </row>
    <row r="2251" spans="1:22" customFormat="1" ht="45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 s="8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 s="9">
        <f t="shared" si="211"/>
        <v>32.82</v>
      </c>
      <c r="Q2251" s="5" t="s">
        <v>8329</v>
      </c>
      <c r="R2251" s="10" t="s">
        <v>8347</v>
      </c>
      <c r="S2251" s="18">
        <f t="shared" si="212"/>
        <v>41336.703298611108</v>
      </c>
      <c r="T2251" s="21">
        <f t="shared" si="213"/>
        <v>41366.661631944444</v>
      </c>
      <c r="U2251" s="23">
        <f t="shared" si="214"/>
        <v>30</v>
      </c>
      <c r="V2251" s="25">
        <f t="shared" si="215"/>
        <v>8.2191780821917804E-2</v>
      </c>
    </row>
    <row r="2252" spans="1:22" customFormat="1" ht="45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 s="8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 s="9">
        <f t="shared" si="211"/>
        <v>426.93</v>
      </c>
      <c r="Q2252" s="5" t="s">
        <v>8329</v>
      </c>
      <c r="R2252" s="10" t="s">
        <v>8347</v>
      </c>
      <c r="S2252" s="18">
        <f t="shared" si="212"/>
        <v>42677.005474537036</v>
      </c>
      <c r="T2252" s="21">
        <f t="shared" si="213"/>
        <v>42707.0471412037</v>
      </c>
      <c r="U2252" s="23">
        <f t="shared" si="214"/>
        <v>30</v>
      </c>
      <c r="V2252" s="25">
        <f t="shared" si="215"/>
        <v>8.2191780821917804E-2</v>
      </c>
    </row>
    <row r="2253" spans="1:22" customFormat="1" ht="45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 s="8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 s="9">
        <f t="shared" si="211"/>
        <v>23.81</v>
      </c>
      <c r="Q2253" s="5" t="s">
        <v>8329</v>
      </c>
      <c r="R2253" s="10" t="s">
        <v>8347</v>
      </c>
      <c r="S2253" s="18">
        <f t="shared" si="212"/>
        <v>41846.34579861111</v>
      </c>
      <c r="T2253" s="21">
        <f t="shared" si="213"/>
        <v>41867.34579861111</v>
      </c>
      <c r="U2253" s="23">
        <f t="shared" si="214"/>
        <v>21</v>
      </c>
      <c r="V2253" s="25">
        <f t="shared" si="215"/>
        <v>5.7534246575342465E-2</v>
      </c>
    </row>
    <row r="2254" spans="1:22" customFormat="1" ht="60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 s="8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 s="9">
        <f t="shared" si="211"/>
        <v>98.41</v>
      </c>
      <c r="Q2254" s="5" t="s">
        <v>8329</v>
      </c>
      <c r="R2254" s="10" t="s">
        <v>8347</v>
      </c>
      <c r="S2254" s="18">
        <f t="shared" si="212"/>
        <v>42573.327986111108</v>
      </c>
      <c r="T2254" s="21">
        <f t="shared" si="213"/>
        <v>42588.327986111108</v>
      </c>
      <c r="U2254" s="23">
        <f t="shared" si="214"/>
        <v>15</v>
      </c>
      <c r="V2254" s="25">
        <f t="shared" si="215"/>
        <v>4.1095890410958902E-2</v>
      </c>
    </row>
    <row r="2255" spans="1:22" customFormat="1" ht="60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 s="8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 s="9">
        <f t="shared" si="211"/>
        <v>107.32</v>
      </c>
      <c r="Q2255" s="5" t="s">
        <v>8329</v>
      </c>
      <c r="R2255" s="10" t="s">
        <v>8347</v>
      </c>
      <c r="S2255" s="18">
        <f t="shared" si="212"/>
        <v>42296.631331018521</v>
      </c>
      <c r="T2255" s="21">
        <f t="shared" si="213"/>
        <v>42326.672997685186</v>
      </c>
      <c r="U2255" s="23">
        <f t="shared" si="214"/>
        <v>30</v>
      </c>
      <c r="V2255" s="25">
        <f t="shared" si="215"/>
        <v>8.2191780821917804E-2</v>
      </c>
    </row>
    <row r="2256" spans="1:22" customFormat="1" ht="45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 s="8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 s="9">
        <f t="shared" si="211"/>
        <v>11.67</v>
      </c>
      <c r="Q2256" s="5" t="s">
        <v>8329</v>
      </c>
      <c r="R2256" s="10" t="s">
        <v>8347</v>
      </c>
      <c r="S2256" s="18">
        <f t="shared" si="212"/>
        <v>42752.647777777776</v>
      </c>
      <c r="T2256" s="21">
        <f t="shared" si="213"/>
        <v>42759.647777777776</v>
      </c>
      <c r="U2256" s="23">
        <f t="shared" si="214"/>
        <v>7</v>
      </c>
      <c r="V2256" s="25">
        <f t="shared" si="215"/>
        <v>1.9178082191780823E-2</v>
      </c>
    </row>
    <row r="2257" spans="1:22" customFormat="1" ht="30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 s="8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 s="9">
        <f t="shared" si="211"/>
        <v>41.78</v>
      </c>
      <c r="Q2257" s="5" t="s">
        <v>8329</v>
      </c>
      <c r="R2257" s="10" t="s">
        <v>8347</v>
      </c>
      <c r="S2257" s="18">
        <f t="shared" si="212"/>
        <v>42467.951979166668</v>
      </c>
      <c r="T2257" s="21">
        <f t="shared" si="213"/>
        <v>42497.951979166668</v>
      </c>
      <c r="U2257" s="23">
        <f t="shared" si="214"/>
        <v>30</v>
      </c>
      <c r="V2257" s="25">
        <f t="shared" si="215"/>
        <v>8.2191780821917804E-2</v>
      </c>
    </row>
    <row r="2258" spans="1:22" customFormat="1" ht="45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 s="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 s="9">
        <f t="shared" si="211"/>
        <v>21.38</v>
      </c>
      <c r="Q2258" s="5" t="s">
        <v>8329</v>
      </c>
      <c r="R2258" s="10" t="s">
        <v>8347</v>
      </c>
      <c r="S2258" s="18">
        <f t="shared" si="212"/>
        <v>42682.451921296291</v>
      </c>
      <c r="T2258" s="21">
        <f t="shared" si="213"/>
        <v>42696.451921296291</v>
      </c>
      <c r="U2258" s="23">
        <f t="shared" si="214"/>
        <v>14</v>
      </c>
      <c r="V2258" s="25">
        <f t="shared" si="215"/>
        <v>3.8356164383561646E-2</v>
      </c>
    </row>
    <row r="2259" spans="1:22" customFormat="1" ht="60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 s="8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 s="9">
        <f t="shared" si="211"/>
        <v>94.1</v>
      </c>
      <c r="Q2259" s="5" t="s">
        <v>8329</v>
      </c>
      <c r="R2259" s="10" t="s">
        <v>8347</v>
      </c>
      <c r="S2259" s="18">
        <f t="shared" si="212"/>
        <v>42505.936678240745</v>
      </c>
      <c r="T2259" s="21">
        <f t="shared" si="213"/>
        <v>42540.958333333328</v>
      </c>
      <c r="U2259" s="23">
        <f t="shared" si="214"/>
        <v>35</v>
      </c>
      <c r="V2259" s="25">
        <f t="shared" si="215"/>
        <v>9.5890410958904104E-2</v>
      </c>
    </row>
    <row r="2260" spans="1:22" customFormat="1" ht="30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 s="8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 s="9">
        <f t="shared" si="211"/>
        <v>15.72</v>
      </c>
      <c r="Q2260" s="5" t="s">
        <v>8329</v>
      </c>
      <c r="R2260" s="10" t="s">
        <v>8347</v>
      </c>
      <c r="S2260" s="18">
        <f t="shared" si="212"/>
        <v>42136.75100694444</v>
      </c>
      <c r="T2260" s="21">
        <f t="shared" si="213"/>
        <v>42166.75100694444</v>
      </c>
      <c r="U2260" s="23">
        <f t="shared" si="214"/>
        <v>30</v>
      </c>
      <c r="V2260" s="25">
        <f t="shared" si="215"/>
        <v>8.2191780821917804E-2</v>
      </c>
    </row>
    <row r="2261" spans="1:22" customFormat="1" ht="60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 s="8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 s="9">
        <f t="shared" si="211"/>
        <v>90.64</v>
      </c>
      <c r="Q2261" s="5" t="s">
        <v>8329</v>
      </c>
      <c r="R2261" s="10" t="s">
        <v>8347</v>
      </c>
      <c r="S2261" s="18">
        <f t="shared" si="212"/>
        <v>42702.804814814815</v>
      </c>
      <c r="T2261" s="21">
        <f t="shared" si="213"/>
        <v>42712.804814814815</v>
      </c>
      <c r="U2261" s="23">
        <f t="shared" si="214"/>
        <v>10</v>
      </c>
      <c r="V2261" s="25">
        <f t="shared" si="215"/>
        <v>2.7397260273972601E-2</v>
      </c>
    </row>
    <row r="2262" spans="1:22" customFormat="1" ht="60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 s="8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 s="9">
        <f t="shared" si="211"/>
        <v>97.3</v>
      </c>
      <c r="Q2262" s="5" t="s">
        <v>8329</v>
      </c>
      <c r="R2262" s="10" t="s">
        <v>8347</v>
      </c>
      <c r="S2262" s="18">
        <f t="shared" si="212"/>
        <v>41695.016782407409</v>
      </c>
      <c r="T2262" s="21">
        <f t="shared" si="213"/>
        <v>41724.975115740745</v>
      </c>
      <c r="U2262" s="23">
        <f t="shared" si="214"/>
        <v>29</v>
      </c>
      <c r="V2262" s="25">
        <f t="shared" si="215"/>
        <v>7.9452054794520555E-2</v>
      </c>
    </row>
    <row r="2263" spans="1:22" customFormat="1" ht="60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 s="8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 s="9">
        <f t="shared" si="211"/>
        <v>37.119999999999997</v>
      </c>
      <c r="Q2263" s="5" t="s">
        <v>8329</v>
      </c>
      <c r="R2263" s="10" t="s">
        <v>8347</v>
      </c>
      <c r="S2263" s="18">
        <f t="shared" si="212"/>
        <v>42759.724768518514</v>
      </c>
      <c r="T2263" s="21">
        <f t="shared" si="213"/>
        <v>42780.724768518514</v>
      </c>
      <c r="U2263" s="23">
        <f t="shared" si="214"/>
        <v>21</v>
      </c>
      <c r="V2263" s="25">
        <f t="shared" si="215"/>
        <v>5.7534246575342465E-2</v>
      </c>
    </row>
    <row r="2264" spans="1:22" customFormat="1" ht="45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 s="8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 s="9">
        <f t="shared" si="211"/>
        <v>28.1</v>
      </c>
      <c r="Q2264" s="5" t="s">
        <v>8329</v>
      </c>
      <c r="R2264" s="10" t="s">
        <v>8347</v>
      </c>
      <c r="S2264" s="18">
        <f t="shared" si="212"/>
        <v>41926.585162037038</v>
      </c>
      <c r="T2264" s="21">
        <f t="shared" si="213"/>
        <v>41961</v>
      </c>
      <c r="U2264" s="23">
        <f t="shared" si="214"/>
        <v>35</v>
      </c>
      <c r="V2264" s="25">
        <f t="shared" si="215"/>
        <v>9.5890410958904104E-2</v>
      </c>
    </row>
    <row r="2265" spans="1:22" customFormat="1" ht="45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 s="8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 s="9">
        <f t="shared" si="211"/>
        <v>144.43</v>
      </c>
      <c r="Q2265" s="5" t="s">
        <v>8329</v>
      </c>
      <c r="R2265" s="10" t="s">
        <v>8347</v>
      </c>
      <c r="S2265" s="18">
        <f t="shared" si="212"/>
        <v>42014.832326388889</v>
      </c>
      <c r="T2265" s="21">
        <f t="shared" si="213"/>
        <v>42035.832326388889</v>
      </c>
      <c r="U2265" s="23">
        <f t="shared" si="214"/>
        <v>21</v>
      </c>
      <c r="V2265" s="25">
        <f t="shared" si="215"/>
        <v>5.7534246575342465E-2</v>
      </c>
    </row>
    <row r="2266" spans="1:22" customFormat="1" ht="60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 s="8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 s="9">
        <f t="shared" si="211"/>
        <v>24.27</v>
      </c>
      <c r="Q2266" s="5" t="s">
        <v>8329</v>
      </c>
      <c r="R2266" s="10" t="s">
        <v>8347</v>
      </c>
      <c r="S2266" s="18">
        <f t="shared" si="212"/>
        <v>42496.582337962958</v>
      </c>
      <c r="T2266" s="21">
        <f t="shared" si="213"/>
        <v>42513.125</v>
      </c>
      <c r="U2266" s="23">
        <f t="shared" si="214"/>
        <v>17</v>
      </c>
      <c r="V2266" s="25">
        <f t="shared" si="215"/>
        <v>4.6575342465753428E-2</v>
      </c>
    </row>
    <row r="2267" spans="1:22" customFormat="1" ht="60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 s="8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 s="9">
        <f t="shared" si="211"/>
        <v>35.119999999999997</v>
      </c>
      <c r="Q2267" s="5" t="s">
        <v>8329</v>
      </c>
      <c r="R2267" s="10" t="s">
        <v>8347</v>
      </c>
      <c r="S2267" s="18">
        <f t="shared" si="212"/>
        <v>42689.853090277778</v>
      </c>
      <c r="T2267" s="21">
        <f t="shared" si="213"/>
        <v>42696.853090277778</v>
      </c>
      <c r="U2267" s="23">
        <f t="shared" si="214"/>
        <v>7</v>
      </c>
      <c r="V2267" s="25">
        <f t="shared" si="215"/>
        <v>1.9178082191780823E-2</v>
      </c>
    </row>
    <row r="2268" spans="1:22" customFormat="1" ht="45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 s="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 s="9">
        <f t="shared" si="211"/>
        <v>24.76</v>
      </c>
      <c r="Q2268" s="5" t="s">
        <v>8329</v>
      </c>
      <c r="R2268" s="10" t="s">
        <v>8347</v>
      </c>
      <c r="S2268" s="18">
        <f t="shared" si="212"/>
        <v>42469.874907407408</v>
      </c>
      <c r="T2268" s="21">
        <f t="shared" si="213"/>
        <v>42487.083333333328</v>
      </c>
      <c r="U2268" s="23">
        <f t="shared" si="214"/>
        <v>18</v>
      </c>
      <c r="V2268" s="25">
        <f t="shared" si="215"/>
        <v>4.9315068493150684E-2</v>
      </c>
    </row>
    <row r="2269" spans="1:22" customFormat="1" ht="60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 s="8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 s="9">
        <f t="shared" si="211"/>
        <v>188.38</v>
      </c>
      <c r="Q2269" s="5" t="s">
        <v>8329</v>
      </c>
      <c r="R2269" s="10" t="s">
        <v>8347</v>
      </c>
      <c r="S2269" s="18">
        <f t="shared" si="212"/>
        <v>41968.829826388886</v>
      </c>
      <c r="T2269" s="21">
        <f t="shared" si="213"/>
        <v>41994.041666666672</v>
      </c>
      <c r="U2269" s="23">
        <f t="shared" si="214"/>
        <v>26</v>
      </c>
      <c r="V2269" s="25">
        <f t="shared" si="215"/>
        <v>7.1232876712328766E-2</v>
      </c>
    </row>
    <row r="2270" spans="1:22" customFormat="1" ht="60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 s="8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 s="9">
        <f t="shared" si="211"/>
        <v>148.08000000000001</v>
      </c>
      <c r="Q2270" s="5" t="s">
        <v>8329</v>
      </c>
      <c r="R2270" s="10" t="s">
        <v>8347</v>
      </c>
      <c r="S2270" s="18">
        <f t="shared" si="212"/>
        <v>42776.082349537035</v>
      </c>
      <c r="T2270" s="21">
        <f t="shared" si="213"/>
        <v>42806.082349537035</v>
      </c>
      <c r="U2270" s="23">
        <f t="shared" si="214"/>
        <v>30</v>
      </c>
      <c r="V2270" s="25">
        <f t="shared" si="215"/>
        <v>8.2191780821917804E-2</v>
      </c>
    </row>
    <row r="2271" spans="1:22" customFormat="1" ht="45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 s="8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 s="9">
        <f t="shared" si="211"/>
        <v>49.93</v>
      </c>
      <c r="Q2271" s="5" t="s">
        <v>8329</v>
      </c>
      <c r="R2271" s="10" t="s">
        <v>8347</v>
      </c>
      <c r="S2271" s="18">
        <f t="shared" si="212"/>
        <v>42776.704432870371</v>
      </c>
      <c r="T2271" s="21">
        <f t="shared" si="213"/>
        <v>42801.208333333328</v>
      </c>
      <c r="U2271" s="23">
        <f t="shared" si="214"/>
        <v>25</v>
      </c>
      <c r="V2271" s="25">
        <f t="shared" si="215"/>
        <v>6.8493150684931503E-2</v>
      </c>
    </row>
    <row r="2272" spans="1:22" customFormat="1" ht="45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 s="8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 s="9">
        <f t="shared" si="211"/>
        <v>107.82</v>
      </c>
      <c r="Q2272" s="5" t="s">
        <v>8329</v>
      </c>
      <c r="R2272" s="10" t="s">
        <v>8347</v>
      </c>
      <c r="S2272" s="18">
        <f t="shared" si="212"/>
        <v>42725.869363425925</v>
      </c>
      <c r="T2272" s="21">
        <f t="shared" si="213"/>
        <v>42745.915972222225</v>
      </c>
      <c r="U2272" s="23">
        <f t="shared" si="214"/>
        <v>20</v>
      </c>
      <c r="V2272" s="25">
        <f t="shared" si="215"/>
        <v>5.4794520547945202E-2</v>
      </c>
    </row>
    <row r="2273" spans="1:22" customFormat="1" ht="60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 s="8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 s="9">
        <f t="shared" si="211"/>
        <v>42.63</v>
      </c>
      <c r="Q2273" s="5" t="s">
        <v>8329</v>
      </c>
      <c r="R2273" s="10" t="s">
        <v>8347</v>
      </c>
      <c r="S2273" s="18">
        <f t="shared" si="212"/>
        <v>42684.000046296293</v>
      </c>
      <c r="T2273" s="21">
        <f t="shared" si="213"/>
        <v>42714.000046296293</v>
      </c>
      <c r="U2273" s="23">
        <f t="shared" si="214"/>
        <v>30</v>
      </c>
      <c r="V2273" s="25">
        <f t="shared" si="215"/>
        <v>8.2191780821917804E-2</v>
      </c>
    </row>
    <row r="2274" spans="1:22" customFormat="1" ht="45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 s="8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 s="9">
        <f t="shared" si="211"/>
        <v>14.37</v>
      </c>
      <c r="Q2274" s="5" t="s">
        <v>8329</v>
      </c>
      <c r="R2274" s="10" t="s">
        <v>8347</v>
      </c>
      <c r="S2274" s="18">
        <f t="shared" si="212"/>
        <v>42315.699490740735</v>
      </c>
      <c r="T2274" s="21">
        <f t="shared" si="213"/>
        <v>42345.699490740735</v>
      </c>
      <c r="U2274" s="23">
        <f t="shared" si="214"/>
        <v>30</v>
      </c>
      <c r="V2274" s="25">
        <f t="shared" si="215"/>
        <v>8.2191780821917804E-2</v>
      </c>
    </row>
    <row r="2275" spans="1:22" customFormat="1" ht="60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 s="8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 s="9">
        <f t="shared" si="211"/>
        <v>37.479999999999997</v>
      </c>
      <c r="Q2275" s="5" t="s">
        <v>8329</v>
      </c>
      <c r="R2275" s="10" t="s">
        <v>8347</v>
      </c>
      <c r="S2275" s="18">
        <f t="shared" si="212"/>
        <v>42781.549097222218</v>
      </c>
      <c r="T2275" s="21">
        <f t="shared" si="213"/>
        <v>42806.507430555561</v>
      </c>
      <c r="U2275" s="23">
        <f t="shared" si="214"/>
        <v>25</v>
      </c>
      <c r="V2275" s="25">
        <f t="shared" si="215"/>
        <v>6.8493150684931503E-2</v>
      </c>
    </row>
    <row r="2276" spans="1:22" customFormat="1" ht="60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 s="8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 s="9">
        <f t="shared" si="211"/>
        <v>30.2</v>
      </c>
      <c r="Q2276" s="5" t="s">
        <v>8329</v>
      </c>
      <c r="R2276" s="10" t="s">
        <v>8347</v>
      </c>
      <c r="S2276" s="18">
        <f t="shared" si="212"/>
        <v>41663.500659722224</v>
      </c>
      <c r="T2276" s="21">
        <f t="shared" si="213"/>
        <v>41693.500659722224</v>
      </c>
      <c r="U2276" s="23">
        <f t="shared" si="214"/>
        <v>30</v>
      </c>
      <c r="V2276" s="25">
        <f t="shared" si="215"/>
        <v>8.2191780821917804E-2</v>
      </c>
    </row>
    <row r="2277" spans="1:22" customFormat="1" ht="45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 s="8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 s="9">
        <f t="shared" si="211"/>
        <v>33.549999999999997</v>
      </c>
      <c r="Q2277" s="5" t="s">
        <v>8329</v>
      </c>
      <c r="R2277" s="10" t="s">
        <v>8347</v>
      </c>
      <c r="S2277" s="18">
        <f t="shared" si="212"/>
        <v>41965.616655092599</v>
      </c>
      <c r="T2277" s="21">
        <f t="shared" si="213"/>
        <v>41995.616655092599</v>
      </c>
      <c r="U2277" s="23">
        <f t="shared" si="214"/>
        <v>30</v>
      </c>
      <c r="V2277" s="25">
        <f t="shared" si="215"/>
        <v>8.2191780821917804E-2</v>
      </c>
    </row>
    <row r="2278" spans="1:22" customFormat="1" ht="60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 s="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 s="9">
        <f t="shared" si="211"/>
        <v>64.75</v>
      </c>
      <c r="Q2278" s="5" t="s">
        <v>8329</v>
      </c>
      <c r="R2278" s="10" t="s">
        <v>8347</v>
      </c>
      <c r="S2278" s="18">
        <f t="shared" si="212"/>
        <v>41614.651493055557</v>
      </c>
      <c r="T2278" s="21">
        <f t="shared" si="213"/>
        <v>41644.651493055557</v>
      </c>
      <c r="U2278" s="23">
        <f t="shared" si="214"/>
        <v>30</v>
      </c>
      <c r="V2278" s="25">
        <f t="shared" si="215"/>
        <v>8.2191780821917804E-2</v>
      </c>
    </row>
    <row r="2279" spans="1:22" customFormat="1" ht="60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 s="8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 s="9">
        <f t="shared" si="211"/>
        <v>57.93</v>
      </c>
      <c r="Q2279" s="5" t="s">
        <v>8329</v>
      </c>
      <c r="R2279" s="10" t="s">
        <v>8347</v>
      </c>
      <c r="S2279" s="18">
        <f t="shared" si="212"/>
        <v>40936.678506944445</v>
      </c>
      <c r="T2279" s="21">
        <f t="shared" si="213"/>
        <v>40966.678506944445</v>
      </c>
      <c r="U2279" s="23">
        <f t="shared" si="214"/>
        <v>30</v>
      </c>
      <c r="V2279" s="25">
        <f t="shared" si="215"/>
        <v>8.2191780821917804E-2</v>
      </c>
    </row>
    <row r="2280" spans="1:22" customFormat="1" ht="45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 s="8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 s="9">
        <f t="shared" si="211"/>
        <v>53.08</v>
      </c>
      <c r="Q2280" s="5" t="s">
        <v>8329</v>
      </c>
      <c r="R2280" s="10" t="s">
        <v>8347</v>
      </c>
      <c r="S2280" s="18">
        <f t="shared" si="212"/>
        <v>42338.709108796291</v>
      </c>
      <c r="T2280" s="21">
        <f t="shared" si="213"/>
        <v>42372.957638888889</v>
      </c>
      <c r="U2280" s="23">
        <f t="shared" si="214"/>
        <v>34</v>
      </c>
      <c r="V2280" s="25">
        <f t="shared" si="215"/>
        <v>9.3150684931506855E-2</v>
      </c>
    </row>
    <row r="2281" spans="1:22" customFormat="1" ht="60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 s="8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 s="9">
        <f t="shared" si="211"/>
        <v>48.06</v>
      </c>
      <c r="Q2281" s="5" t="s">
        <v>8329</v>
      </c>
      <c r="R2281" s="10" t="s">
        <v>8347</v>
      </c>
      <c r="S2281" s="18">
        <f t="shared" si="212"/>
        <v>42020.806701388887</v>
      </c>
      <c r="T2281" s="21">
        <f t="shared" si="213"/>
        <v>42039.166666666672</v>
      </c>
      <c r="U2281" s="23">
        <f t="shared" si="214"/>
        <v>19</v>
      </c>
      <c r="V2281" s="25">
        <f t="shared" si="215"/>
        <v>5.2054794520547946E-2</v>
      </c>
    </row>
    <row r="2282" spans="1:22" customFormat="1" ht="60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 s="8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 s="9">
        <f t="shared" si="211"/>
        <v>82.4</v>
      </c>
      <c r="Q2282" s="5" t="s">
        <v>8329</v>
      </c>
      <c r="R2282" s="10" t="s">
        <v>8347</v>
      </c>
      <c r="S2282" s="18">
        <f t="shared" si="212"/>
        <v>42234.624895833331</v>
      </c>
      <c r="T2282" s="21">
        <f t="shared" si="213"/>
        <v>42264.624895833331</v>
      </c>
      <c r="U2282" s="23">
        <f t="shared" si="214"/>
        <v>30</v>
      </c>
      <c r="V2282" s="25">
        <f t="shared" si="215"/>
        <v>8.2191780821917804E-2</v>
      </c>
    </row>
    <row r="2283" spans="1:22" customFormat="1" ht="60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 s="8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 s="9">
        <f t="shared" si="211"/>
        <v>50.45</v>
      </c>
      <c r="Q2283" s="5" t="s">
        <v>8321</v>
      </c>
      <c r="R2283" s="10" t="s">
        <v>8322</v>
      </c>
      <c r="S2283" s="18">
        <f t="shared" si="212"/>
        <v>40687.285844907405</v>
      </c>
      <c r="T2283" s="21">
        <f t="shared" si="213"/>
        <v>40749.284722222219</v>
      </c>
      <c r="U2283" s="23">
        <f t="shared" si="214"/>
        <v>62</v>
      </c>
      <c r="V2283" s="25">
        <f t="shared" si="215"/>
        <v>0.16986301369863013</v>
      </c>
    </row>
    <row r="2284" spans="1:22" customFormat="1" ht="45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 s="8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 s="9">
        <f t="shared" si="211"/>
        <v>115.83</v>
      </c>
      <c r="Q2284" s="5" t="s">
        <v>8321</v>
      </c>
      <c r="R2284" s="10" t="s">
        <v>8322</v>
      </c>
      <c r="S2284" s="18">
        <f t="shared" si="212"/>
        <v>42323.17460648148</v>
      </c>
      <c r="T2284" s="21">
        <f t="shared" si="213"/>
        <v>42383.17460648148</v>
      </c>
      <c r="U2284" s="23">
        <f t="shared" si="214"/>
        <v>60</v>
      </c>
      <c r="V2284" s="25">
        <f t="shared" si="215"/>
        <v>0.16438356164383561</v>
      </c>
    </row>
    <row r="2285" spans="1:22" customFormat="1" ht="60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 s="8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 s="9">
        <f t="shared" si="211"/>
        <v>63.03</v>
      </c>
      <c r="Q2285" s="5" t="s">
        <v>8321</v>
      </c>
      <c r="R2285" s="10" t="s">
        <v>8322</v>
      </c>
      <c r="S2285" s="18">
        <f t="shared" si="212"/>
        <v>40978.125046296293</v>
      </c>
      <c r="T2285" s="21">
        <f t="shared" si="213"/>
        <v>41038.083379629628</v>
      </c>
      <c r="U2285" s="23">
        <f t="shared" si="214"/>
        <v>60</v>
      </c>
      <c r="V2285" s="25">
        <f t="shared" si="215"/>
        <v>0.16438356164383561</v>
      </c>
    </row>
    <row r="2286" spans="1:22" customFormat="1" ht="30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 s="8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 s="9">
        <f t="shared" si="211"/>
        <v>108.02</v>
      </c>
      <c r="Q2286" s="5" t="s">
        <v>8321</v>
      </c>
      <c r="R2286" s="10" t="s">
        <v>8322</v>
      </c>
      <c r="S2286" s="18">
        <f t="shared" si="212"/>
        <v>40585.796817129631</v>
      </c>
      <c r="T2286" s="21">
        <f t="shared" si="213"/>
        <v>40614.166666666664</v>
      </c>
      <c r="U2286" s="23">
        <f t="shared" si="214"/>
        <v>29</v>
      </c>
      <c r="V2286" s="25">
        <f t="shared" si="215"/>
        <v>7.9452054794520555E-2</v>
      </c>
    </row>
    <row r="2287" spans="1:22" customFormat="1" ht="60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 s="8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 s="9">
        <f t="shared" si="211"/>
        <v>46.09</v>
      </c>
      <c r="Q2287" s="5" t="s">
        <v>8321</v>
      </c>
      <c r="R2287" s="10" t="s">
        <v>8322</v>
      </c>
      <c r="S2287" s="18">
        <f t="shared" si="212"/>
        <v>41059.185682870368</v>
      </c>
      <c r="T2287" s="21">
        <f t="shared" si="213"/>
        <v>41089.185682870368</v>
      </c>
      <c r="U2287" s="23">
        <f t="shared" si="214"/>
        <v>30</v>
      </c>
      <c r="V2287" s="25">
        <f t="shared" si="215"/>
        <v>8.2191780821917804E-2</v>
      </c>
    </row>
    <row r="2288" spans="1:22" customFormat="1" ht="45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 s="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 s="9">
        <f t="shared" si="211"/>
        <v>107.21</v>
      </c>
      <c r="Q2288" s="5" t="s">
        <v>8321</v>
      </c>
      <c r="R2288" s="10" t="s">
        <v>8322</v>
      </c>
      <c r="S2288" s="18">
        <f t="shared" si="212"/>
        <v>41494.963587962964</v>
      </c>
      <c r="T2288" s="21">
        <f t="shared" si="213"/>
        <v>41523.165972222225</v>
      </c>
      <c r="U2288" s="23">
        <f t="shared" si="214"/>
        <v>29</v>
      </c>
      <c r="V2288" s="25">
        <f t="shared" si="215"/>
        <v>7.9452054794520555E-2</v>
      </c>
    </row>
    <row r="2289" spans="1:22" customFormat="1" ht="45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 s="8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 s="9">
        <f t="shared" si="211"/>
        <v>50.93</v>
      </c>
      <c r="Q2289" s="5" t="s">
        <v>8321</v>
      </c>
      <c r="R2289" s="10" t="s">
        <v>8322</v>
      </c>
      <c r="S2289" s="18">
        <f t="shared" si="212"/>
        <v>41792.667361111111</v>
      </c>
      <c r="T2289" s="21">
        <f t="shared" si="213"/>
        <v>41813.667361111111</v>
      </c>
      <c r="U2289" s="23">
        <f t="shared" si="214"/>
        <v>21</v>
      </c>
      <c r="V2289" s="25">
        <f t="shared" si="215"/>
        <v>5.7534246575342465E-2</v>
      </c>
    </row>
    <row r="2290" spans="1:22" customFormat="1" ht="60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 s="8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 s="9">
        <f t="shared" si="211"/>
        <v>40.04</v>
      </c>
      <c r="Q2290" s="5" t="s">
        <v>8321</v>
      </c>
      <c r="R2290" s="10" t="s">
        <v>8322</v>
      </c>
      <c r="S2290" s="18">
        <f t="shared" si="212"/>
        <v>41067.827418981484</v>
      </c>
      <c r="T2290" s="21">
        <f t="shared" si="213"/>
        <v>41086.75</v>
      </c>
      <c r="U2290" s="23">
        <f t="shared" si="214"/>
        <v>19</v>
      </c>
      <c r="V2290" s="25">
        <f t="shared" si="215"/>
        <v>5.2054794520547946E-2</v>
      </c>
    </row>
    <row r="2291" spans="1:22" customFormat="1" ht="60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 s="8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 s="9">
        <f t="shared" si="211"/>
        <v>64.44</v>
      </c>
      <c r="Q2291" s="5" t="s">
        <v>8321</v>
      </c>
      <c r="R2291" s="10" t="s">
        <v>8322</v>
      </c>
      <c r="S2291" s="18">
        <f t="shared" si="212"/>
        <v>41571.998379629629</v>
      </c>
      <c r="T2291" s="21">
        <f t="shared" si="213"/>
        <v>41614.973611111112</v>
      </c>
      <c r="U2291" s="23">
        <f t="shared" si="214"/>
        <v>43</v>
      </c>
      <c r="V2291" s="25">
        <f t="shared" si="215"/>
        <v>0.11780821917808219</v>
      </c>
    </row>
    <row r="2292" spans="1:22" customFormat="1" ht="45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 s="8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 s="9">
        <f t="shared" si="211"/>
        <v>53.83</v>
      </c>
      <c r="Q2292" s="5" t="s">
        <v>8321</v>
      </c>
      <c r="R2292" s="10" t="s">
        <v>8322</v>
      </c>
      <c r="S2292" s="18">
        <f t="shared" si="212"/>
        <v>40070.253819444442</v>
      </c>
      <c r="T2292" s="21">
        <f t="shared" si="213"/>
        <v>40148.708333333336</v>
      </c>
      <c r="U2292" s="23">
        <f t="shared" si="214"/>
        <v>78</v>
      </c>
      <c r="V2292" s="25">
        <f t="shared" si="215"/>
        <v>0.21369863013698631</v>
      </c>
    </row>
    <row r="2293" spans="1:22" customFormat="1" ht="60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 s="8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 s="9">
        <f t="shared" si="211"/>
        <v>100.47</v>
      </c>
      <c r="Q2293" s="5" t="s">
        <v>8321</v>
      </c>
      <c r="R2293" s="10" t="s">
        <v>8322</v>
      </c>
      <c r="S2293" s="18">
        <f t="shared" si="212"/>
        <v>40987.977060185185</v>
      </c>
      <c r="T2293" s="21">
        <f t="shared" si="213"/>
        <v>41022.166666666664</v>
      </c>
      <c r="U2293" s="23">
        <f t="shared" si="214"/>
        <v>35</v>
      </c>
      <c r="V2293" s="25">
        <f t="shared" si="215"/>
        <v>9.5890410958904104E-2</v>
      </c>
    </row>
    <row r="2294" spans="1:22" customFormat="1" ht="60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 s="8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 s="9">
        <f t="shared" si="211"/>
        <v>46.63</v>
      </c>
      <c r="Q2294" s="5" t="s">
        <v>8321</v>
      </c>
      <c r="R2294" s="10" t="s">
        <v>8322</v>
      </c>
      <c r="S2294" s="18">
        <f t="shared" si="212"/>
        <v>40987.697638888887</v>
      </c>
      <c r="T2294" s="21">
        <f t="shared" si="213"/>
        <v>41017.697638888887</v>
      </c>
      <c r="U2294" s="23">
        <f t="shared" si="214"/>
        <v>30</v>
      </c>
      <c r="V2294" s="25">
        <f t="shared" si="215"/>
        <v>8.2191780821917804E-2</v>
      </c>
    </row>
    <row r="2295" spans="1:22" customFormat="1" ht="30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 s="8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 s="9">
        <f t="shared" si="211"/>
        <v>34.07</v>
      </c>
      <c r="Q2295" s="5" t="s">
        <v>8321</v>
      </c>
      <c r="R2295" s="10" t="s">
        <v>8322</v>
      </c>
      <c r="S2295" s="18">
        <f t="shared" si="212"/>
        <v>41151.708321759259</v>
      </c>
      <c r="T2295" s="21">
        <f t="shared" si="213"/>
        <v>41177.165972222225</v>
      </c>
      <c r="U2295" s="23">
        <f t="shared" si="214"/>
        <v>26</v>
      </c>
      <c r="V2295" s="25">
        <f t="shared" si="215"/>
        <v>7.1232876712328766E-2</v>
      </c>
    </row>
    <row r="2296" spans="1:22" customFormat="1" ht="60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 s="8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 s="9">
        <f t="shared" si="211"/>
        <v>65.209999999999994</v>
      </c>
      <c r="Q2296" s="5" t="s">
        <v>8321</v>
      </c>
      <c r="R2296" s="10" t="s">
        <v>8322</v>
      </c>
      <c r="S2296" s="18">
        <f t="shared" si="212"/>
        <v>41264.72314814815</v>
      </c>
      <c r="T2296" s="21">
        <f t="shared" si="213"/>
        <v>41294.72314814815</v>
      </c>
      <c r="U2296" s="23">
        <f t="shared" si="214"/>
        <v>30</v>
      </c>
      <c r="V2296" s="25">
        <f t="shared" si="215"/>
        <v>8.2191780821917804E-2</v>
      </c>
    </row>
    <row r="2297" spans="1:22" customFormat="1" ht="60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 s="8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 s="9">
        <f t="shared" si="211"/>
        <v>44.21</v>
      </c>
      <c r="Q2297" s="5" t="s">
        <v>8321</v>
      </c>
      <c r="R2297" s="10" t="s">
        <v>8322</v>
      </c>
      <c r="S2297" s="18">
        <f t="shared" si="212"/>
        <v>41270.954351851848</v>
      </c>
      <c r="T2297" s="21">
        <f t="shared" si="213"/>
        <v>41300.954351851848</v>
      </c>
      <c r="U2297" s="23">
        <f t="shared" si="214"/>
        <v>30</v>
      </c>
      <c r="V2297" s="25">
        <f t="shared" si="215"/>
        <v>8.2191780821917804E-2</v>
      </c>
    </row>
    <row r="2298" spans="1:22" customFormat="1" ht="45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 s="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 s="9">
        <f t="shared" si="211"/>
        <v>71.97</v>
      </c>
      <c r="Q2298" s="5" t="s">
        <v>8321</v>
      </c>
      <c r="R2298" s="10" t="s">
        <v>8322</v>
      </c>
      <c r="S2298" s="18">
        <f t="shared" si="212"/>
        <v>40927.731782407405</v>
      </c>
      <c r="T2298" s="21">
        <f t="shared" si="213"/>
        <v>40962.731782407405</v>
      </c>
      <c r="U2298" s="23">
        <f t="shared" si="214"/>
        <v>35</v>
      </c>
      <c r="V2298" s="25">
        <f t="shared" si="215"/>
        <v>9.5890410958904104E-2</v>
      </c>
    </row>
    <row r="2299" spans="1:22" customFormat="1" ht="30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 s="8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 s="9">
        <f t="shared" si="211"/>
        <v>52.95</v>
      </c>
      <c r="Q2299" s="5" t="s">
        <v>8321</v>
      </c>
      <c r="R2299" s="10" t="s">
        <v>8322</v>
      </c>
      <c r="S2299" s="18">
        <f t="shared" si="212"/>
        <v>40948.042233796295</v>
      </c>
      <c r="T2299" s="21">
        <f t="shared" si="213"/>
        <v>40982.165972222225</v>
      </c>
      <c r="U2299" s="23">
        <f t="shared" si="214"/>
        <v>34</v>
      </c>
      <c r="V2299" s="25">
        <f t="shared" si="215"/>
        <v>9.3150684931506855E-2</v>
      </c>
    </row>
    <row r="2300" spans="1:22" customFormat="1" ht="45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 s="8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 s="9">
        <f t="shared" si="211"/>
        <v>109.45</v>
      </c>
      <c r="Q2300" s="5" t="s">
        <v>8321</v>
      </c>
      <c r="R2300" s="10" t="s">
        <v>8322</v>
      </c>
      <c r="S2300" s="18">
        <f t="shared" si="212"/>
        <v>41694.84065972222</v>
      </c>
      <c r="T2300" s="21">
        <f t="shared" si="213"/>
        <v>41724.798993055556</v>
      </c>
      <c r="U2300" s="23">
        <f t="shared" si="214"/>
        <v>30</v>
      </c>
      <c r="V2300" s="25">
        <f t="shared" si="215"/>
        <v>8.2191780821917804E-2</v>
      </c>
    </row>
    <row r="2301" spans="1:22" customFormat="1" ht="45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 s="8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 s="9">
        <f t="shared" si="211"/>
        <v>75.040000000000006</v>
      </c>
      <c r="Q2301" s="5" t="s">
        <v>8321</v>
      </c>
      <c r="R2301" s="10" t="s">
        <v>8322</v>
      </c>
      <c r="S2301" s="18">
        <f t="shared" si="212"/>
        <v>40565.032511574071</v>
      </c>
      <c r="T2301" s="21">
        <f t="shared" si="213"/>
        <v>40580.032511574071</v>
      </c>
      <c r="U2301" s="23">
        <f t="shared" si="214"/>
        <v>15</v>
      </c>
      <c r="V2301" s="25">
        <f t="shared" si="215"/>
        <v>4.1095890410958902E-2</v>
      </c>
    </row>
    <row r="2302" spans="1:22" customFormat="1" ht="45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 s="8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 s="9">
        <f t="shared" si="211"/>
        <v>115.71</v>
      </c>
      <c r="Q2302" s="5" t="s">
        <v>8321</v>
      </c>
      <c r="R2302" s="10" t="s">
        <v>8322</v>
      </c>
      <c r="S2302" s="18">
        <f t="shared" si="212"/>
        <v>41074.727037037039</v>
      </c>
      <c r="T2302" s="21">
        <f t="shared" si="213"/>
        <v>41088.727037037039</v>
      </c>
      <c r="U2302" s="23">
        <f t="shared" si="214"/>
        <v>14</v>
      </c>
      <c r="V2302" s="25">
        <f t="shared" si="215"/>
        <v>3.8356164383561646E-2</v>
      </c>
    </row>
    <row r="2303" spans="1:22" customFormat="1" ht="30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 s="8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 s="9">
        <f t="shared" si="211"/>
        <v>31.66</v>
      </c>
      <c r="Q2303" s="5" t="s">
        <v>8321</v>
      </c>
      <c r="R2303" s="10" t="s">
        <v>8325</v>
      </c>
      <c r="S2303" s="18">
        <f t="shared" si="212"/>
        <v>41416.146944444445</v>
      </c>
      <c r="T2303" s="21">
        <f t="shared" si="213"/>
        <v>41446.146944444445</v>
      </c>
      <c r="U2303" s="23">
        <f t="shared" si="214"/>
        <v>30</v>
      </c>
      <c r="V2303" s="25">
        <f t="shared" si="215"/>
        <v>8.2191780821917804E-2</v>
      </c>
    </row>
    <row r="2304" spans="1:22" customFormat="1" ht="45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 s="8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 s="9">
        <f t="shared" si="211"/>
        <v>46.18</v>
      </c>
      <c r="Q2304" s="5" t="s">
        <v>8321</v>
      </c>
      <c r="R2304" s="10" t="s">
        <v>8325</v>
      </c>
      <c r="S2304" s="18">
        <f t="shared" si="212"/>
        <v>41605.868449074071</v>
      </c>
      <c r="T2304" s="21">
        <f t="shared" si="213"/>
        <v>41639.291666666664</v>
      </c>
      <c r="U2304" s="23">
        <f t="shared" si="214"/>
        <v>34</v>
      </c>
      <c r="V2304" s="25">
        <f t="shared" si="215"/>
        <v>9.3150684931506855E-2</v>
      </c>
    </row>
    <row r="2305" spans="1:22" customFormat="1" ht="60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 s="8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 s="9">
        <f t="shared" si="211"/>
        <v>68.48</v>
      </c>
      <c r="Q2305" s="5" t="s">
        <v>8321</v>
      </c>
      <c r="R2305" s="10" t="s">
        <v>8325</v>
      </c>
      <c r="S2305" s="18">
        <f t="shared" si="212"/>
        <v>40850.111064814817</v>
      </c>
      <c r="T2305" s="21">
        <f t="shared" si="213"/>
        <v>40890.152731481481</v>
      </c>
      <c r="U2305" s="23">
        <f t="shared" si="214"/>
        <v>40</v>
      </c>
      <c r="V2305" s="25">
        <f t="shared" si="215"/>
        <v>0.1095890410958904</v>
      </c>
    </row>
    <row r="2306" spans="1:22" customFormat="1" ht="45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 s="8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0"/>
        <v>101</v>
      </c>
      <c r="P2306" s="9">
        <f t="shared" si="211"/>
        <v>53.47</v>
      </c>
      <c r="Q2306" s="5" t="s">
        <v>8321</v>
      </c>
      <c r="R2306" s="10" t="s">
        <v>8325</v>
      </c>
      <c r="S2306" s="18">
        <f t="shared" si="212"/>
        <v>40502.815868055557</v>
      </c>
      <c r="T2306" s="21">
        <f t="shared" si="213"/>
        <v>40544.207638888889</v>
      </c>
      <c r="U2306" s="23">
        <f t="shared" si="214"/>
        <v>42</v>
      </c>
      <c r="V2306" s="25">
        <f t="shared" si="215"/>
        <v>0.11506849315068493</v>
      </c>
    </row>
    <row r="2307" spans="1:22" customFormat="1" ht="60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 s="8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16">ROUND(E2307/D2307*100,0)</f>
        <v>101</v>
      </c>
      <c r="P2307" s="9">
        <f t="shared" ref="P2307:P2370" si="217">IFERROR(ROUND(E2307/L2307,2),0)</f>
        <v>109.11</v>
      </c>
      <c r="Q2307" s="5" t="s">
        <v>8321</v>
      </c>
      <c r="R2307" s="10" t="s">
        <v>8325</v>
      </c>
      <c r="S2307" s="18">
        <f t="shared" ref="S2307:S2370" si="218">(((J2307/60)/60)/24)+DATE(1970,1,1)</f>
        <v>41834.695277777777</v>
      </c>
      <c r="T2307" s="21">
        <f t="shared" ref="T2307:T2370" si="219">(((I2307/60)/60)/24)+DATE(1970,1,1)</f>
        <v>41859.75</v>
      </c>
      <c r="U2307" s="23">
        <f t="shared" ref="U2307:U2370" si="220">_xlfn.DAYS(T2307,S2307)</f>
        <v>25</v>
      </c>
      <c r="V2307" s="25">
        <f t="shared" ref="V2307:V2370" si="221">U2307/365</f>
        <v>6.8493150684931503E-2</v>
      </c>
    </row>
    <row r="2308" spans="1:22" customFormat="1" ht="45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 s="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 s="9">
        <f t="shared" si="217"/>
        <v>51.19</v>
      </c>
      <c r="Q2308" s="5" t="s">
        <v>8321</v>
      </c>
      <c r="R2308" s="10" t="s">
        <v>8325</v>
      </c>
      <c r="S2308" s="18">
        <f t="shared" si="218"/>
        <v>40948.16815972222</v>
      </c>
      <c r="T2308" s="21">
        <f t="shared" si="219"/>
        <v>40978.16815972222</v>
      </c>
      <c r="U2308" s="23">
        <f t="shared" si="220"/>
        <v>30</v>
      </c>
      <c r="V2308" s="25">
        <f t="shared" si="221"/>
        <v>8.2191780821917804E-2</v>
      </c>
    </row>
    <row r="2309" spans="1:22" customFormat="1" ht="45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 s="8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 s="9">
        <f t="shared" si="217"/>
        <v>27.94</v>
      </c>
      <c r="Q2309" s="5" t="s">
        <v>8321</v>
      </c>
      <c r="R2309" s="10" t="s">
        <v>8325</v>
      </c>
      <c r="S2309" s="18">
        <f t="shared" si="218"/>
        <v>41004.802465277775</v>
      </c>
      <c r="T2309" s="21">
        <f t="shared" si="219"/>
        <v>41034.802407407406</v>
      </c>
      <c r="U2309" s="23">
        <f t="shared" si="220"/>
        <v>30</v>
      </c>
      <c r="V2309" s="25">
        <f t="shared" si="221"/>
        <v>8.2191780821917804E-2</v>
      </c>
    </row>
    <row r="2310" spans="1:22" customFormat="1" ht="60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 s="8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 s="9">
        <f t="shared" si="217"/>
        <v>82.5</v>
      </c>
      <c r="Q2310" s="5" t="s">
        <v>8321</v>
      </c>
      <c r="R2310" s="10" t="s">
        <v>8325</v>
      </c>
      <c r="S2310" s="18">
        <f t="shared" si="218"/>
        <v>41851.962916666671</v>
      </c>
      <c r="T2310" s="21">
        <f t="shared" si="219"/>
        <v>41880.041666666664</v>
      </c>
      <c r="U2310" s="23">
        <f t="shared" si="220"/>
        <v>29</v>
      </c>
      <c r="V2310" s="25">
        <f t="shared" si="221"/>
        <v>7.9452054794520555E-2</v>
      </c>
    </row>
    <row r="2311" spans="1:22" customFormat="1" ht="45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 s="8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 s="9">
        <f t="shared" si="217"/>
        <v>59.82</v>
      </c>
      <c r="Q2311" s="5" t="s">
        <v>8321</v>
      </c>
      <c r="R2311" s="10" t="s">
        <v>8325</v>
      </c>
      <c r="S2311" s="18">
        <f t="shared" si="218"/>
        <v>41307.987696759257</v>
      </c>
      <c r="T2311" s="21">
        <f t="shared" si="219"/>
        <v>41342.987696759257</v>
      </c>
      <c r="U2311" s="23">
        <f t="shared" si="220"/>
        <v>35</v>
      </c>
      <c r="V2311" s="25">
        <f t="shared" si="221"/>
        <v>9.5890410958904104E-2</v>
      </c>
    </row>
    <row r="2312" spans="1:22" customFormat="1" ht="60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 s="8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 s="9">
        <f t="shared" si="217"/>
        <v>64.819999999999993</v>
      </c>
      <c r="Q2312" s="5" t="s">
        <v>8321</v>
      </c>
      <c r="R2312" s="10" t="s">
        <v>8325</v>
      </c>
      <c r="S2312" s="18">
        <f t="shared" si="218"/>
        <v>41324.79415509259</v>
      </c>
      <c r="T2312" s="21">
        <f t="shared" si="219"/>
        <v>41354.752488425926</v>
      </c>
      <c r="U2312" s="23">
        <f t="shared" si="220"/>
        <v>30</v>
      </c>
      <c r="V2312" s="25">
        <f t="shared" si="221"/>
        <v>8.2191780821917804E-2</v>
      </c>
    </row>
    <row r="2313" spans="1:22" customFormat="1" ht="45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 s="8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 s="9">
        <f t="shared" si="217"/>
        <v>90.1</v>
      </c>
      <c r="Q2313" s="5" t="s">
        <v>8321</v>
      </c>
      <c r="R2313" s="10" t="s">
        <v>8325</v>
      </c>
      <c r="S2313" s="18">
        <f t="shared" si="218"/>
        <v>41736.004502314812</v>
      </c>
      <c r="T2313" s="21">
        <f t="shared" si="219"/>
        <v>41766.004502314812</v>
      </c>
      <c r="U2313" s="23">
        <f t="shared" si="220"/>
        <v>30</v>
      </c>
      <c r="V2313" s="25">
        <f t="shared" si="221"/>
        <v>8.2191780821917804E-2</v>
      </c>
    </row>
    <row r="2314" spans="1:22" customFormat="1" ht="45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 s="8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 s="9">
        <f t="shared" si="217"/>
        <v>40.96</v>
      </c>
      <c r="Q2314" s="5" t="s">
        <v>8321</v>
      </c>
      <c r="R2314" s="10" t="s">
        <v>8325</v>
      </c>
      <c r="S2314" s="18">
        <f t="shared" si="218"/>
        <v>41716.632847222223</v>
      </c>
      <c r="T2314" s="21">
        <f t="shared" si="219"/>
        <v>41747.958333333336</v>
      </c>
      <c r="U2314" s="23">
        <f t="shared" si="220"/>
        <v>31</v>
      </c>
      <c r="V2314" s="25">
        <f t="shared" si="221"/>
        <v>8.4931506849315067E-2</v>
      </c>
    </row>
    <row r="2315" spans="1:22" customFormat="1" ht="30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 s="8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 s="9">
        <f t="shared" si="217"/>
        <v>56</v>
      </c>
      <c r="Q2315" s="5" t="s">
        <v>8321</v>
      </c>
      <c r="R2315" s="10" t="s">
        <v>8325</v>
      </c>
      <c r="S2315" s="18">
        <f t="shared" si="218"/>
        <v>41002.958634259259</v>
      </c>
      <c r="T2315" s="21">
        <f t="shared" si="219"/>
        <v>41032.958634259259</v>
      </c>
      <c r="U2315" s="23">
        <f t="shared" si="220"/>
        <v>30</v>
      </c>
      <c r="V2315" s="25">
        <f t="shared" si="221"/>
        <v>8.2191780821917804E-2</v>
      </c>
    </row>
    <row r="2316" spans="1:22" customFormat="1" ht="60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 s="8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 s="9">
        <f t="shared" si="217"/>
        <v>37.67</v>
      </c>
      <c r="Q2316" s="5" t="s">
        <v>8321</v>
      </c>
      <c r="R2316" s="10" t="s">
        <v>8325</v>
      </c>
      <c r="S2316" s="18">
        <f t="shared" si="218"/>
        <v>41037.551585648151</v>
      </c>
      <c r="T2316" s="21">
        <f t="shared" si="219"/>
        <v>41067.551585648151</v>
      </c>
      <c r="U2316" s="23">
        <f t="shared" si="220"/>
        <v>30</v>
      </c>
      <c r="V2316" s="25">
        <f t="shared" si="221"/>
        <v>8.2191780821917804E-2</v>
      </c>
    </row>
    <row r="2317" spans="1:22" customFormat="1" ht="45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 s="8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 s="9">
        <f t="shared" si="217"/>
        <v>40.08</v>
      </c>
      <c r="Q2317" s="5" t="s">
        <v>8321</v>
      </c>
      <c r="R2317" s="10" t="s">
        <v>8325</v>
      </c>
      <c r="S2317" s="18">
        <f t="shared" si="218"/>
        <v>41004.72619212963</v>
      </c>
      <c r="T2317" s="21">
        <f t="shared" si="219"/>
        <v>41034.72619212963</v>
      </c>
      <c r="U2317" s="23">
        <f t="shared" si="220"/>
        <v>30</v>
      </c>
      <c r="V2317" s="25">
        <f t="shared" si="221"/>
        <v>8.2191780821917804E-2</v>
      </c>
    </row>
    <row r="2318" spans="1:22" customFormat="1" ht="60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 s="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 s="9">
        <f t="shared" si="217"/>
        <v>78.03</v>
      </c>
      <c r="Q2318" s="5" t="s">
        <v>8321</v>
      </c>
      <c r="R2318" s="10" t="s">
        <v>8325</v>
      </c>
      <c r="S2318" s="18">
        <f t="shared" si="218"/>
        <v>40079.725115740745</v>
      </c>
      <c r="T2318" s="21">
        <f t="shared" si="219"/>
        <v>40156.76666666667</v>
      </c>
      <c r="U2318" s="23">
        <f t="shared" si="220"/>
        <v>77</v>
      </c>
      <c r="V2318" s="25">
        <f t="shared" si="221"/>
        <v>0.21095890410958903</v>
      </c>
    </row>
    <row r="2319" spans="1:22" customFormat="1" ht="45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 s="8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 s="9">
        <f t="shared" si="217"/>
        <v>18.91</v>
      </c>
      <c r="Q2319" s="5" t="s">
        <v>8321</v>
      </c>
      <c r="R2319" s="10" t="s">
        <v>8325</v>
      </c>
      <c r="S2319" s="18">
        <f t="shared" si="218"/>
        <v>40192.542233796295</v>
      </c>
      <c r="T2319" s="21">
        <f t="shared" si="219"/>
        <v>40224.208333333336</v>
      </c>
      <c r="U2319" s="23">
        <f t="shared" si="220"/>
        <v>32</v>
      </c>
      <c r="V2319" s="25">
        <f t="shared" si="221"/>
        <v>8.7671232876712329E-2</v>
      </c>
    </row>
    <row r="2320" spans="1:22" customFormat="1" ht="60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 s="8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 s="9">
        <f t="shared" si="217"/>
        <v>37.130000000000003</v>
      </c>
      <c r="Q2320" s="5" t="s">
        <v>8321</v>
      </c>
      <c r="R2320" s="10" t="s">
        <v>8325</v>
      </c>
      <c r="S2320" s="18">
        <f t="shared" si="218"/>
        <v>40050.643680555557</v>
      </c>
      <c r="T2320" s="21">
        <f t="shared" si="219"/>
        <v>40082.165972222225</v>
      </c>
      <c r="U2320" s="23">
        <f t="shared" si="220"/>
        <v>32</v>
      </c>
      <c r="V2320" s="25">
        <f t="shared" si="221"/>
        <v>8.7671232876712329E-2</v>
      </c>
    </row>
    <row r="2321" spans="1:22" customFormat="1" ht="45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 s="8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 s="9">
        <f t="shared" si="217"/>
        <v>41.96</v>
      </c>
      <c r="Q2321" s="5" t="s">
        <v>8321</v>
      </c>
      <c r="R2321" s="10" t="s">
        <v>8325</v>
      </c>
      <c r="S2321" s="18">
        <f t="shared" si="218"/>
        <v>41593.082002314812</v>
      </c>
      <c r="T2321" s="21">
        <f t="shared" si="219"/>
        <v>41623.082002314812</v>
      </c>
      <c r="U2321" s="23">
        <f t="shared" si="220"/>
        <v>30</v>
      </c>
      <c r="V2321" s="25">
        <f t="shared" si="221"/>
        <v>8.2191780821917804E-2</v>
      </c>
    </row>
    <row r="2322" spans="1:22" customFormat="1" ht="60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 s="8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 s="9">
        <f t="shared" si="217"/>
        <v>61.04</v>
      </c>
      <c r="Q2322" s="5" t="s">
        <v>8321</v>
      </c>
      <c r="R2322" s="10" t="s">
        <v>8325</v>
      </c>
      <c r="S2322" s="18">
        <f t="shared" si="218"/>
        <v>41696.817129629628</v>
      </c>
      <c r="T2322" s="21">
        <f t="shared" si="219"/>
        <v>41731.775462962964</v>
      </c>
      <c r="U2322" s="23">
        <f t="shared" si="220"/>
        <v>35</v>
      </c>
      <c r="V2322" s="25">
        <f t="shared" si="221"/>
        <v>9.5890410958904104E-2</v>
      </c>
    </row>
    <row r="2323" spans="1:22" customFormat="1" ht="45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 s="8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 s="9">
        <f t="shared" si="217"/>
        <v>64.53</v>
      </c>
      <c r="Q2323" s="5" t="s">
        <v>8332</v>
      </c>
      <c r="R2323" s="10" t="s">
        <v>8348</v>
      </c>
      <c r="S2323" s="18">
        <f t="shared" si="218"/>
        <v>42799.260428240741</v>
      </c>
      <c r="T2323" s="21">
        <f t="shared" si="219"/>
        <v>42829.21876157407</v>
      </c>
      <c r="U2323" s="23">
        <f t="shared" si="220"/>
        <v>30</v>
      </c>
      <c r="V2323" s="25">
        <f t="shared" si="221"/>
        <v>8.2191780821917804E-2</v>
      </c>
    </row>
    <row r="2324" spans="1:22" customFormat="1" ht="45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 s="8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 s="9">
        <f t="shared" si="217"/>
        <v>21.25</v>
      </c>
      <c r="Q2324" s="5" t="s">
        <v>8332</v>
      </c>
      <c r="R2324" s="10" t="s">
        <v>8348</v>
      </c>
      <c r="S2324" s="18">
        <f t="shared" si="218"/>
        <v>42804.895474537043</v>
      </c>
      <c r="T2324" s="21">
        <f t="shared" si="219"/>
        <v>42834.853807870371</v>
      </c>
      <c r="U2324" s="23">
        <f t="shared" si="220"/>
        <v>30</v>
      </c>
      <c r="V2324" s="25">
        <f t="shared" si="221"/>
        <v>8.2191780821917804E-2</v>
      </c>
    </row>
    <row r="2325" spans="1:22" customFormat="1" ht="45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 s="8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 s="9">
        <f t="shared" si="217"/>
        <v>30</v>
      </c>
      <c r="Q2325" s="5" t="s">
        <v>8332</v>
      </c>
      <c r="R2325" s="10" t="s">
        <v>8348</v>
      </c>
      <c r="S2325" s="18">
        <f t="shared" si="218"/>
        <v>42807.755173611105</v>
      </c>
      <c r="T2325" s="21">
        <f t="shared" si="219"/>
        <v>42814.755173611105</v>
      </c>
      <c r="U2325" s="23">
        <f t="shared" si="220"/>
        <v>7</v>
      </c>
      <c r="V2325" s="25">
        <f t="shared" si="221"/>
        <v>1.9178082191780823E-2</v>
      </c>
    </row>
    <row r="2326" spans="1:22" customFormat="1" ht="45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 s="8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 s="9">
        <f t="shared" si="217"/>
        <v>25.49</v>
      </c>
      <c r="Q2326" s="5" t="s">
        <v>8332</v>
      </c>
      <c r="R2326" s="10" t="s">
        <v>8348</v>
      </c>
      <c r="S2326" s="18">
        <f t="shared" si="218"/>
        <v>42790.885243055556</v>
      </c>
      <c r="T2326" s="21">
        <f t="shared" si="219"/>
        <v>42820.843576388885</v>
      </c>
      <c r="U2326" s="23">
        <f t="shared" si="220"/>
        <v>30</v>
      </c>
      <c r="V2326" s="25">
        <f t="shared" si="221"/>
        <v>8.2191780821917804E-2</v>
      </c>
    </row>
    <row r="2327" spans="1:22" customFormat="1" ht="60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 s="8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 s="9">
        <f t="shared" si="217"/>
        <v>11.43</v>
      </c>
      <c r="Q2327" s="5" t="s">
        <v>8332</v>
      </c>
      <c r="R2327" s="10" t="s">
        <v>8348</v>
      </c>
      <c r="S2327" s="18">
        <f t="shared" si="218"/>
        <v>42794.022349537037</v>
      </c>
      <c r="T2327" s="21">
        <f t="shared" si="219"/>
        <v>42823.980682870373</v>
      </c>
      <c r="U2327" s="23">
        <f t="shared" si="220"/>
        <v>29</v>
      </c>
      <c r="V2327" s="25">
        <f t="shared" si="221"/>
        <v>7.9452054794520555E-2</v>
      </c>
    </row>
    <row r="2328" spans="1:22" customFormat="1" ht="60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 s="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 s="9">
        <f t="shared" si="217"/>
        <v>108</v>
      </c>
      <c r="Q2328" s="5" t="s">
        <v>8332</v>
      </c>
      <c r="R2328" s="10" t="s">
        <v>8348</v>
      </c>
      <c r="S2328" s="18">
        <f t="shared" si="218"/>
        <v>42804.034120370372</v>
      </c>
      <c r="T2328" s="21">
        <f t="shared" si="219"/>
        <v>42855.708333333328</v>
      </c>
      <c r="U2328" s="23">
        <f t="shared" si="220"/>
        <v>51</v>
      </c>
      <c r="V2328" s="25">
        <f t="shared" si="221"/>
        <v>0.13972602739726028</v>
      </c>
    </row>
    <row r="2329" spans="1:22" customFormat="1" ht="45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 s="8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 s="9">
        <f t="shared" si="217"/>
        <v>54.88</v>
      </c>
      <c r="Q2329" s="5" t="s">
        <v>8332</v>
      </c>
      <c r="R2329" s="10" t="s">
        <v>8348</v>
      </c>
      <c r="S2329" s="18">
        <f t="shared" si="218"/>
        <v>41842.917129629634</v>
      </c>
      <c r="T2329" s="21">
        <f t="shared" si="219"/>
        <v>41877.917129629634</v>
      </c>
      <c r="U2329" s="23">
        <f t="shared" si="220"/>
        <v>35</v>
      </c>
      <c r="V2329" s="25">
        <f t="shared" si="221"/>
        <v>9.5890410958904104E-2</v>
      </c>
    </row>
    <row r="2330" spans="1:22" customFormat="1" ht="60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 s="8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 s="9">
        <f t="shared" si="217"/>
        <v>47.38</v>
      </c>
      <c r="Q2330" s="5" t="s">
        <v>8332</v>
      </c>
      <c r="R2330" s="10" t="s">
        <v>8348</v>
      </c>
      <c r="S2330" s="18">
        <f t="shared" si="218"/>
        <v>42139.781678240746</v>
      </c>
      <c r="T2330" s="21">
        <f t="shared" si="219"/>
        <v>42169.781678240746</v>
      </c>
      <c r="U2330" s="23">
        <f t="shared" si="220"/>
        <v>30</v>
      </c>
      <c r="V2330" s="25">
        <f t="shared" si="221"/>
        <v>8.2191780821917804E-2</v>
      </c>
    </row>
    <row r="2331" spans="1:22" customFormat="1" ht="45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 s="8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 s="9">
        <f t="shared" si="217"/>
        <v>211.84</v>
      </c>
      <c r="Q2331" s="5" t="s">
        <v>8332</v>
      </c>
      <c r="R2331" s="10" t="s">
        <v>8348</v>
      </c>
      <c r="S2331" s="18">
        <f t="shared" si="218"/>
        <v>41807.624374999999</v>
      </c>
      <c r="T2331" s="21">
        <f t="shared" si="219"/>
        <v>41837.624374999999</v>
      </c>
      <c r="U2331" s="23">
        <f t="shared" si="220"/>
        <v>30</v>
      </c>
      <c r="V2331" s="25">
        <f t="shared" si="221"/>
        <v>8.2191780821917804E-2</v>
      </c>
    </row>
    <row r="2332" spans="1:22" customFormat="1" ht="60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 s="8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 s="9">
        <f t="shared" si="217"/>
        <v>219.93</v>
      </c>
      <c r="Q2332" s="5" t="s">
        <v>8332</v>
      </c>
      <c r="R2332" s="10" t="s">
        <v>8348</v>
      </c>
      <c r="S2332" s="18">
        <f t="shared" si="218"/>
        <v>42332.89980324074</v>
      </c>
      <c r="T2332" s="21">
        <f t="shared" si="219"/>
        <v>42363</v>
      </c>
      <c r="U2332" s="23">
        <f t="shared" si="220"/>
        <v>31</v>
      </c>
      <c r="V2332" s="25">
        <f t="shared" si="221"/>
        <v>8.4931506849315067E-2</v>
      </c>
    </row>
    <row r="2333" spans="1:22" customFormat="1" ht="45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 s="8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 s="9">
        <f t="shared" si="217"/>
        <v>40.799999999999997</v>
      </c>
      <c r="Q2333" s="5" t="s">
        <v>8332</v>
      </c>
      <c r="R2333" s="10" t="s">
        <v>8348</v>
      </c>
      <c r="S2333" s="18">
        <f t="shared" si="218"/>
        <v>41839.005671296298</v>
      </c>
      <c r="T2333" s="21">
        <f t="shared" si="219"/>
        <v>41869.005671296298</v>
      </c>
      <c r="U2333" s="23">
        <f t="shared" si="220"/>
        <v>30</v>
      </c>
      <c r="V2333" s="25">
        <f t="shared" si="221"/>
        <v>8.2191780821917804E-2</v>
      </c>
    </row>
    <row r="2334" spans="1:22" customFormat="1" ht="60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 s="8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 s="9">
        <f t="shared" si="217"/>
        <v>75.5</v>
      </c>
      <c r="Q2334" s="5" t="s">
        <v>8332</v>
      </c>
      <c r="R2334" s="10" t="s">
        <v>8348</v>
      </c>
      <c r="S2334" s="18">
        <f t="shared" si="218"/>
        <v>42011.628136574072</v>
      </c>
      <c r="T2334" s="21">
        <f t="shared" si="219"/>
        <v>42041.628136574072</v>
      </c>
      <c r="U2334" s="23">
        <f t="shared" si="220"/>
        <v>30</v>
      </c>
      <c r="V2334" s="25">
        <f t="shared" si="221"/>
        <v>8.2191780821917804E-2</v>
      </c>
    </row>
    <row r="2335" spans="1:22" customFormat="1" ht="60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 s="8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 s="9">
        <f t="shared" si="217"/>
        <v>13.54</v>
      </c>
      <c r="Q2335" s="5" t="s">
        <v>8332</v>
      </c>
      <c r="R2335" s="10" t="s">
        <v>8348</v>
      </c>
      <c r="S2335" s="18">
        <f t="shared" si="218"/>
        <v>41767.650347222225</v>
      </c>
      <c r="T2335" s="21">
        <f t="shared" si="219"/>
        <v>41788.743055555555</v>
      </c>
      <c r="U2335" s="23">
        <f t="shared" si="220"/>
        <v>21</v>
      </c>
      <c r="V2335" s="25">
        <f t="shared" si="221"/>
        <v>5.7534246575342465E-2</v>
      </c>
    </row>
    <row r="2336" spans="1:22" customFormat="1" ht="45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 s="8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 s="9">
        <f t="shared" si="217"/>
        <v>60.87</v>
      </c>
      <c r="Q2336" s="5" t="s">
        <v>8332</v>
      </c>
      <c r="R2336" s="10" t="s">
        <v>8348</v>
      </c>
      <c r="S2336" s="18">
        <f t="shared" si="218"/>
        <v>41918.670115740737</v>
      </c>
      <c r="T2336" s="21">
        <f t="shared" si="219"/>
        <v>41948.731944444444</v>
      </c>
      <c r="U2336" s="23">
        <f t="shared" si="220"/>
        <v>30</v>
      </c>
      <c r="V2336" s="25">
        <f t="shared" si="221"/>
        <v>8.2191780821917804E-2</v>
      </c>
    </row>
    <row r="2337" spans="1:22" customFormat="1" ht="60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 s="8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 s="9">
        <f t="shared" si="217"/>
        <v>115.69</v>
      </c>
      <c r="Q2337" s="5" t="s">
        <v>8332</v>
      </c>
      <c r="R2337" s="10" t="s">
        <v>8348</v>
      </c>
      <c r="S2337" s="18">
        <f t="shared" si="218"/>
        <v>41771.572256944448</v>
      </c>
      <c r="T2337" s="21">
        <f t="shared" si="219"/>
        <v>41801.572256944448</v>
      </c>
      <c r="U2337" s="23">
        <f t="shared" si="220"/>
        <v>30</v>
      </c>
      <c r="V2337" s="25">
        <f t="shared" si="221"/>
        <v>8.2191780821917804E-2</v>
      </c>
    </row>
    <row r="2338" spans="1:22" customFormat="1" ht="45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 s="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 s="9">
        <f t="shared" si="217"/>
        <v>48.1</v>
      </c>
      <c r="Q2338" s="5" t="s">
        <v>8332</v>
      </c>
      <c r="R2338" s="10" t="s">
        <v>8348</v>
      </c>
      <c r="S2338" s="18">
        <f t="shared" si="218"/>
        <v>41666.924710648149</v>
      </c>
      <c r="T2338" s="21">
        <f t="shared" si="219"/>
        <v>41706.924710648149</v>
      </c>
      <c r="U2338" s="23">
        <f t="shared" si="220"/>
        <v>40</v>
      </c>
      <c r="V2338" s="25">
        <f t="shared" si="221"/>
        <v>0.1095890410958904</v>
      </c>
    </row>
    <row r="2339" spans="1:22" customFormat="1" ht="45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 s="8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 s="9">
        <f t="shared" si="217"/>
        <v>74.180000000000007</v>
      </c>
      <c r="Q2339" s="5" t="s">
        <v>8332</v>
      </c>
      <c r="R2339" s="10" t="s">
        <v>8348</v>
      </c>
      <c r="S2339" s="18">
        <f t="shared" si="218"/>
        <v>41786.640543981484</v>
      </c>
      <c r="T2339" s="21">
        <f t="shared" si="219"/>
        <v>41816.640543981484</v>
      </c>
      <c r="U2339" s="23">
        <f t="shared" si="220"/>
        <v>30</v>
      </c>
      <c r="V2339" s="25">
        <f t="shared" si="221"/>
        <v>8.2191780821917804E-2</v>
      </c>
    </row>
    <row r="2340" spans="1:22" customFormat="1" ht="45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 s="8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 s="9">
        <f t="shared" si="217"/>
        <v>123.35</v>
      </c>
      <c r="Q2340" s="5" t="s">
        <v>8332</v>
      </c>
      <c r="R2340" s="10" t="s">
        <v>8348</v>
      </c>
      <c r="S2340" s="18">
        <f t="shared" si="218"/>
        <v>41789.896805555552</v>
      </c>
      <c r="T2340" s="21">
        <f t="shared" si="219"/>
        <v>41819.896805555552</v>
      </c>
      <c r="U2340" s="23">
        <f t="shared" si="220"/>
        <v>30</v>
      </c>
      <c r="V2340" s="25">
        <f t="shared" si="221"/>
        <v>8.2191780821917804E-2</v>
      </c>
    </row>
    <row r="2341" spans="1:22" customFormat="1" ht="60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 s="8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 s="9">
        <f t="shared" si="217"/>
        <v>66.62</v>
      </c>
      <c r="Q2341" s="5" t="s">
        <v>8332</v>
      </c>
      <c r="R2341" s="10" t="s">
        <v>8348</v>
      </c>
      <c r="S2341" s="18">
        <f t="shared" si="218"/>
        <v>42692.79987268518</v>
      </c>
      <c r="T2341" s="21">
        <f t="shared" si="219"/>
        <v>42723.332638888889</v>
      </c>
      <c r="U2341" s="23">
        <f t="shared" si="220"/>
        <v>31</v>
      </c>
      <c r="V2341" s="25">
        <f t="shared" si="221"/>
        <v>8.4931506849315067E-2</v>
      </c>
    </row>
    <row r="2342" spans="1:22" customFormat="1" ht="45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 s="8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 s="9">
        <f t="shared" si="217"/>
        <v>104.99</v>
      </c>
      <c r="Q2342" s="5" t="s">
        <v>8332</v>
      </c>
      <c r="R2342" s="10" t="s">
        <v>8348</v>
      </c>
      <c r="S2342" s="18">
        <f t="shared" si="218"/>
        <v>42643.642800925925</v>
      </c>
      <c r="T2342" s="21">
        <f t="shared" si="219"/>
        <v>42673.642800925925</v>
      </c>
      <c r="U2342" s="23">
        <f t="shared" si="220"/>
        <v>30</v>
      </c>
      <c r="V2342" s="25">
        <f t="shared" si="221"/>
        <v>8.2191780821917804E-2</v>
      </c>
    </row>
    <row r="2343" spans="1:22" customFormat="1" ht="45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 s="8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 s="9">
        <f t="shared" si="217"/>
        <v>0</v>
      </c>
      <c r="Q2343" s="5" t="s">
        <v>8315</v>
      </c>
      <c r="R2343" s="10" t="s">
        <v>8316</v>
      </c>
      <c r="S2343" s="18">
        <f t="shared" si="218"/>
        <v>42167.813703703709</v>
      </c>
      <c r="T2343" s="21">
        <f t="shared" si="219"/>
        <v>42197.813703703709</v>
      </c>
      <c r="U2343" s="23">
        <f t="shared" si="220"/>
        <v>30</v>
      </c>
      <c r="V2343" s="25">
        <f t="shared" si="221"/>
        <v>8.2191780821917804E-2</v>
      </c>
    </row>
    <row r="2344" spans="1:22" customFormat="1" ht="60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 s="8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 s="9">
        <f t="shared" si="217"/>
        <v>0</v>
      </c>
      <c r="Q2344" s="5" t="s">
        <v>8315</v>
      </c>
      <c r="R2344" s="10" t="s">
        <v>8316</v>
      </c>
      <c r="S2344" s="18">
        <f t="shared" si="218"/>
        <v>41897.702199074076</v>
      </c>
      <c r="T2344" s="21">
        <f t="shared" si="219"/>
        <v>41918.208333333336</v>
      </c>
      <c r="U2344" s="23">
        <f t="shared" si="220"/>
        <v>21</v>
      </c>
      <c r="V2344" s="25">
        <f t="shared" si="221"/>
        <v>5.7534246575342465E-2</v>
      </c>
    </row>
    <row r="2345" spans="1:22" customFormat="1" ht="60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 s="8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 s="9">
        <f t="shared" si="217"/>
        <v>300</v>
      </c>
      <c r="Q2345" s="5" t="s">
        <v>8315</v>
      </c>
      <c r="R2345" s="10" t="s">
        <v>8316</v>
      </c>
      <c r="S2345" s="18">
        <f t="shared" si="218"/>
        <v>42327.825289351851</v>
      </c>
      <c r="T2345" s="21">
        <f t="shared" si="219"/>
        <v>42377.82430555555</v>
      </c>
      <c r="U2345" s="23">
        <f t="shared" si="220"/>
        <v>50</v>
      </c>
      <c r="V2345" s="25">
        <f t="shared" si="221"/>
        <v>0.13698630136986301</v>
      </c>
    </row>
    <row r="2346" spans="1:22" customFormat="1" ht="60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 s="8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 s="9">
        <f t="shared" si="217"/>
        <v>1</v>
      </c>
      <c r="Q2346" s="5" t="s">
        <v>8315</v>
      </c>
      <c r="R2346" s="10" t="s">
        <v>8316</v>
      </c>
      <c r="S2346" s="18">
        <f t="shared" si="218"/>
        <v>42515.727650462963</v>
      </c>
      <c r="T2346" s="21">
        <f t="shared" si="219"/>
        <v>42545.727650462963</v>
      </c>
      <c r="U2346" s="23">
        <f t="shared" si="220"/>
        <v>30</v>
      </c>
      <c r="V2346" s="25">
        <f t="shared" si="221"/>
        <v>8.2191780821917804E-2</v>
      </c>
    </row>
    <row r="2347" spans="1:22" customFormat="1" ht="60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 s="8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 s="9">
        <f t="shared" si="217"/>
        <v>0</v>
      </c>
      <c r="Q2347" s="5" t="s">
        <v>8315</v>
      </c>
      <c r="R2347" s="10" t="s">
        <v>8316</v>
      </c>
      <c r="S2347" s="18">
        <f t="shared" si="218"/>
        <v>42060.001805555556</v>
      </c>
      <c r="T2347" s="21">
        <f t="shared" si="219"/>
        <v>42094.985416666663</v>
      </c>
      <c r="U2347" s="23">
        <f t="shared" si="220"/>
        <v>34</v>
      </c>
      <c r="V2347" s="25">
        <f t="shared" si="221"/>
        <v>9.3150684931506855E-2</v>
      </c>
    </row>
    <row r="2348" spans="1:22" customFormat="1" ht="45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 s="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 s="9">
        <f t="shared" si="217"/>
        <v>13</v>
      </c>
      <c r="Q2348" s="5" t="s">
        <v>8315</v>
      </c>
      <c r="R2348" s="10" t="s">
        <v>8316</v>
      </c>
      <c r="S2348" s="18">
        <f t="shared" si="218"/>
        <v>42615.79896990741</v>
      </c>
      <c r="T2348" s="21">
        <f t="shared" si="219"/>
        <v>42660.79896990741</v>
      </c>
      <c r="U2348" s="23">
        <f t="shared" si="220"/>
        <v>45</v>
      </c>
      <c r="V2348" s="25">
        <f t="shared" si="221"/>
        <v>0.12328767123287671</v>
      </c>
    </row>
    <row r="2349" spans="1:22" customFormat="1" ht="45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 s="8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 s="9">
        <f t="shared" si="217"/>
        <v>15</v>
      </c>
      <c r="Q2349" s="5" t="s">
        <v>8315</v>
      </c>
      <c r="R2349" s="10" t="s">
        <v>8316</v>
      </c>
      <c r="S2349" s="18">
        <f t="shared" si="218"/>
        <v>42577.607361111113</v>
      </c>
      <c r="T2349" s="21">
        <f t="shared" si="219"/>
        <v>42607.607361111113</v>
      </c>
      <c r="U2349" s="23">
        <f t="shared" si="220"/>
        <v>30</v>
      </c>
      <c r="V2349" s="25">
        <f t="shared" si="221"/>
        <v>8.2191780821917804E-2</v>
      </c>
    </row>
    <row r="2350" spans="1:22" customFormat="1" ht="60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 s="8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 s="9">
        <f t="shared" si="217"/>
        <v>54</v>
      </c>
      <c r="Q2350" s="5" t="s">
        <v>8315</v>
      </c>
      <c r="R2350" s="10" t="s">
        <v>8316</v>
      </c>
      <c r="S2350" s="18">
        <f t="shared" si="218"/>
        <v>42360.932152777779</v>
      </c>
      <c r="T2350" s="21">
        <f t="shared" si="219"/>
        <v>42420.932152777779</v>
      </c>
      <c r="U2350" s="23">
        <f t="shared" si="220"/>
        <v>60</v>
      </c>
      <c r="V2350" s="25">
        <f t="shared" si="221"/>
        <v>0.16438356164383561</v>
      </c>
    </row>
    <row r="2351" spans="1:22" customFormat="1" ht="45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 s="8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 s="9">
        <f t="shared" si="217"/>
        <v>0</v>
      </c>
      <c r="Q2351" s="5" t="s">
        <v>8315</v>
      </c>
      <c r="R2351" s="10" t="s">
        <v>8316</v>
      </c>
      <c r="S2351" s="18">
        <f t="shared" si="218"/>
        <v>42198.775787037041</v>
      </c>
      <c r="T2351" s="21">
        <f t="shared" si="219"/>
        <v>42227.775787037041</v>
      </c>
      <c r="U2351" s="23">
        <f t="shared" si="220"/>
        <v>29</v>
      </c>
      <c r="V2351" s="25">
        <f t="shared" si="221"/>
        <v>7.9452054794520555E-2</v>
      </c>
    </row>
    <row r="2352" spans="1:22" customFormat="1" ht="45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 s="8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 s="9">
        <f t="shared" si="217"/>
        <v>0</v>
      </c>
      <c r="Q2352" s="5" t="s">
        <v>8315</v>
      </c>
      <c r="R2352" s="10" t="s">
        <v>8316</v>
      </c>
      <c r="S2352" s="18">
        <f t="shared" si="218"/>
        <v>42708.842245370368</v>
      </c>
      <c r="T2352" s="21">
        <f t="shared" si="219"/>
        <v>42738.842245370368</v>
      </c>
      <c r="U2352" s="23">
        <f t="shared" si="220"/>
        <v>30</v>
      </c>
      <c r="V2352" s="25">
        <f t="shared" si="221"/>
        <v>8.2191780821917804E-2</v>
      </c>
    </row>
    <row r="2353" spans="1:22" customFormat="1" ht="30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 s="8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 s="9">
        <f t="shared" si="217"/>
        <v>15.43</v>
      </c>
      <c r="Q2353" s="5" t="s">
        <v>8315</v>
      </c>
      <c r="R2353" s="10" t="s">
        <v>8316</v>
      </c>
      <c r="S2353" s="18">
        <f t="shared" si="218"/>
        <v>42094.101145833338</v>
      </c>
      <c r="T2353" s="21">
        <f t="shared" si="219"/>
        <v>42124.101145833338</v>
      </c>
      <c r="U2353" s="23">
        <f t="shared" si="220"/>
        <v>30</v>
      </c>
      <c r="V2353" s="25">
        <f t="shared" si="221"/>
        <v>8.2191780821917804E-2</v>
      </c>
    </row>
    <row r="2354" spans="1:22" customFormat="1" ht="45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 s="8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 s="9">
        <f t="shared" si="217"/>
        <v>0</v>
      </c>
      <c r="Q2354" s="5" t="s">
        <v>8315</v>
      </c>
      <c r="R2354" s="10" t="s">
        <v>8316</v>
      </c>
      <c r="S2354" s="18">
        <f t="shared" si="218"/>
        <v>42101.633703703701</v>
      </c>
      <c r="T2354" s="21">
        <f t="shared" si="219"/>
        <v>42161.633703703701</v>
      </c>
      <c r="U2354" s="23">
        <f t="shared" si="220"/>
        <v>60</v>
      </c>
      <c r="V2354" s="25">
        <f t="shared" si="221"/>
        <v>0.16438356164383561</v>
      </c>
    </row>
    <row r="2355" spans="1:22" customFormat="1" ht="60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 s="8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 s="9">
        <f t="shared" si="217"/>
        <v>0</v>
      </c>
      <c r="Q2355" s="5" t="s">
        <v>8315</v>
      </c>
      <c r="R2355" s="10" t="s">
        <v>8316</v>
      </c>
      <c r="S2355" s="18">
        <f t="shared" si="218"/>
        <v>42103.676180555558</v>
      </c>
      <c r="T2355" s="21">
        <f t="shared" si="219"/>
        <v>42115.676180555558</v>
      </c>
      <c r="U2355" s="23">
        <f t="shared" si="220"/>
        <v>12</v>
      </c>
      <c r="V2355" s="25">
        <f t="shared" si="221"/>
        <v>3.287671232876712E-2</v>
      </c>
    </row>
    <row r="2356" spans="1:22" customFormat="1" ht="45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 s="8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 s="9">
        <f t="shared" si="217"/>
        <v>25</v>
      </c>
      <c r="Q2356" s="5" t="s">
        <v>8315</v>
      </c>
      <c r="R2356" s="10" t="s">
        <v>8316</v>
      </c>
      <c r="S2356" s="18">
        <f t="shared" si="218"/>
        <v>41954.722916666666</v>
      </c>
      <c r="T2356" s="21">
        <f t="shared" si="219"/>
        <v>42014.722916666666</v>
      </c>
      <c r="U2356" s="23">
        <f t="shared" si="220"/>
        <v>60</v>
      </c>
      <c r="V2356" s="25">
        <f t="shared" si="221"/>
        <v>0.16438356164383561</v>
      </c>
    </row>
    <row r="2357" spans="1:22" customFormat="1" ht="45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 s="8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 s="9">
        <f t="shared" si="217"/>
        <v>27.5</v>
      </c>
      <c r="Q2357" s="5" t="s">
        <v>8315</v>
      </c>
      <c r="R2357" s="10" t="s">
        <v>8316</v>
      </c>
      <c r="S2357" s="18">
        <f t="shared" si="218"/>
        <v>42096.918240740735</v>
      </c>
      <c r="T2357" s="21">
        <f t="shared" si="219"/>
        <v>42126.918240740735</v>
      </c>
      <c r="U2357" s="23">
        <f t="shared" si="220"/>
        <v>30</v>
      </c>
      <c r="V2357" s="25">
        <f t="shared" si="221"/>
        <v>8.2191780821917804E-2</v>
      </c>
    </row>
    <row r="2358" spans="1:22" customFormat="1" ht="30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 s="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 s="9">
        <f t="shared" si="217"/>
        <v>0</v>
      </c>
      <c r="Q2358" s="5" t="s">
        <v>8315</v>
      </c>
      <c r="R2358" s="10" t="s">
        <v>8316</v>
      </c>
      <c r="S2358" s="18">
        <f t="shared" si="218"/>
        <v>42130.78361111111</v>
      </c>
      <c r="T2358" s="21">
        <f t="shared" si="219"/>
        <v>42160.78361111111</v>
      </c>
      <c r="U2358" s="23">
        <f t="shared" si="220"/>
        <v>30</v>
      </c>
      <c r="V2358" s="25">
        <f t="shared" si="221"/>
        <v>8.2191780821917804E-2</v>
      </c>
    </row>
    <row r="2359" spans="1:22" customFormat="1" ht="45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 s="8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 s="9">
        <f t="shared" si="217"/>
        <v>0</v>
      </c>
      <c r="Q2359" s="5" t="s">
        <v>8315</v>
      </c>
      <c r="R2359" s="10" t="s">
        <v>8316</v>
      </c>
      <c r="S2359" s="18">
        <f t="shared" si="218"/>
        <v>42264.620115740734</v>
      </c>
      <c r="T2359" s="21">
        <f t="shared" si="219"/>
        <v>42294.620115740734</v>
      </c>
      <c r="U2359" s="23">
        <f t="shared" si="220"/>
        <v>30</v>
      </c>
      <c r="V2359" s="25">
        <f t="shared" si="221"/>
        <v>8.2191780821917804E-2</v>
      </c>
    </row>
    <row r="2360" spans="1:22" customFormat="1" ht="45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 s="8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 s="9">
        <f t="shared" si="217"/>
        <v>0</v>
      </c>
      <c r="Q2360" s="5" t="s">
        <v>8315</v>
      </c>
      <c r="R2360" s="10" t="s">
        <v>8316</v>
      </c>
      <c r="S2360" s="18">
        <f t="shared" si="218"/>
        <v>41978.930972222224</v>
      </c>
      <c r="T2360" s="21">
        <f t="shared" si="219"/>
        <v>42035.027083333334</v>
      </c>
      <c r="U2360" s="23">
        <f t="shared" si="220"/>
        <v>57</v>
      </c>
      <c r="V2360" s="25">
        <f t="shared" si="221"/>
        <v>0.15616438356164383</v>
      </c>
    </row>
    <row r="2361" spans="1:22" customFormat="1" ht="45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 s="8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 s="9">
        <f t="shared" si="217"/>
        <v>367</v>
      </c>
      <c r="Q2361" s="5" t="s">
        <v>8315</v>
      </c>
      <c r="R2361" s="10" t="s">
        <v>8316</v>
      </c>
      <c r="S2361" s="18">
        <f t="shared" si="218"/>
        <v>42159.649583333332</v>
      </c>
      <c r="T2361" s="21">
        <f t="shared" si="219"/>
        <v>42219.649583333332</v>
      </c>
      <c r="U2361" s="23">
        <f t="shared" si="220"/>
        <v>60</v>
      </c>
      <c r="V2361" s="25">
        <f t="shared" si="221"/>
        <v>0.16438356164383561</v>
      </c>
    </row>
    <row r="2362" spans="1:22" customFormat="1" ht="45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 s="8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 s="9">
        <f t="shared" si="217"/>
        <v>2</v>
      </c>
      <c r="Q2362" s="5" t="s">
        <v>8315</v>
      </c>
      <c r="R2362" s="10" t="s">
        <v>8316</v>
      </c>
      <c r="S2362" s="18">
        <f t="shared" si="218"/>
        <v>42377.70694444445</v>
      </c>
      <c r="T2362" s="21">
        <f t="shared" si="219"/>
        <v>42407.70694444445</v>
      </c>
      <c r="U2362" s="23">
        <f t="shared" si="220"/>
        <v>30</v>
      </c>
      <c r="V2362" s="25">
        <f t="shared" si="221"/>
        <v>8.2191780821917804E-2</v>
      </c>
    </row>
    <row r="2363" spans="1:22" customFormat="1" ht="60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 s="8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 s="9">
        <f t="shared" si="217"/>
        <v>0</v>
      </c>
      <c r="Q2363" s="5" t="s">
        <v>8315</v>
      </c>
      <c r="R2363" s="10" t="s">
        <v>8316</v>
      </c>
      <c r="S2363" s="18">
        <f t="shared" si="218"/>
        <v>42466.858888888892</v>
      </c>
      <c r="T2363" s="21">
        <f t="shared" si="219"/>
        <v>42490.916666666672</v>
      </c>
      <c r="U2363" s="23">
        <f t="shared" si="220"/>
        <v>24</v>
      </c>
      <c r="V2363" s="25">
        <f t="shared" si="221"/>
        <v>6.575342465753424E-2</v>
      </c>
    </row>
    <row r="2364" spans="1:22" customFormat="1" ht="45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 s="8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 s="9">
        <f t="shared" si="217"/>
        <v>60</v>
      </c>
      <c r="Q2364" s="5" t="s">
        <v>8315</v>
      </c>
      <c r="R2364" s="10" t="s">
        <v>8316</v>
      </c>
      <c r="S2364" s="18">
        <f t="shared" si="218"/>
        <v>41954.688310185185</v>
      </c>
      <c r="T2364" s="21">
        <f t="shared" si="219"/>
        <v>41984.688310185185</v>
      </c>
      <c r="U2364" s="23">
        <f t="shared" si="220"/>
        <v>30</v>
      </c>
      <c r="V2364" s="25">
        <f t="shared" si="221"/>
        <v>8.2191780821917804E-2</v>
      </c>
    </row>
    <row r="2365" spans="1:22" customFormat="1" ht="60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 s="8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 s="9">
        <f t="shared" si="217"/>
        <v>0</v>
      </c>
      <c r="Q2365" s="5" t="s">
        <v>8315</v>
      </c>
      <c r="R2365" s="10" t="s">
        <v>8316</v>
      </c>
      <c r="S2365" s="18">
        <f t="shared" si="218"/>
        <v>42322.011574074073</v>
      </c>
      <c r="T2365" s="21">
        <f t="shared" si="219"/>
        <v>42367.011574074073</v>
      </c>
      <c r="U2365" s="23">
        <f t="shared" si="220"/>
        <v>45</v>
      </c>
      <c r="V2365" s="25">
        <f t="shared" si="221"/>
        <v>0.12328767123287671</v>
      </c>
    </row>
    <row r="2366" spans="1:22" customFormat="1" ht="45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 s="8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 s="9">
        <f t="shared" si="217"/>
        <v>0</v>
      </c>
      <c r="Q2366" s="5" t="s">
        <v>8315</v>
      </c>
      <c r="R2366" s="10" t="s">
        <v>8316</v>
      </c>
      <c r="S2366" s="18">
        <f t="shared" si="218"/>
        <v>42248.934675925921</v>
      </c>
      <c r="T2366" s="21">
        <f t="shared" si="219"/>
        <v>42303.934675925921</v>
      </c>
      <c r="U2366" s="23">
        <f t="shared" si="220"/>
        <v>55</v>
      </c>
      <c r="V2366" s="25">
        <f t="shared" si="221"/>
        <v>0.15068493150684931</v>
      </c>
    </row>
    <row r="2367" spans="1:22" customFormat="1" ht="60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 s="8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 s="9">
        <f t="shared" si="217"/>
        <v>0</v>
      </c>
      <c r="Q2367" s="5" t="s">
        <v>8315</v>
      </c>
      <c r="R2367" s="10" t="s">
        <v>8316</v>
      </c>
      <c r="S2367" s="18">
        <f t="shared" si="218"/>
        <v>42346.736400462964</v>
      </c>
      <c r="T2367" s="21">
        <f t="shared" si="219"/>
        <v>42386.958333333328</v>
      </c>
      <c r="U2367" s="23">
        <f t="shared" si="220"/>
        <v>40</v>
      </c>
      <c r="V2367" s="25">
        <f t="shared" si="221"/>
        <v>0.1095890410958904</v>
      </c>
    </row>
    <row r="2368" spans="1:22" customFormat="1" ht="45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 s="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 s="9">
        <f t="shared" si="217"/>
        <v>97.41</v>
      </c>
      <c r="Q2368" s="5" t="s">
        <v>8315</v>
      </c>
      <c r="R2368" s="10" t="s">
        <v>8316</v>
      </c>
      <c r="S2368" s="18">
        <f t="shared" si="218"/>
        <v>42268.531631944439</v>
      </c>
      <c r="T2368" s="21">
        <f t="shared" si="219"/>
        <v>42298.531631944439</v>
      </c>
      <c r="U2368" s="23">
        <f t="shared" si="220"/>
        <v>30</v>
      </c>
      <c r="V2368" s="25">
        <f t="shared" si="221"/>
        <v>8.2191780821917804E-2</v>
      </c>
    </row>
    <row r="2369" spans="1:22" customFormat="1" ht="60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 s="8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 s="9">
        <f t="shared" si="217"/>
        <v>47.86</v>
      </c>
      <c r="Q2369" s="5" t="s">
        <v>8315</v>
      </c>
      <c r="R2369" s="10" t="s">
        <v>8316</v>
      </c>
      <c r="S2369" s="18">
        <f t="shared" si="218"/>
        <v>42425.970092592594</v>
      </c>
      <c r="T2369" s="21">
        <f t="shared" si="219"/>
        <v>42485.928425925929</v>
      </c>
      <c r="U2369" s="23">
        <f t="shared" si="220"/>
        <v>60</v>
      </c>
      <c r="V2369" s="25">
        <f t="shared" si="221"/>
        <v>0.16438356164383561</v>
      </c>
    </row>
    <row r="2370" spans="1:22" customFormat="1" ht="60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 s="8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16"/>
        <v>0</v>
      </c>
      <c r="P2370" s="9">
        <f t="shared" si="217"/>
        <v>50</v>
      </c>
      <c r="Q2370" s="5" t="s">
        <v>8315</v>
      </c>
      <c r="R2370" s="10" t="s">
        <v>8316</v>
      </c>
      <c r="S2370" s="18">
        <f t="shared" si="218"/>
        <v>42063.721817129626</v>
      </c>
      <c r="T2370" s="21">
        <f t="shared" si="219"/>
        <v>42108.680150462969</v>
      </c>
      <c r="U2370" s="23">
        <f t="shared" si="220"/>
        <v>45</v>
      </c>
      <c r="V2370" s="25">
        <f t="shared" si="221"/>
        <v>0.12328767123287671</v>
      </c>
    </row>
    <row r="2371" spans="1:22" customFormat="1" ht="60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 s="8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22">ROUND(E2371/D2371*100,0)</f>
        <v>0</v>
      </c>
      <c r="P2371" s="9">
        <f t="shared" ref="P2371:P2434" si="223">IFERROR(ROUND(E2371/L2371,2),0)</f>
        <v>0</v>
      </c>
      <c r="Q2371" s="5" t="s">
        <v>8315</v>
      </c>
      <c r="R2371" s="10" t="s">
        <v>8316</v>
      </c>
      <c r="S2371" s="18">
        <f t="shared" ref="S2371:S2434" si="224">(((J2371/60)/60)/24)+DATE(1970,1,1)</f>
        <v>42380.812627314815</v>
      </c>
      <c r="T2371" s="21">
        <f t="shared" ref="T2371:T2434" si="225">(((I2371/60)/60)/24)+DATE(1970,1,1)</f>
        <v>42410.812627314815</v>
      </c>
      <c r="U2371" s="23">
        <f t="shared" ref="U2371:U2434" si="226">_xlfn.DAYS(T2371,S2371)</f>
        <v>30</v>
      </c>
      <c r="V2371" s="25">
        <f t="shared" ref="V2371:V2434" si="227">U2371/365</f>
        <v>8.2191780821917804E-2</v>
      </c>
    </row>
    <row r="2372" spans="1:22" customFormat="1" ht="60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 s="8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 s="9">
        <f t="shared" si="223"/>
        <v>20.5</v>
      </c>
      <c r="Q2372" s="5" t="s">
        <v>8315</v>
      </c>
      <c r="R2372" s="10" t="s">
        <v>8316</v>
      </c>
      <c r="S2372" s="18">
        <f t="shared" si="224"/>
        <v>41961.18913194444</v>
      </c>
      <c r="T2372" s="21">
        <f t="shared" si="225"/>
        <v>41991.18913194444</v>
      </c>
      <c r="U2372" s="23">
        <f t="shared" si="226"/>
        <v>30</v>
      </c>
      <c r="V2372" s="25">
        <f t="shared" si="227"/>
        <v>8.2191780821917804E-2</v>
      </c>
    </row>
    <row r="2373" spans="1:22" customFormat="1" ht="60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 s="8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 s="9">
        <f t="shared" si="223"/>
        <v>0</v>
      </c>
      <c r="Q2373" s="5" t="s">
        <v>8315</v>
      </c>
      <c r="R2373" s="10" t="s">
        <v>8316</v>
      </c>
      <c r="S2373" s="18">
        <f t="shared" si="224"/>
        <v>42150.777731481481</v>
      </c>
      <c r="T2373" s="21">
        <f t="shared" si="225"/>
        <v>42180.777731481481</v>
      </c>
      <c r="U2373" s="23">
        <f t="shared" si="226"/>
        <v>30</v>
      </c>
      <c r="V2373" s="25">
        <f t="shared" si="227"/>
        <v>8.2191780821917804E-2</v>
      </c>
    </row>
    <row r="2374" spans="1:22" customFormat="1" ht="60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 s="8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 s="9">
        <f t="shared" si="223"/>
        <v>30</v>
      </c>
      <c r="Q2374" s="5" t="s">
        <v>8315</v>
      </c>
      <c r="R2374" s="10" t="s">
        <v>8316</v>
      </c>
      <c r="S2374" s="18">
        <f t="shared" si="224"/>
        <v>42088.069108796291</v>
      </c>
      <c r="T2374" s="21">
        <f t="shared" si="225"/>
        <v>42118.069108796291</v>
      </c>
      <c r="U2374" s="23">
        <f t="shared" si="226"/>
        <v>30</v>
      </c>
      <c r="V2374" s="25">
        <f t="shared" si="227"/>
        <v>8.2191780821917804E-2</v>
      </c>
    </row>
    <row r="2375" spans="1:22" customFormat="1" ht="30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 s="8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 s="9">
        <f t="shared" si="223"/>
        <v>50</v>
      </c>
      <c r="Q2375" s="5" t="s">
        <v>8315</v>
      </c>
      <c r="R2375" s="10" t="s">
        <v>8316</v>
      </c>
      <c r="S2375" s="18">
        <f t="shared" si="224"/>
        <v>42215.662314814821</v>
      </c>
      <c r="T2375" s="21">
        <f t="shared" si="225"/>
        <v>42245.662314814821</v>
      </c>
      <c r="U2375" s="23">
        <f t="shared" si="226"/>
        <v>30</v>
      </c>
      <c r="V2375" s="25">
        <f t="shared" si="227"/>
        <v>8.2191780821917804E-2</v>
      </c>
    </row>
    <row r="2376" spans="1:22" customFormat="1" ht="60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 s="8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 s="9">
        <f t="shared" si="223"/>
        <v>10</v>
      </c>
      <c r="Q2376" s="5" t="s">
        <v>8315</v>
      </c>
      <c r="R2376" s="10" t="s">
        <v>8316</v>
      </c>
      <c r="S2376" s="18">
        <f t="shared" si="224"/>
        <v>42017.843287037031</v>
      </c>
      <c r="T2376" s="21">
        <f t="shared" si="225"/>
        <v>42047.843287037031</v>
      </c>
      <c r="U2376" s="23">
        <f t="shared" si="226"/>
        <v>30</v>
      </c>
      <c r="V2376" s="25">
        <f t="shared" si="227"/>
        <v>8.2191780821917804E-2</v>
      </c>
    </row>
    <row r="2377" spans="1:22" customFormat="1" ht="60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 s="8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 s="9">
        <f t="shared" si="223"/>
        <v>0</v>
      </c>
      <c r="Q2377" s="5" t="s">
        <v>8315</v>
      </c>
      <c r="R2377" s="10" t="s">
        <v>8316</v>
      </c>
      <c r="S2377" s="18">
        <f t="shared" si="224"/>
        <v>42592.836076388892</v>
      </c>
      <c r="T2377" s="21">
        <f t="shared" si="225"/>
        <v>42622.836076388892</v>
      </c>
      <c r="U2377" s="23">
        <f t="shared" si="226"/>
        <v>30</v>
      </c>
      <c r="V2377" s="25">
        <f t="shared" si="227"/>
        <v>8.2191780821917804E-2</v>
      </c>
    </row>
    <row r="2378" spans="1:22" customFormat="1" ht="45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 s="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 s="9">
        <f t="shared" si="223"/>
        <v>81.58</v>
      </c>
      <c r="Q2378" s="5" t="s">
        <v>8315</v>
      </c>
      <c r="R2378" s="10" t="s">
        <v>8316</v>
      </c>
      <c r="S2378" s="18">
        <f t="shared" si="224"/>
        <v>42318.925532407404</v>
      </c>
      <c r="T2378" s="21">
        <f t="shared" si="225"/>
        <v>42348.925532407404</v>
      </c>
      <c r="U2378" s="23">
        <f t="shared" si="226"/>
        <v>30</v>
      </c>
      <c r="V2378" s="25">
        <f t="shared" si="227"/>
        <v>8.2191780821917804E-2</v>
      </c>
    </row>
    <row r="2379" spans="1:22" customFormat="1" ht="45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 s="8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 s="9">
        <f t="shared" si="223"/>
        <v>0</v>
      </c>
      <c r="Q2379" s="5" t="s">
        <v>8315</v>
      </c>
      <c r="R2379" s="10" t="s">
        <v>8316</v>
      </c>
      <c r="S2379" s="18">
        <f t="shared" si="224"/>
        <v>42669.870173611111</v>
      </c>
      <c r="T2379" s="21">
        <f t="shared" si="225"/>
        <v>42699.911840277782</v>
      </c>
      <c r="U2379" s="23">
        <f t="shared" si="226"/>
        <v>30</v>
      </c>
      <c r="V2379" s="25">
        <f t="shared" si="227"/>
        <v>8.2191780821917804E-2</v>
      </c>
    </row>
    <row r="2380" spans="1:22" customFormat="1" ht="45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 s="8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 s="9">
        <f t="shared" si="223"/>
        <v>0</v>
      </c>
      <c r="Q2380" s="5" t="s">
        <v>8315</v>
      </c>
      <c r="R2380" s="10" t="s">
        <v>8316</v>
      </c>
      <c r="S2380" s="18">
        <f t="shared" si="224"/>
        <v>42213.013078703705</v>
      </c>
      <c r="T2380" s="21">
        <f t="shared" si="225"/>
        <v>42242.013078703705</v>
      </c>
      <c r="U2380" s="23">
        <f t="shared" si="226"/>
        <v>29</v>
      </c>
      <c r="V2380" s="25">
        <f t="shared" si="227"/>
        <v>7.9452054794520555E-2</v>
      </c>
    </row>
    <row r="2381" spans="1:22" customFormat="1" ht="45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 s="8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 s="9">
        <f t="shared" si="223"/>
        <v>0</v>
      </c>
      <c r="Q2381" s="5" t="s">
        <v>8315</v>
      </c>
      <c r="R2381" s="10" t="s">
        <v>8316</v>
      </c>
      <c r="S2381" s="18">
        <f t="shared" si="224"/>
        <v>42237.016388888893</v>
      </c>
      <c r="T2381" s="21">
        <f t="shared" si="225"/>
        <v>42282.016388888893</v>
      </c>
      <c r="U2381" s="23">
        <f t="shared" si="226"/>
        <v>45</v>
      </c>
      <c r="V2381" s="25">
        <f t="shared" si="227"/>
        <v>0.12328767123287671</v>
      </c>
    </row>
    <row r="2382" spans="1:22" customFormat="1" ht="45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 s="8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 s="9">
        <f t="shared" si="223"/>
        <v>18.329999999999998</v>
      </c>
      <c r="Q2382" s="5" t="s">
        <v>8315</v>
      </c>
      <c r="R2382" s="10" t="s">
        <v>8316</v>
      </c>
      <c r="S2382" s="18">
        <f t="shared" si="224"/>
        <v>42248.793310185181</v>
      </c>
      <c r="T2382" s="21">
        <f t="shared" si="225"/>
        <v>42278.793310185181</v>
      </c>
      <c r="U2382" s="23">
        <f t="shared" si="226"/>
        <v>30</v>
      </c>
      <c r="V2382" s="25">
        <f t="shared" si="227"/>
        <v>8.2191780821917804E-2</v>
      </c>
    </row>
    <row r="2383" spans="1:22" customFormat="1" ht="45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 s="8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 s="9">
        <f t="shared" si="223"/>
        <v>224.43</v>
      </c>
      <c r="Q2383" s="5" t="s">
        <v>8315</v>
      </c>
      <c r="R2383" s="10" t="s">
        <v>8316</v>
      </c>
      <c r="S2383" s="18">
        <f t="shared" si="224"/>
        <v>42074.935740740737</v>
      </c>
      <c r="T2383" s="21">
        <f t="shared" si="225"/>
        <v>42104.935740740737</v>
      </c>
      <c r="U2383" s="23">
        <f t="shared" si="226"/>
        <v>30</v>
      </c>
      <c r="V2383" s="25">
        <f t="shared" si="227"/>
        <v>8.2191780821917804E-2</v>
      </c>
    </row>
    <row r="2384" spans="1:22" customFormat="1" ht="60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 s="8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 s="9">
        <f t="shared" si="223"/>
        <v>37.5</v>
      </c>
      <c r="Q2384" s="5" t="s">
        <v>8315</v>
      </c>
      <c r="R2384" s="10" t="s">
        <v>8316</v>
      </c>
      <c r="S2384" s="18">
        <f t="shared" si="224"/>
        <v>42195.187534722223</v>
      </c>
      <c r="T2384" s="21">
        <f t="shared" si="225"/>
        <v>42220.187534722223</v>
      </c>
      <c r="U2384" s="23">
        <f t="shared" si="226"/>
        <v>25</v>
      </c>
      <c r="V2384" s="25">
        <f t="shared" si="227"/>
        <v>6.8493150684931503E-2</v>
      </c>
    </row>
    <row r="2385" spans="1:22" customFormat="1" ht="60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 s="8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 s="9">
        <f t="shared" si="223"/>
        <v>145</v>
      </c>
      <c r="Q2385" s="5" t="s">
        <v>8315</v>
      </c>
      <c r="R2385" s="10" t="s">
        <v>8316</v>
      </c>
      <c r="S2385" s="18">
        <f t="shared" si="224"/>
        <v>42027.056793981479</v>
      </c>
      <c r="T2385" s="21">
        <f t="shared" si="225"/>
        <v>42057.056793981479</v>
      </c>
      <c r="U2385" s="23">
        <f t="shared" si="226"/>
        <v>30</v>
      </c>
      <c r="V2385" s="25">
        <f t="shared" si="227"/>
        <v>8.2191780821917804E-2</v>
      </c>
    </row>
    <row r="2386" spans="1:22" customFormat="1" ht="60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 s="8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 s="9">
        <f t="shared" si="223"/>
        <v>1</v>
      </c>
      <c r="Q2386" s="5" t="s">
        <v>8315</v>
      </c>
      <c r="R2386" s="10" t="s">
        <v>8316</v>
      </c>
      <c r="S2386" s="18">
        <f t="shared" si="224"/>
        <v>41927.067627314813</v>
      </c>
      <c r="T2386" s="21">
        <f t="shared" si="225"/>
        <v>41957.109293981484</v>
      </c>
      <c r="U2386" s="23">
        <f t="shared" si="226"/>
        <v>30</v>
      </c>
      <c r="V2386" s="25">
        <f t="shared" si="227"/>
        <v>8.2191780821917804E-2</v>
      </c>
    </row>
    <row r="2387" spans="1:22" customFormat="1" ht="60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 s="8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 s="9">
        <f t="shared" si="223"/>
        <v>112.57</v>
      </c>
      <c r="Q2387" s="5" t="s">
        <v>8315</v>
      </c>
      <c r="R2387" s="10" t="s">
        <v>8316</v>
      </c>
      <c r="S2387" s="18">
        <f t="shared" si="224"/>
        <v>42191.70175925926</v>
      </c>
      <c r="T2387" s="21">
        <f t="shared" si="225"/>
        <v>42221.70175925926</v>
      </c>
      <c r="U2387" s="23">
        <f t="shared" si="226"/>
        <v>30</v>
      </c>
      <c r="V2387" s="25">
        <f t="shared" si="227"/>
        <v>8.2191780821917804E-2</v>
      </c>
    </row>
    <row r="2388" spans="1:22" customFormat="1" ht="45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 s="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 s="9">
        <f t="shared" si="223"/>
        <v>0</v>
      </c>
      <c r="Q2388" s="5" t="s">
        <v>8315</v>
      </c>
      <c r="R2388" s="10" t="s">
        <v>8316</v>
      </c>
      <c r="S2388" s="18">
        <f t="shared" si="224"/>
        <v>41954.838240740741</v>
      </c>
      <c r="T2388" s="21">
        <f t="shared" si="225"/>
        <v>42014.838240740741</v>
      </c>
      <c r="U2388" s="23">
        <f t="shared" si="226"/>
        <v>60</v>
      </c>
      <c r="V2388" s="25">
        <f t="shared" si="227"/>
        <v>0.16438356164383561</v>
      </c>
    </row>
    <row r="2389" spans="1:22" customFormat="1" ht="60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 s="8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 s="9">
        <f t="shared" si="223"/>
        <v>342</v>
      </c>
      <c r="Q2389" s="5" t="s">
        <v>8315</v>
      </c>
      <c r="R2389" s="10" t="s">
        <v>8316</v>
      </c>
      <c r="S2389" s="18">
        <f t="shared" si="224"/>
        <v>42528.626620370371</v>
      </c>
      <c r="T2389" s="21">
        <f t="shared" si="225"/>
        <v>42573.626620370371</v>
      </c>
      <c r="U2389" s="23">
        <f t="shared" si="226"/>
        <v>45</v>
      </c>
      <c r="V2389" s="25">
        <f t="shared" si="227"/>
        <v>0.12328767123287671</v>
      </c>
    </row>
    <row r="2390" spans="1:22" customFormat="1" ht="60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 s="8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 s="9">
        <f t="shared" si="223"/>
        <v>57.88</v>
      </c>
      <c r="Q2390" s="5" t="s">
        <v>8315</v>
      </c>
      <c r="R2390" s="10" t="s">
        <v>8316</v>
      </c>
      <c r="S2390" s="18">
        <f t="shared" si="224"/>
        <v>41989.853692129633</v>
      </c>
      <c r="T2390" s="21">
        <f t="shared" si="225"/>
        <v>42019.811805555553</v>
      </c>
      <c r="U2390" s="23">
        <f t="shared" si="226"/>
        <v>30</v>
      </c>
      <c r="V2390" s="25">
        <f t="shared" si="227"/>
        <v>8.2191780821917804E-2</v>
      </c>
    </row>
    <row r="2391" spans="1:22" customFormat="1" ht="60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 s="8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 s="9">
        <f t="shared" si="223"/>
        <v>30</v>
      </c>
      <c r="Q2391" s="5" t="s">
        <v>8315</v>
      </c>
      <c r="R2391" s="10" t="s">
        <v>8316</v>
      </c>
      <c r="S2391" s="18">
        <f t="shared" si="224"/>
        <v>42179.653379629628</v>
      </c>
      <c r="T2391" s="21">
        <f t="shared" si="225"/>
        <v>42210.915972222225</v>
      </c>
      <c r="U2391" s="23">
        <f t="shared" si="226"/>
        <v>31</v>
      </c>
      <c r="V2391" s="25">
        <f t="shared" si="227"/>
        <v>8.4931506849315067E-2</v>
      </c>
    </row>
    <row r="2392" spans="1:22" customFormat="1" ht="60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 s="8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 s="9">
        <f t="shared" si="223"/>
        <v>0</v>
      </c>
      <c r="Q2392" s="5" t="s">
        <v>8315</v>
      </c>
      <c r="R2392" s="10" t="s">
        <v>8316</v>
      </c>
      <c r="S2392" s="18">
        <f t="shared" si="224"/>
        <v>41968.262314814812</v>
      </c>
      <c r="T2392" s="21">
        <f t="shared" si="225"/>
        <v>42008.262314814812</v>
      </c>
      <c r="U2392" s="23">
        <f t="shared" si="226"/>
        <v>40</v>
      </c>
      <c r="V2392" s="25">
        <f t="shared" si="227"/>
        <v>0.1095890410958904</v>
      </c>
    </row>
    <row r="2393" spans="1:22" customFormat="1" ht="30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 s="8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 s="9">
        <f t="shared" si="223"/>
        <v>25</v>
      </c>
      <c r="Q2393" s="5" t="s">
        <v>8315</v>
      </c>
      <c r="R2393" s="10" t="s">
        <v>8316</v>
      </c>
      <c r="S2393" s="18">
        <f t="shared" si="224"/>
        <v>42064.794490740736</v>
      </c>
      <c r="T2393" s="21">
        <f t="shared" si="225"/>
        <v>42094.752824074079</v>
      </c>
      <c r="U2393" s="23">
        <f t="shared" si="226"/>
        <v>30</v>
      </c>
      <c r="V2393" s="25">
        <f t="shared" si="227"/>
        <v>8.2191780821917804E-2</v>
      </c>
    </row>
    <row r="2394" spans="1:22" customFormat="1" ht="60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 s="8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 s="9">
        <f t="shared" si="223"/>
        <v>0</v>
      </c>
      <c r="Q2394" s="5" t="s">
        <v>8315</v>
      </c>
      <c r="R2394" s="10" t="s">
        <v>8316</v>
      </c>
      <c r="S2394" s="18">
        <f t="shared" si="224"/>
        <v>42276.120636574073</v>
      </c>
      <c r="T2394" s="21">
        <f t="shared" si="225"/>
        <v>42306.120636574073</v>
      </c>
      <c r="U2394" s="23">
        <f t="shared" si="226"/>
        <v>30</v>
      </c>
      <c r="V2394" s="25">
        <f t="shared" si="227"/>
        <v>8.2191780821917804E-2</v>
      </c>
    </row>
    <row r="2395" spans="1:22" customFormat="1" ht="60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 s="8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 s="9">
        <f t="shared" si="223"/>
        <v>50</v>
      </c>
      <c r="Q2395" s="5" t="s">
        <v>8315</v>
      </c>
      <c r="R2395" s="10" t="s">
        <v>8316</v>
      </c>
      <c r="S2395" s="18">
        <f t="shared" si="224"/>
        <v>42194.648344907408</v>
      </c>
      <c r="T2395" s="21">
        <f t="shared" si="225"/>
        <v>42224.648344907408</v>
      </c>
      <c r="U2395" s="23">
        <f t="shared" si="226"/>
        <v>30</v>
      </c>
      <c r="V2395" s="25">
        <f t="shared" si="227"/>
        <v>8.2191780821917804E-2</v>
      </c>
    </row>
    <row r="2396" spans="1:22" customFormat="1" ht="60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 s="8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 s="9">
        <f t="shared" si="223"/>
        <v>1.5</v>
      </c>
      <c r="Q2396" s="5" t="s">
        <v>8315</v>
      </c>
      <c r="R2396" s="10" t="s">
        <v>8316</v>
      </c>
      <c r="S2396" s="18">
        <f t="shared" si="224"/>
        <v>42031.362187499995</v>
      </c>
      <c r="T2396" s="21">
        <f t="shared" si="225"/>
        <v>42061.362187499995</v>
      </c>
      <c r="U2396" s="23">
        <f t="shared" si="226"/>
        <v>30</v>
      </c>
      <c r="V2396" s="25">
        <f t="shared" si="227"/>
        <v>8.2191780821917804E-2</v>
      </c>
    </row>
    <row r="2397" spans="1:22" customFormat="1" ht="45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 s="8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 s="9">
        <f t="shared" si="223"/>
        <v>0</v>
      </c>
      <c r="Q2397" s="5" t="s">
        <v>8315</v>
      </c>
      <c r="R2397" s="10" t="s">
        <v>8316</v>
      </c>
      <c r="S2397" s="18">
        <f t="shared" si="224"/>
        <v>42717.121377314819</v>
      </c>
      <c r="T2397" s="21">
        <f t="shared" si="225"/>
        <v>42745.372916666667</v>
      </c>
      <c r="U2397" s="23">
        <f t="shared" si="226"/>
        <v>28</v>
      </c>
      <c r="V2397" s="25">
        <f t="shared" si="227"/>
        <v>7.6712328767123292E-2</v>
      </c>
    </row>
    <row r="2398" spans="1:22" customFormat="1" ht="45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 s="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 s="9">
        <f t="shared" si="223"/>
        <v>10</v>
      </c>
      <c r="Q2398" s="5" t="s">
        <v>8315</v>
      </c>
      <c r="R2398" s="10" t="s">
        <v>8316</v>
      </c>
      <c r="S2398" s="18">
        <f t="shared" si="224"/>
        <v>42262.849050925928</v>
      </c>
      <c r="T2398" s="21">
        <f t="shared" si="225"/>
        <v>42292.849050925928</v>
      </c>
      <c r="U2398" s="23">
        <f t="shared" si="226"/>
        <v>30</v>
      </c>
      <c r="V2398" s="25">
        <f t="shared" si="227"/>
        <v>8.2191780821917804E-2</v>
      </c>
    </row>
    <row r="2399" spans="1:22" customFormat="1" ht="60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 s="8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 s="9">
        <f t="shared" si="223"/>
        <v>0</v>
      </c>
      <c r="Q2399" s="5" t="s">
        <v>8315</v>
      </c>
      <c r="R2399" s="10" t="s">
        <v>8316</v>
      </c>
      <c r="S2399" s="18">
        <f t="shared" si="224"/>
        <v>41976.88490740741</v>
      </c>
      <c r="T2399" s="21">
        <f t="shared" si="225"/>
        <v>42006.88490740741</v>
      </c>
      <c r="U2399" s="23">
        <f t="shared" si="226"/>
        <v>30</v>
      </c>
      <c r="V2399" s="25">
        <f t="shared" si="227"/>
        <v>8.2191780821917804E-2</v>
      </c>
    </row>
    <row r="2400" spans="1:22" customFormat="1" ht="60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 s="8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 s="9">
        <f t="shared" si="223"/>
        <v>0</v>
      </c>
      <c r="Q2400" s="5" t="s">
        <v>8315</v>
      </c>
      <c r="R2400" s="10" t="s">
        <v>8316</v>
      </c>
      <c r="S2400" s="18">
        <f t="shared" si="224"/>
        <v>42157.916481481487</v>
      </c>
      <c r="T2400" s="21">
        <f t="shared" si="225"/>
        <v>42187.916481481487</v>
      </c>
      <c r="U2400" s="23">
        <f t="shared" si="226"/>
        <v>30</v>
      </c>
      <c r="V2400" s="25">
        <f t="shared" si="227"/>
        <v>8.2191780821917804E-2</v>
      </c>
    </row>
    <row r="2401" spans="1:22" customFormat="1" ht="45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 s="8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 s="9">
        <f t="shared" si="223"/>
        <v>0</v>
      </c>
      <c r="Q2401" s="5" t="s">
        <v>8315</v>
      </c>
      <c r="R2401" s="10" t="s">
        <v>8316</v>
      </c>
      <c r="S2401" s="18">
        <f t="shared" si="224"/>
        <v>41956.853078703702</v>
      </c>
      <c r="T2401" s="21">
        <f t="shared" si="225"/>
        <v>41991.853078703702</v>
      </c>
      <c r="U2401" s="23">
        <f t="shared" si="226"/>
        <v>35</v>
      </c>
      <c r="V2401" s="25">
        <f t="shared" si="227"/>
        <v>9.5890410958904104E-2</v>
      </c>
    </row>
    <row r="2402" spans="1:22" customFormat="1" ht="60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 s="8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 s="9">
        <f t="shared" si="223"/>
        <v>0</v>
      </c>
      <c r="Q2402" s="5" t="s">
        <v>8315</v>
      </c>
      <c r="R2402" s="10" t="s">
        <v>8316</v>
      </c>
      <c r="S2402" s="18">
        <f t="shared" si="224"/>
        <v>42444.268101851849</v>
      </c>
      <c r="T2402" s="21">
        <f t="shared" si="225"/>
        <v>42474.268101851849</v>
      </c>
      <c r="U2402" s="23">
        <f t="shared" si="226"/>
        <v>30</v>
      </c>
      <c r="V2402" s="25">
        <f t="shared" si="227"/>
        <v>8.2191780821917804E-2</v>
      </c>
    </row>
    <row r="2403" spans="1:22" customFormat="1" ht="60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 s="8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 s="9">
        <f t="shared" si="223"/>
        <v>22.33</v>
      </c>
      <c r="Q2403" s="5" t="s">
        <v>8332</v>
      </c>
      <c r="R2403" s="10" t="s">
        <v>8333</v>
      </c>
      <c r="S2403" s="18">
        <f t="shared" si="224"/>
        <v>42374.822870370372</v>
      </c>
      <c r="T2403" s="21">
        <f t="shared" si="225"/>
        <v>42434.822870370372</v>
      </c>
      <c r="U2403" s="23">
        <f t="shared" si="226"/>
        <v>60</v>
      </c>
      <c r="V2403" s="25">
        <f t="shared" si="227"/>
        <v>0.16438356164383561</v>
      </c>
    </row>
    <row r="2404" spans="1:22" customFormat="1" ht="30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 s="8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 s="9">
        <f t="shared" si="223"/>
        <v>52</v>
      </c>
      <c r="Q2404" s="5" t="s">
        <v>8332</v>
      </c>
      <c r="R2404" s="10" t="s">
        <v>8333</v>
      </c>
      <c r="S2404" s="18">
        <f t="shared" si="224"/>
        <v>42107.679756944446</v>
      </c>
      <c r="T2404" s="21">
        <f t="shared" si="225"/>
        <v>42137.679756944446</v>
      </c>
      <c r="U2404" s="23">
        <f t="shared" si="226"/>
        <v>30</v>
      </c>
      <c r="V2404" s="25">
        <f t="shared" si="227"/>
        <v>8.2191780821917804E-2</v>
      </c>
    </row>
    <row r="2405" spans="1:22" customFormat="1" ht="45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 s="8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 s="9">
        <f t="shared" si="223"/>
        <v>16.829999999999998</v>
      </c>
      <c r="Q2405" s="5" t="s">
        <v>8332</v>
      </c>
      <c r="R2405" s="10" t="s">
        <v>8333</v>
      </c>
      <c r="S2405" s="18">
        <f t="shared" si="224"/>
        <v>42399.882615740738</v>
      </c>
      <c r="T2405" s="21">
        <f t="shared" si="225"/>
        <v>42459.840949074074</v>
      </c>
      <c r="U2405" s="23">
        <f t="shared" si="226"/>
        <v>60</v>
      </c>
      <c r="V2405" s="25">
        <f t="shared" si="227"/>
        <v>0.16438356164383561</v>
      </c>
    </row>
    <row r="2406" spans="1:22" customFormat="1" ht="60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 s="8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 s="9">
        <f t="shared" si="223"/>
        <v>0</v>
      </c>
      <c r="Q2406" s="5" t="s">
        <v>8332</v>
      </c>
      <c r="R2406" s="10" t="s">
        <v>8333</v>
      </c>
      <c r="S2406" s="18">
        <f t="shared" si="224"/>
        <v>42342.03943287037</v>
      </c>
      <c r="T2406" s="21">
        <f t="shared" si="225"/>
        <v>42372.03943287037</v>
      </c>
      <c r="U2406" s="23">
        <f t="shared" si="226"/>
        <v>30</v>
      </c>
      <c r="V2406" s="25">
        <f t="shared" si="227"/>
        <v>8.2191780821917804E-2</v>
      </c>
    </row>
    <row r="2407" spans="1:22" customFormat="1" ht="45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 s="8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 s="9">
        <f t="shared" si="223"/>
        <v>56.3</v>
      </c>
      <c r="Q2407" s="5" t="s">
        <v>8332</v>
      </c>
      <c r="R2407" s="10" t="s">
        <v>8333</v>
      </c>
      <c r="S2407" s="18">
        <f t="shared" si="224"/>
        <v>42595.585358796292</v>
      </c>
      <c r="T2407" s="21">
        <f t="shared" si="225"/>
        <v>42616.585358796292</v>
      </c>
      <c r="U2407" s="23">
        <f t="shared" si="226"/>
        <v>21</v>
      </c>
      <c r="V2407" s="25">
        <f t="shared" si="227"/>
        <v>5.7534246575342465E-2</v>
      </c>
    </row>
    <row r="2408" spans="1:22" customFormat="1" ht="45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 s="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 s="9">
        <f t="shared" si="223"/>
        <v>84.06</v>
      </c>
      <c r="Q2408" s="5" t="s">
        <v>8332</v>
      </c>
      <c r="R2408" s="10" t="s">
        <v>8333</v>
      </c>
      <c r="S2408" s="18">
        <f t="shared" si="224"/>
        <v>41983.110995370371</v>
      </c>
      <c r="T2408" s="21">
        <f t="shared" si="225"/>
        <v>42023.110995370371</v>
      </c>
      <c r="U2408" s="23">
        <f t="shared" si="226"/>
        <v>40</v>
      </c>
      <c r="V2408" s="25">
        <f t="shared" si="227"/>
        <v>0.1095890410958904</v>
      </c>
    </row>
    <row r="2409" spans="1:22" customFormat="1" ht="60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 s="8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 s="9">
        <f t="shared" si="223"/>
        <v>168.39</v>
      </c>
      <c r="Q2409" s="5" t="s">
        <v>8332</v>
      </c>
      <c r="R2409" s="10" t="s">
        <v>8333</v>
      </c>
      <c r="S2409" s="18">
        <f t="shared" si="224"/>
        <v>42082.575555555552</v>
      </c>
      <c r="T2409" s="21">
        <f t="shared" si="225"/>
        <v>42105.25</v>
      </c>
      <c r="U2409" s="23">
        <f t="shared" si="226"/>
        <v>23</v>
      </c>
      <c r="V2409" s="25">
        <f t="shared" si="227"/>
        <v>6.3013698630136991E-2</v>
      </c>
    </row>
    <row r="2410" spans="1:22" customFormat="1" ht="45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 s="8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 s="9">
        <f t="shared" si="223"/>
        <v>15</v>
      </c>
      <c r="Q2410" s="5" t="s">
        <v>8332</v>
      </c>
      <c r="R2410" s="10" t="s">
        <v>8333</v>
      </c>
      <c r="S2410" s="18">
        <f t="shared" si="224"/>
        <v>41919.140706018516</v>
      </c>
      <c r="T2410" s="21">
        <f t="shared" si="225"/>
        <v>41949.182372685187</v>
      </c>
      <c r="U2410" s="23">
        <f t="shared" si="226"/>
        <v>30</v>
      </c>
      <c r="V2410" s="25">
        <f t="shared" si="227"/>
        <v>8.2191780821917804E-2</v>
      </c>
    </row>
    <row r="2411" spans="1:22" customFormat="1" ht="45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 s="8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 s="9">
        <f t="shared" si="223"/>
        <v>76.67</v>
      </c>
      <c r="Q2411" s="5" t="s">
        <v>8332</v>
      </c>
      <c r="R2411" s="10" t="s">
        <v>8333</v>
      </c>
      <c r="S2411" s="18">
        <f t="shared" si="224"/>
        <v>42204.875868055555</v>
      </c>
      <c r="T2411" s="21">
        <f t="shared" si="225"/>
        <v>42234.875868055555</v>
      </c>
      <c r="U2411" s="23">
        <f t="shared" si="226"/>
        <v>30</v>
      </c>
      <c r="V2411" s="25">
        <f t="shared" si="227"/>
        <v>8.2191780821917804E-2</v>
      </c>
    </row>
    <row r="2412" spans="1:22" customFormat="1" ht="60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 s="8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 s="9">
        <f t="shared" si="223"/>
        <v>0</v>
      </c>
      <c r="Q2412" s="5" t="s">
        <v>8332</v>
      </c>
      <c r="R2412" s="10" t="s">
        <v>8333</v>
      </c>
      <c r="S2412" s="18">
        <f t="shared" si="224"/>
        <v>42224.408275462964</v>
      </c>
      <c r="T2412" s="21">
        <f t="shared" si="225"/>
        <v>42254.408275462964</v>
      </c>
      <c r="U2412" s="23">
        <f t="shared" si="226"/>
        <v>30</v>
      </c>
      <c r="V2412" s="25">
        <f t="shared" si="227"/>
        <v>8.2191780821917804E-2</v>
      </c>
    </row>
    <row r="2413" spans="1:22" customFormat="1" ht="60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 s="8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 s="9">
        <f t="shared" si="223"/>
        <v>50.33</v>
      </c>
      <c r="Q2413" s="5" t="s">
        <v>8332</v>
      </c>
      <c r="R2413" s="10" t="s">
        <v>8333</v>
      </c>
      <c r="S2413" s="18">
        <f t="shared" si="224"/>
        <v>42211.732430555552</v>
      </c>
      <c r="T2413" s="21">
        <f t="shared" si="225"/>
        <v>42241.732430555552</v>
      </c>
      <c r="U2413" s="23">
        <f t="shared" si="226"/>
        <v>30</v>
      </c>
      <c r="V2413" s="25">
        <f t="shared" si="227"/>
        <v>8.2191780821917804E-2</v>
      </c>
    </row>
    <row r="2414" spans="1:22" customFormat="1" ht="60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 s="8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 s="9">
        <f t="shared" si="223"/>
        <v>0</v>
      </c>
      <c r="Q2414" s="5" t="s">
        <v>8332</v>
      </c>
      <c r="R2414" s="10" t="s">
        <v>8333</v>
      </c>
      <c r="S2414" s="18">
        <f t="shared" si="224"/>
        <v>42655.736956018518</v>
      </c>
      <c r="T2414" s="21">
        <f t="shared" si="225"/>
        <v>42700.778622685189</v>
      </c>
      <c r="U2414" s="23">
        <f t="shared" si="226"/>
        <v>45</v>
      </c>
      <c r="V2414" s="25">
        <f t="shared" si="227"/>
        <v>0.12328767123287671</v>
      </c>
    </row>
    <row r="2415" spans="1:22" customFormat="1" ht="45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 s="8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 s="9">
        <f t="shared" si="223"/>
        <v>8.33</v>
      </c>
      <c r="Q2415" s="5" t="s">
        <v>8332</v>
      </c>
      <c r="R2415" s="10" t="s">
        <v>8333</v>
      </c>
      <c r="S2415" s="18">
        <f t="shared" si="224"/>
        <v>41760.10974537037</v>
      </c>
      <c r="T2415" s="21">
        <f t="shared" si="225"/>
        <v>41790.979166666664</v>
      </c>
      <c r="U2415" s="23">
        <f t="shared" si="226"/>
        <v>30</v>
      </c>
      <c r="V2415" s="25">
        <f t="shared" si="227"/>
        <v>8.2191780821917804E-2</v>
      </c>
    </row>
    <row r="2416" spans="1:22" customFormat="1" ht="60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 s="8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 s="9">
        <f t="shared" si="223"/>
        <v>35.380000000000003</v>
      </c>
      <c r="Q2416" s="5" t="s">
        <v>8332</v>
      </c>
      <c r="R2416" s="10" t="s">
        <v>8333</v>
      </c>
      <c r="S2416" s="18">
        <f t="shared" si="224"/>
        <v>42198.695138888885</v>
      </c>
      <c r="T2416" s="21">
        <f t="shared" si="225"/>
        <v>42238.165972222225</v>
      </c>
      <c r="U2416" s="23">
        <f t="shared" si="226"/>
        <v>40</v>
      </c>
      <c r="V2416" s="25">
        <f t="shared" si="227"/>
        <v>0.1095890410958904</v>
      </c>
    </row>
    <row r="2417" spans="1:22" customFormat="1" ht="45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 s="8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 s="9">
        <f t="shared" si="223"/>
        <v>55.83</v>
      </c>
      <c r="Q2417" s="5" t="s">
        <v>8332</v>
      </c>
      <c r="R2417" s="10" t="s">
        <v>8333</v>
      </c>
      <c r="S2417" s="18">
        <f t="shared" si="224"/>
        <v>42536.862800925926</v>
      </c>
      <c r="T2417" s="21">
        <f t="shared" si="225"/>
        <v>42566.862800925926</v>
      </c>
      <c r="U2417" s="23">
        <f t="shared" si="226"/>
        <v>30</v>
      </c>
      <c r="V2417" s="25">
        <f t="shared" si="227"/>
        <v>8.2191780821917804E-2</v>
      </c>
    </row>
    <row r="2418" spans="1:22" customFormat="1" ht="60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 s="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 s="9">
        <f t="shared" si="223"/>
        <v>5</v>
      </c>
      <c r="Q2418" s="5" t="s">
        <v>8332</v>
      </c>
      <c r="R2418" s="10" t="s">
        <v>8333</v>
      </c>
      <c r="S2418" s="18">
        <f t="shared" si="224"/>
        <v>42019.737766203703</v>
      </c>
      <c r="T2418" s="21">
        <f t="shared" si="225"/>
        <v>42077.625</v>
      </c>
      <c r="U2418" s="23">
        <f t="shared" si="226"/>
        <v>58</v>
      </c>
      <c r="V2418" s="25">
        <f t="shared" si="227"/>
        <v>0.15890410958904111</v>
      </c>
    </row>
    <row r="2419" spans="1:22" customFormat="1" ht="60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 s="8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 s="9">
        <f t="shared" si="223"/>
        <v>0</v>
      </c>
      <c r="Q2419" s="5" t="s">
        <v>8332</v>
      </c>
      <c r="R2419" s="10" t="s">
        <v>8333</v>
      </c>
      <c r="S2419" s="18">
        <f t="shared" si="224"/>
        <v>41831.884108796294</v>
      </c>
      <c r="T2419" s="21">
        <f t="shared" si="225"/>
        <v>41861.884108796294</v>
      </c>
      <c r="U2419" s="23">
        <f t="shared" si="226"/>
        <v>30</v>
      </c>
      <c r="V2419" s="25">
        <f t="shared" si="227"/>
        <v>8.2191780821917804E-2</v>
      </c>
    </row>
    <row r="2420" spans="1:22" customFormat="1" ht="15.75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 s="8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 s="9">
        <f t="shared" si="223"/>
        <v>1</v>
      </c>
      <c r="Q2420" s="5" t="s">
        <v>8332</v>
      </c>
      <c r="R2420" s="10" t="s">
        <v>8333</v>
      </c>
      <c r="S2420" s="18">
        <f t="shared" si="224"/>
        <v>42027.856990740736</v>
      </c>
      <c r="T2420" s="21">
        <f t="shared" si="225"/>
        <v>42087.815324074079</v>
      </c>
      <c r="U2420" s="23">
        <f t="shared" si="226"/>
        <v>60</v>
      </c>
      <c r="V2420" s="25">
        <f t="shared" si="227"/>
        <v>0.16438356164383561</v>
      </c>
    </row>
    <row r="2421" spans="1:22" customFormat="1" ht="60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 s="8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 s="9">
        <f t="shared" si="223"/>
        <v>0</v>
      </c>
      <c r="Q2421" s="5" t="s">
        <v>8332</v>
      </c>
      <c r="R2421" s="10" t="s">
        <v>8333</v>
      </c>
      <c r="S2421" s="18">
        <f t="shared" si="224"/>
        <v>41993.738298611104</v>
      </c>
      <c r="T2421" s="21">
        <f t="shared" si="225"/>
        <v>42053.738298611104</v>
      </c>
      <c r="U2421" s="23">
        <f t="shared" si="226"/>
        <v>60</v>
      </c>
      <c r="V2421" s="25">
        <f t="shared" si="227"/>
        <v>0.16438356164383561</v>
      </c>
    </row>
    <row r="2422" spans="1:22" customFormat="1" ht="45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 s="8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 s="9">
        <f t="shared" si="223"/>
        <v>69.47</v>
      </c>
      <c r="Q2422" s="5" t="s">
        <v>8332</v>
      </c>
      <c r="R2422" s="10" t="s">
        <v>8333</v>
      </c>
      <c r="S2422" s="18">
        <f t="shared" si="224"/>
        <v>41893.028877314813</v>
      </c>
      <c r="T2422" s="21">
        <f t="shared" si="225"/>
        <v>41953.070543981477</v>
      </c>
      <c r="U2422" s="23">
        <f t="shared" si="226"/>
        <v>60</v>
      </c>
      <c r="V2422" s="25">
        <f t="shared" si="227"/>
        <v>0.16438356164383561</v>
      </c>
    </row>
    <row r="2423" spans="1:22" customFormat="1" ht="30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 s="8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 s="9">
        <f t="shared" si="223"/>
        <v>1</v>
      </c>
      <c r="Q2423" s="5" t="s">
        <v>8332</v>
      </c>
      <c r="R2423" s="10" t="s">
        <v>8333</v>
      </c>
      <c r="S2423" s="18">
        <f t="shared" si="224"/>
        <v>42026.687453703707</v>
      </c>
      <c r="T2423" s="21">
        <f t="shared" si="225"/>
        <v>42056.687453703707</v>
      </c>
      <c r="U2423" s="23">
        <f t="shared" si="226"/>
        <v>30</v>
      </c>
      <c r="V2423" s="25">
        <f t="shared" si="227"/>
        <v>8.2191780821917804E-2</v>
      </c>
    </row>
    <row r="2424" spans="1:22" customFormat="1" ht="30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 s="8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 s="9">
        <f t="shared" si="223"/>
        <v>1</v>
      </c>
      <c r="Q2424" s="5" t="s">
        <v>8332</v>
      </c>
      <c r="R2424" s="10" t="s">
        <v>8333</v>
      </c>
      <c r="S2424" s="18">
        <f t="shared" si="224"/>
        <v>42044.724953703699</v>
      </c>
      <c r="T2424" s="21">
        <f t="shared" si="225"/>
        <v>42074.683287037042</v>
      </c>
      <c r="U2424" s="23">
        <f t="shared" si="226"/>
        <v>30</v>
      </c>
      <c r="V2424" s="25">
        <f t="shared" si="227"/>
        <v>8.2191780821917804E-2</v>
      </c>
    </row>
    <row r="2425" spans="1:22" customFormat="1" ht="45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 s="8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 s="9">
        <f t="shared" si="223"/>
        <v>8</v>
      </c>
      <c r="Q2425" s="5" t="s">
        <v>8332</v>
      </c>
      <c r="R2425" s="10" t="s">
        <v>8333</v>
      </c>
      <c r="S2425" s="18">
        <f t="shared" si="224"/>
        <v>41974.704745370371</v>
      </c>
      <c r="T2425" s="21">
        <f t="shared" si="225"/>
        <v>42004.704745370371</v>
      </c>
      <c r="U2425" s="23">
        <f t="shared" si="226"/>
        <v>30</v>
      </c>
      <c r="V2425" s="25">
        <f t="shared" si="227"/>
        <v>8.2191780821917804E-2</v>
      </c>
    </row>
    <row r="2426" spans="1:22" customFormat="1" ht="30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 s="8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 s="9">
        <f t="shared" si="223"/>
        <v>34.44</v>
      </c>
      <c r="Q2426" s="5" t="s">
        <v>8332</v>
      </c>
      <c r="R2426" s="10" t="s">
        <v>8333</v>
      </c>
      <c r="S2426" s="18">
        <f t="shared" si="224"/>
        <v>41909.892453703702</v>
      </c>
      <c r="T2426" s="21">
        <f t="shared" si="225"/>
        <v>41939.892453703702</v>
      </c>
      <c r="U2426" s="23">
        <f t="shared" si="226"/>
        <v>30</v>
      </c>
      <c r="V2426" s="25">
        <f t="shared" si="227"/>
        <v>8.2191780821917804E-2</v>
      </c>
    </row>
    <row r="2427" spans="1:22" customFormat="1" ht="60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 s="8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 s="9">
        <f t="shared" si="223"/>
        <v>1</v>
      </c>
      <c r="Q2427" s="5" t="s">
        <v>8332</v>
      </c>
      <c r="R2427" s="10" t="s">
        <v>8333</v>
      </c>
      <c r="S2427" s="18">
        <f t="shared" si="224"/>
        <v>42502.913761574076</v>
      </c>
      <c r="T2427" s="21">
        <f t="shared" si="225"/>
        <v>42517.919444444444</v>
      </c>
      <c r="U2427" s="23">
        <f t="shared" si="226"/>
        <v>15</v>
      </c>
      <c r="V2427" s="25">
        <f t="shared" si="227"/>
        <v>4.1095890410958902E-2</v>
      </c>
    </row>
    <row r="2428" spans="1:22" customFormat="1" ht="45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 s="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 s="9">
        <f t="shared" si="223"/>
        <v>0</v>
      </c>
      <c r="Q2428" s="5" t="s">
        <v>8332</v>
      </c>
      <c r="R2428" s="10" t="s">
        <v>8333</v>
      </c>
      <c r="S2428" s="18">
        <f t="shared" si="224"/>
        <v>42164.170046296291</v>
      </c>
      <c r="T2428" s="21">
        <f t="shared" si="225"/>
        <v>42224.170046296291</v>
      </c>
      <c r="U2428" s="23">
        <f t="shared" si="226"/>
        <v>60</v>
      </c>
      <c r="V2428" s="25">
        <f t="shared" si="227"/>
        <v>0.16438356164383561</v>
      </c>
    </row>
    <row r="2429" spans="1:22" customFormat="1" ht="30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 s="8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 s="9">
        <f t="shared" si="223"/>
        <v>1</v>
      </c>
      <c r="Q2429" s="5" t="s">
        <v>8332</v>
      </c>
      <c r="R2429" s="10" t="s">
        <v>8333</v>
      </c>
      <c r="S2429" s="18">
        <f t="shared" si="224"/>
        <v>42412.318668981476</v>
      </c>
      <c r="T2429" s="21">
        <f t="shared" si="225"/>
        <v>42452.277002314819</v>
      </c>
      <c r="U2429" s="23">
        <f t="shared" si="226"/>
        <v>40</v>
      </c>
      <c r="V2429" s="25">
        <f t="shared" si="227"/>
        <v>0.1095890410958904</v>
      </c>
    </row>
    <row r="2430" spans="1:22" customFormat="1" ht="45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 s="8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 s="9">
        <f t="shared" si="223"/>
        <v>1</v>
      </c>
      <c r="Q2430" s="5" t="s">
        <v>8332</v>
      </c>
      <c r="R2430" s="10" t="s">
        <v>8333</v>
      </c>
      <c r="S2430" s="18">
        <f t="shared" si="224"/>
        <v>42045.784155092595</v>
      </c>
      <c r="T2430" s="21">
        <f t="shared" si="225"/>
        <v>42075.742488425924</v>
      </c>
      <c r="U2430" s="23">
        <f t="shared" si="226"/>
        <v>30</v>
      </c>
      <c r="V2430" s="25">
        <f t="shared" si="227"/>
        <v>8.2191780821917804E-2</v>
      </c>
    </row>
    <row r="2431" spans="1:22" customFormat="1" ht="45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 s="8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 s="9">
        <f t="shared" si="223"/>
        <v>501.25</v>
      </c>
      <c r="Q2431" s="5" t="s">
        <v>8332</v>
      </c>
      <c r="R2431" s="10" t="s">
        <v>8333</v>
      </c>
      <c r="S2431" s="18">
        <f t="shared" si="224"/>
        <v>42734.879236111112</v>
      </c>
      <c r="T2431" s="21">
        <f t="shared" si="225"/>
        <v>42771.697222222225</v>
      </c>
      <c r="U2431" s="23">
        <f t="shared" si="226"/>
        <v>37</v>
      </c>
      <c r="V2431" s="25">
        <f t="shared" si="227"/>
        <v>0.10136986301369863</v>
      </c>
    </row>
    <row r="2432" spans="1:22" customFormat="1" ht="60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 s="8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 s="9">
        <f t="shared" si="223"/>
        <v>10.5</v>
      </c>
      <c r="Q2432" s="5" t="s">
        <v>8332</v>
      </c>
      <c r="R2432" s="10" t="s">
        <v>8333</v>
      </c>
      <c r="S2432" s="18">
        <f t="shared" si="224"/>
        <v>42382.130833333329</v>
      </c>
      <c r="T2432" s="21">
        <f t="shared" si="225"/>
        <v>42412.130833333329</v>
      </c>
      <c r="U2432" s="23">
        <f t="shared" si="226"/>
        <v>30</v>
      </c>
      <c r="V2432" s="25">
        <f t="shared" si="227"/>
        <v>8.2191780821917804E-2</v>
      </c>
    </row>
    <row r="2433" spans="1:22" customFormat="1" ht="30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 s="8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 s="9">
        <f t="shared" si="223"/>
        <v>1</v>
      </c>
      <c r="Q2433" s="5" t="s">
        <v>8332</v>
      </c>
      <c r="R2433" s="10" t="s">
        <v>8333</v>
      </c>
      <c r="S2433" s="18">
        <f t="shared" si="224"/>
        <v>42489.099687499998</v>
      </c>
      <c r="T2433" s="21">
        <f t="shared" si="225"/>
        <v>42549.099687499998</v>
      </c>
      <c r="U2433" s="23">
        <f t="shared" si="226"/>
        <v>60</v>
      </c>
      <c r="V2433" s="25">
        <f t="shared" si="227"/>
        <v>0.16438356164383561</v>
      </c>
    </row>
    <row r="2434" spans="1:22" customFormat="1" ht="45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 s="8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2"/>
        <v>0</v>
      </c>
      <c r="P2434" s="9">
        <f t="shared" si="223"/>
        <v>1</v>
      </c>
      <c r="Q2434" s="5" t="s">
        <v>8332</v>
      </c>
      <c r="R2434" s="10" t="s">
        <v>8333</v>
      </c>
      <c r="S2434" s="18">
        <f t="shared" si="224"/>
        <v>42041.218715277777</v>
      </c>
      <c r="T2434" s="21">
        <f t="shared" si="225"/>
        <v>42071.218715277777</v>
      </c>
      <c r="U2434" s="23">
        <f t="shared" si="226"/>
        <v>30</v>
      </c>
      <c r="V2434" s="25">
        <f t="shared" si="227"/>
        <v>8.2191780821917804E-2</v>
      </c>
    </row>
    <row r="2435" spans="1:22" customFormat="1" ht="60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 s="8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28">ROUND(E2435/D2435*100,0)</f>
        <v>0</v>
      </c>
      <c r="P2435" s="9">
        <f t="shared" ref="P2435:P2498" si="229">IFERROR(ROUND(E2435/L2435,2),0)</f>
        <v>0</v>
      </c>
      <c r="Q2435" s="5" t="s">
        <v>8332</v>
      </c>
      <c r="R2435" s="10" t="s">
        <v>8333</v>
      </c>
      <c r="S2435" s="18">
        <f t="shared" ref="S2435:S2498" si="230">(((J2435/60)/60)/24)+DATE(1970,1,1)</f>
        <v>42397.89980324074</v>
      </c>
      <c r="T2435" s="21">
        <f t="shared" ref="T2435:T2498" si="231">(((I2435/60)/60)/24)+DATE(1970,1,1)</f>
        <v>42427.89980324074</v>
      </c>
      <c r="U2435" s="23">
        <f t="shared" ref="U2435:U2498" si="232">_xlfn.DAYS(T2435,S2435)</f>
        <v>30</v>
      </c>
      <c r="V2435" s="25">
        <f t="shared" ref="V2435:V2498" si="233">U2435/365</f>
        <v>8.2191780821917804E-2</v>
      </c>
    </row>
    <row r="2436" spans="1:22" customFormat="1" ht="60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 s="8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 s="9">
        <f t="shared" si="229"/>
        <v>13</v>
      </c>
      <c r="Q2436" s="5" t="s">
        <v>8332</v>
      </c>
      <c r="R2436" s="10" t="s">
        <v>8333</v>
      </c>
      <c r="S2436" s="18">
        <f t="shared" si="230"/>
        <v>42180.18604166666</v>
      </c>
      <c r="T2436" s="21">
        <f t="shared" si="231"/>
        <v>42220.18604166666</v>
      </c>
      <c r="U2436" s="23">
        <f t="shared" si="232"/>
        <v>40</v>
      </c>
      <c r="V2436" s="25">
        <f t="shared" si="233"/>
        <v>0.1095890410958904</v>
      </c>
    </row>
    <row r="2437" spans="1:22" customFormat="1" ht="45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 s="8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 s="9">
        <f t="shared" si="229"/>
        <v>306</v>
      </c>
      <c r="Q2437" s="5" t="s">
        <v>8332</v>
      </c>
      <c r="R2437" s="10" t="s">
        <v>8333</v>
      </c>
      <c r="S2437" s="18">
        <f t="shared" si="230"/>
        <v>42252.277615740735</v>
      </c>
      <c r="T2437" s="21">
        <f t="shared" si="231"/>
        <v>42282.277615740735</v>
      </c>
      <c r="U2437" s="23">
        <f t="shared" si="232"/>
        <v>30</v>
      </c>
      <c r="V2437" s="25">
        <f t="shared" si="233"/>
        <v>8.2191780821917804E-2</v>
      </c>
    </row>
    <row r="2438" spans="1:22" customFormat="1" ht="60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 s="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 s="9">
        <f t="shared" si="229"/>
        <v>22.5</v>
      </c>
      <c r="Q2438" s="5" t="s">
        <v>8332</v>
      </c>
      <c r="R2438" s="10" t="s">
        <v>8333</v>
      </c>
      <c r="S2438" s="18">
        <f t="shared" si="230"/>
        <v>42338.615393518514</v>
      </c>
      <c r="T2438" s="21">
        <f t="shared" si="231"/>
        <v>42398.615393518514</v>
      </c>
      <c r="U2438" s="23">
        <f t="shared" si="232"/>
        <v>60</v>
      </c>
      <c r="V2438" s="25">
        <f t="shared" si="233"/>
        <v>0.16438356164383561</v>
      </c>
    </row>
    <row r="2439" spans="1:22" customFormat="1" ht="45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 s="8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 s="9">
        <f t="shared" si="229"/>
        <v>0</v>
      </c>
      <c r="Q2439" s="5" t="s">
        <v>8332</v>
      </c>
      <c r="R2439" s="10" t="s">
        <v>8333</v>
      </c>
      <c r="S2439" s="18">
        <f t="shared" si="230"/>
        <v>42031.965138888889</v>
      </c>
      <c r="T2439" s="21">
        <f t="shared" si="231"/>
        <v>42080.75</v>
      </c>
      <c r="U2439" s="23">
        <f t="shared" si="232"/>
        <v>49</v>
      </c>
      <c r="V2439" s="25">
        <f t="shared" si="233"/>
        <v>0.13424657534246576</v>
      </c>
    </row>
    <row r="2440" spans="1:22" customFormat="1" ht="60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 s="8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 s="9">
        <f t="shared" si="229"/>
        <v>50</v>
      </c>
      <c r="Q2440" s="5" t="s">
        <v>8332</v>
      </c>
      <c r="R2440" s="10" t="s">
        <v>8333</v>
      </c>
      <c r="S2440" s="18">
        <f t="shared" si="230"/>
        <v>42285.91506944444</v>
      </c>
      <c r="T2440" s="21">
        <f t="shared" si="231"/>
        <v>42345.956736111111</v>
      </c>
      <c r="U2440" s="23">
        <f t="shared" si="232"/>
        <v>60</v>
      </c>
      <c r="V2440" s="25">
        <f t="shared" si="233"/>
        <v>0.16438356164383561</v>
      </c>
    </row>
    <row r="2441" spans="1:22" customFormat="1" ht="60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 s="8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 s="9">
        <f t="shared" si="229"/>
        <v>0</v>
      </c>
      <c r="Q2441" s="5" t="s">
        <v>8332</v>
      </c>
      <c r="R2441" s="10" t="s">
        <v>8333</v>
      </c>
      <c r="S2441" s="18">
        <f t="shared" si="230"/>
        <v>42265.818622685183</v>
      </c>
      <c r="T2441" s="21">
        <f t="shared" si="231"/>
        <v>42295.818622685183</v>
      </c>
      <c r="U2441" s="23">
        <f t="shared" si="232"/>
        <v>30</v>
      </c>
      <c r="V2441" s="25">
        <f t="shared" si="233"/>
        <v>8.2191780821917804E-2</v>
      </c>
    </row>
    <row r="2442" spans="1:22" customFormat="1" ht="30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 s="8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 s="9">
        <f t="shared" si="229"/>
        <v>5</v>
      </c>
      <c r="Q2442" s="5" t="s">
        <v>8332</v>
      </c>
      <c r="R2442" s="10" t="s">
        <v>8333</v>
      </c>
      <c r="S2442" s="18">
        <f t="shared" si="230"/>
        <v>42383.899456018517</v>
      </c>
      <c r="T2442" s="21">
        <f t="shared" si="231"/>
        <v>42413.899456018517</v>
      </c>
      <c r="U2442" s="23">
        <f t="shared" si="232"/>
        <v>30</v>
      </c>
      <c r="V2442" s="25">
        <f t="shared" si="233"/>
        <v>8.2191780821917804E-2</v>
      </c>
    </row>
    <row r="2443" spans="1:22" customFormat="1" ht="30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 s="8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 s="9">
        <f t="shared" si="229"/>
        <v>74.23</v>
      </c>
      <c r="Q2443" s="5" t="s">
        <v>8332</v>
      </c>
      <c r="R2443" s="10" t="s">
        <v>8348</v>
      </c>
      <c r="S2443" s="18">
        <f t="shared" si="230"/>
        <v>42187.125625000001</v>
      </c>
      <c r="T2443" s="21">
        <f t="shared" si="231"/>
        <v>42208.207638888889</v>
      </c>
      <c r="U2443" s="23">
        <f t="shared" si="232"/>
        <v>21</v>
      </c>
      <c r="V2443" s="25">
        <f t="shared" si="233"/>
        <v>5.7534246575342465E-2</v>
      </c>
    </row>
    <row r="2444" spans="1:22" customFormat="1" ht="30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 s="8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 s="9">
        <f t="shared" si="229"/>
        <v>81.25</v>
      </c>
      <c r="Q2444" s="5" t="s">
        <v>8332</v>
      </c>
      <c r="R2444" s="10" t="s">
        <v>8348</v>
      </c>
      <c r="S2444" s="18">
        <f t="shared" si="230"/>
        <v>42052.666990740734</v>
      </c>
      <c r="T2444" s="21">
        <f t="shared" si="231"/>
        <v>42082.625324074077</v>
      </c>
      <c r="U2444" s="23">
        <f t="shared" si="232"/>
        <v>30</v>
      </c>
      <c r="V2444" s="25">
        <f t="shared" si="233"/>
        <v>8.2191780821917804E-2</v>
      </c>
    </row>
    <row r="2445" spans="1:22" customFormat="1" ht="60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 s="8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 s="9">
        <f t="shared" si="229"/>
        <v>130.22999999999999</v>
      </c>
      <c r="Q2445" s="5" t="s">
        <v>8332</v>
      </c>
      <c r="R2445" s="10" t="s">
        <v>8348</v>
      </c>
      <c r="S2445" s="18">
        <f t="shared" si="230"/>
        <v>41836.625254629631</v>
      </c>
      <c r="T2445" s="21">
        <f t="shared" si="231"/>
        <v>41866.625254629631</v>
      </c>
      <c r="U2445" s="23">
        <f t="shared" si="232"/>
        <v>30</v>
      </c>
      <c r="V2445" s="25">
        <f t="shared" si="233"/>
        <v>8.2191780821917804E-2</v>
      </c>
    </row>
    <row r="2446" spans="1:22" customFormat="1" ht="60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 s="8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 s="9">
        <f t="shared" si="229"/>
        <v>53.41</v>
      </c>
      <c r="Q2446" s="5" t="s">
        <v>8332</v>
      </c>
      <c r="R2446" s="10" t="s">
        <v>8348</v>
      </c>
      <c r="S2446" s="18">
        <f t="shared" si="230"/>
        <v>42485.754525462966</v>
      </c>
      <c r="T2446" s="21">
        <f t="shared" si="231"/>
        <v>42515.754525462966</v>
      </c>
      <c r="U2446" s="23">
        <f t="shared" si="232"/>
        <v>30</v>
      </c>
      <c r="V2446" s="25">
        <f t="shared" si="233"/>
        <v>8.2191780821917804E-2</v>
      </c>
    </row>
    <row r="2447" spans="1:22" customFormat="1" ht="60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 s="8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 s="9">
        <f t="shared" si="229"/>
        <v>75.13</v>
      </c>
      <c r="Q2447" s="5" t="s">
        <v>8332</v>
      </c>
      <c r="R2447" s="10" t="s">
        <v>8348</v>
      </c>
      <c r="S2447" s="18">
        <f t="shared" si="230"/>
        <v>42243.190057870372</v>
      </c>
      <c r="T2447" s="21">
        <f t="shared" si="231"/>
        <v>42273.190057870372</v>
      </c>
      <c r="U2447" s="23">
        <f t="shared" si="232"/>
        <v>30</v>
      </c>
      <c r="V2447" s="25">
        <f t="shared" si="233"/>
        <v>8.2191780821917804E-2</v>
      </c>
    </row>
    <row r="2448" spans="1:22" customFormat="1" ht="60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 s="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 s="9">
        <f t="shared" si="229"/>
        <v>75.67</v>
      </c>
      <c r="Q2448" s="5" t="s">
        <v>8332</v>
      </c>
      <c r="R2448" s="10" t="s">
        <v>8348</v>
      </c>
      <c r="S2448" s="18">
        <f t="shared" si="230"/>
        <v>42670.602673611109</v>
      </c>
      <c r="T2448" s="21">
        <f t="shared" si="231"/>
        <v>42700.64434027778</v>
      </c>
      <c r="U2448" s="23">
        <f t="shared" si="232"/>
        <v>30</v>
      </c>
      <c r="V2448" s="25">
        <f t="shared" si="233"/>
        <v>8.2191780821917804E-2</v>
      </c>
    </row>
    <row r="2449" spans="1:22" customFormat="1" ht="60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 s="8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 s="9">
        <f t="shared" si="229"/>
        <v>31.69</v>
      </c>
      <c r="Q2449" s="5" t="s">
        <v>8332</v>
      </c>
      <c r="R2449" s="10" t="s">
        <v>8348</v>
      </c>
      <c r="S2449" s="18">
        <f t="shared" si="230"/>
        <v>42654.469826388886</v>
      </c>
      <c r="T2449" s="21">
        <f t="shared" si="231"/>
        <v>42686.166666666672</v>
      </c>
      <c r="U2449" s="23">
        <f t="shared" si="232"/>
        <v>32</v>
      </c>
      <c r="V2449" s="25">
        <f t="shared" si="233"/>
        <v>8.7671232876712329E-2</v>
      </c>
    </row>
    <row r="2450" spans="1:22" customFormat="1" ht="60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 s="8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 s="9">
        <f t="shared" si="229"/>
        <v>47.78</v>
      </c>
      <c r="Q2450" s="5" t="s">
        <v>8332</v>
      </c>
      <c r="R2450" s="10" t="s">
        <v>8348</v>
      </c>
      <c r="S2450" s="18">
        <f t="shared" si="230"/>
        <v>42607.316122685181</v>
      </c>
      <c r="T2450" s="21">
        <f t="shared" si="231"/>
        <v>42613.233333333337</v>
      </c>
      <c r="U2450" s="23">
        <f t="shared" si="232"/>
        <v>6</v>
      </c>
      <c r="V2450" s="25">
        <f t="shared" si="233"/>
        <v>1.643835616438356E-2</v>
      </c>
    </row>
    <row r="2451" spans="1:22" customFormat="1" ht="45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 s="8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 s="9">
        <f t="shared" si="229"/>
        <v>90</v>
      </c>
      <c r="Q2451" s="5" t="s">
        <v>8332</v>
      </c>
      <c r="R2451" s="10" t="s">
        <v>8348</v>
      </c>
      <c r="S2451" s="18">
        <f t="shared" si="230"/>
        <v>41943.142534722225</v>
      </c>
      <c r="T2451" s="21">
        <f t="shared" si="231"/>
        <v>41973.184201388889</v>
      </c>
      <c r="U2451" s="23">
        <f t="shared" si="232"/>
        <v>30</v>
      </c>
      <c r="V2451" s="25">
        <f t="shared" si="233"/>
        <v>8.2191780821917804E-2</v>
      </c>
    </row>
    <row r="2452" spans="1:22" customFormat="1" ht="60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 s="8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 s="9">
        <f t="shared" si="229"/>
        <v>149.31</v>
      </c>
      <c r="Q2452" s="5" t="s">
        <v>8332</v>
      </c>
      <c r="R2452" s="10" t="s">
        <v>8348</v>
      </c>
      <c r="S2452" s="18">
        <f t="shared" si="230"/>
        <v>41902.07240740741</v>
      </c>
      <c r="T2452" s="21">
        <f t="shared" si="231"/>
        <v>41940.132638888892</v>
      </c>
      <c r="U2452" s="23">
        <f t="shared" si="232"/>
        <v>38</v>
      </c>
      <c r="V2452" s="25">
        <f t="shared" si="233"/>
        <v>0.10410958904109589</v>
      </c>
    </row>
    <row r="2453" spans="1:22" customFormat="1" ht="60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 s="8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 s="9">
        <f t="shared" si="229"/>
        <v>62.07</v>
      </c>
      <c r="Q2453" s="5" t="s">
        <v>8332</v>
      </c>
      <c r="R2453" s="10" t="s">
        <v>8348</v>
      </c>
      <c r="S2453" s="18">
        <f t="shared" si="230"/>
        <v>42779.908449074079</v>
      </c>
      <c r="T2453" s="21">
        <f t="shared" si="231"/>
        <v>42799.908449074079</v>
      </c>
      <c r="U2453" s="23">
        <f t="shared" si="232"/>
        <v>20</v>
      </c>
      <c r="V2453" s="25">
        <f t="shared" si="233"/>
        <v>5.4794520547945202E-2</v>
      </c>
    </row>
    <row r="2454" spans="1:22" customFormat="1" ht="60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 s="8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 s="9">
        <f t="shared" si="229"/>
        <v>53.4</v>
      </c>
      <c r="Q2454" s="5" t="s">
        <v>8332</v>
      </c>
      <c r="R2454" s="10" t="s">
        <v>8348</v>
      </c>
      <c r="S2454" s="18">
        <f t="shared" si="230"/>
        <v>42338.84375</v>
      </c>
      <c r="T2454" s="21">
        <f t="shared" si="231"/>
        <v>42367.958333333328</v>
      </c>
      <c r="U2454" s="23">
        <f t="shared" si="232"/>
        <v>29</v>
      </c>
      <c r="V2454" s="25">
        <f t="shared" si="233"/>
        <v>7.9452054794520555E-2</v>
      </c>
    </row>
    <row r="2455" spans="1:22" customFormat="1" ht="60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 s="8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 s="9">
        <f t="shared" si="229"/>
        <v>69.27</v>
      </c>
      <c r="Q2455" s="5" t="s">
        <v>8332</v>
      </c>
      <c r="R2455" s="10" t="s">
        <v>8348</v>
      </c>
      <c r="S2455" s="18">
        <f t="shared" si="230"/>
        <v>42738.692233796297</v>
      </c>
      <c r="T2455" s="21">
        <f t="shared" si="231"/>
        <v>42768.692233796297</v>
      </c>
      <c r="U2455" s="23">
        <f t="shared" si="232"/>
        <v>30</v>
      </c>
      <c r="V2455" s="25">
        <f t="shared" si="233"/>
        <v>8.2191780821917804E-2</v>
      </c>
    </row>
    <row r="2456" spans="1:22" customFormat="1" ht="45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 s="8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 s="9">
        <f t="shared" si="229"/>
        <v>271.51</v>
      </c>
      <c r="Q2456" s="5" t="s">
        <v>8332</v>
      </c>
      <c r="R2456" s="10" t="s">
        <v>8348</v>
      </c>
      <c r="S2456" s="18">
        <f t="shared" si="230"/>
        <v>42770.201481481476</v>
      </c>
      <c r="T2456" s="21">
        <f t="shared" si="231"/>
        <v>42805.201481481476</v>
      </c>
      <c r="U2456" s="23">
        <f t="shared" si="232"/>
        <v>35</v>
      </c>
      <c r="V2456" s="25">
        <f t="shared" si="233"/>
        <v>9.5890410958904104E-2</v>
      </c>
    </row>
    <row r="2457" spans="1:22" customFormat="1" ht="45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 s="8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 s="9">
        <f t="shared" si="229"/>
        <v>34.130000000000003</v>
      </c>
      <c r="Q2457" s="5" t="s">
        <v>8332</v>
      </c>
      <c r="R2457" s="10" t="s">
        <v>8348</v>
      </c>
      <c r="S2457" s="18">
        <f t="shared" si="230"/>
        <v>42452.781828703708</v>
      </c>
      <c r="T2457" s="21">
        <f t="shared" si="231"/>
        <v>42480.781828703708</v>
      </c>
      <c r="U2457" s="23">
        <f t="shared" si="232"/>
        <v>28</v>
      </c>
      <c r="V2457" s="25">
        <f t="shared" si="233"/>
        <v>7.6712328767123292E-2</v>
      </c>
    </row>
    <row r="2458" spans="1:22" customFormat="1" ht="45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 s="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 s="9">
        <f t="shared" si="229"/>
        <v>40.49</v>
      </c>
      <c r="Q2458" s="5" t="s">
        <v>8332</v>
      </c>
      <c r="R2458" s="10" t="s">
        <v>8348</v>
      </c>
      <c r="S2458" s="18">
        <f t="shared" si="230"/>
        <v>42761.961099537039</v>
      </c>
      <c r="T2458" s="21">
        <f t="shared" si="231"/>
        <v>42791.961099537039</v>
      </c>
      <c r="U2458" s="23">
        <f t="shared" si="232"/>
        <v>30</v>
      </c>
      <c r="V2458" s="25">
        <f t="shared" si="233"/>
        <v>8.2191780821917804E-2</v>
      </c>
    </row>
    <row r="2459" spans="1:22" customFormat="1" ht="45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 s="8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 s="9">
        <f t="shared" si="229"/>
        <v>189.76</v>
      </c>
      <c r="Q2459" s="5" t="s">
        <v>8332</v>
      </c>
      <c r="R2459" s="10" t="s">
        <v>8348</v>
      </c>
      <c r="S2459" s="18">
        <f t="shared" si="230"/>
        <v>42423.602500000001</v>
      </c>
      <c r="T2459" s="21">
        <f t="shared" si="231"/>
        <v>42453.560833333337</v>
      </c>
      <c r="U2459" s="23">
        <f t="shared" si="232"/>
        <v>30</v>
      </c>
      <c r="V2459" s="25">
        <f t="shared" si="233"/>
        <v>8.2191780821917804E-2</v>
      </c>
    </row>
    <row r="2460" spans="1:22" customFormat="1" ht="60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 s="8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 s="9">
        <f t="shared" si="229"/>
        <v>68.86</v>
      </c>
      <c r="Q2460" s="5" t="s">
        <v>8332</v>
      </c>
      <c r="R2460" s="10" t="s">
        <v>8348</v>
      </c>
      <c r="S2460" s="18">
        <f t="shared" si="230"/>
        <v>42495.871736111112</v>
      </c>
      <c r="T2460" s="21">
        <f t="shared" si="231"/>
        <v>42530.791666666672</v>
      </c>
      <c r="U2460" s="23">
        <f t="shared" si="232"/>
        <v>35</v>
      </c>
      <c r="V2460" s="25">
        <f t="shared" si="233"/>
        <v>9.5890410958904104E-2</v>
      </c>
    </row>
    <row r="2461" spans="1:22" customFormat="1" ht="60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 s="8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 s="9">
        <f t="shared" si="229"/>
        <v>108.78</v>
      </c>
      <c r="Q2461" s="5" t="s">
        <v>8332</v>
      </c>
      <c r="R2461" s="10" t="s">
        <v>8348</v>
      </c>
      <c r="S2461" s="18">
        <f t="shared" si="230"/>
        <v>42407.637557870374</v>
      </c>
      <c r="T2461" s="21">
        <f t="shared" si="231"/>
        <v>42452.595891203702</v>
      </c>
      <c r="U2461" s="23">
        <f t="shared" si="232"/>
        <v>45</v>
      </c>
      <c r="V2461" s="25">
        <f t="shared" si="233"/>
        <v>0.12328767123287671</v>
      </c>
    </row>
    <row r="2462" spans="1:22" customFormat="1" ht="60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 s="8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 s="9">
        <f t="shared" si="229"/>
        <v>125.99</v>
      </c>
      <c r="Q2462" s="5" t="s">
        <v>8332</v>
      </c>
      <c r="R2462" s="10" t="s">
        <v>8348</v>
      </c>
      <c r="S2462" s="18">
        <f t="shared" si="230"/>
        <v>42704.187118055561</v>
      </c>
      <c r="T2462" s="21">
        <f t="shared" si="231"/>
        <v>42738.178472222222</v>
      </c>
      <c r="U2462" s="23">
        <f t="shared" si="232"/>
        <v>34</v>
      </c>
      <c r="V2462" s="25">
        <f t="shared" si="233"/>
        <v>9.3150684931506855E-2</v>
      </c>
    </row>
    <row r="2463" spans="1:22" customFormat="1" ht="60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 s="8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 s="9">
        <f t="shared" si="229"/>
        <v>90.52</v>
      </c>
      <c r="Q2463" s="5" t="s">
        <v>8321</v>
      </c>
      <c r="R2463" s="10" t="s">
        <v>8325</v>
      </c>
      <c r="S2463" s="18">
        <f t="shared" si="230"/>
        <v>40784.012696759259</v>
      </c>
      <c r="T2463" s="21">
        <f t="shared" si="231"/>
        <v>40817.125</v>
      </c>
      <c r="U2463" s="23">
        <f t="shared" si="232"/>
        <v>33</v>
      </c>
      <c r="V2463" s="25">
        <f t="shared" si="233"/>
        <v>9.0410958904109592E-2</v>
      </c>
    </row>
    <row r="2464" spans="1:22" customFormat="1" ht="60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 s="8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 s="9">
        <f t="shared" si="229"/>
        <v>28.88</v>
      </c>
      <c r="Q2464" s="5" t="s">
        <v>8321</v>
      </c>
      <c r="R2464" s="10" t="s">
        <v>8325</v>
      </c>
      <c r="S2464" s="18">
        <f t="shared" si="230"/>
        <v>41089.186296296299</v>
      </c>
      <c r="T2464" s="21">
        <f t="shared" si="231"/>
        <v>41109.186296296299</v>
      </c>
      <c r="U2464" s="23">
        <f t="shared" si="232"/>
        <v>20</v>
      </c>
      <c r="V2464" s="25">
        <f t="shared" si="233"/>
        <v>5.4794520547945202E-2</v>
      </c>
    </row>
    <row r="2465" spans="1:22" customFormat="1" ht="30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 s="8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 s="9">
        <f t="shared" si="229"/>
        <v>31</v>
      </c>
      <c r="Q2465" s="5" t="s">
        <v>8321</v>
      </c>
      <c r="R2465" s="10" t="s">
        <v>8325</v>
      </c>
      <c r="S2465" s="18">
        <f t="shared" si="230"/>
        <v>41341.111400462964</v>
      </c>
      <c r="T2465" s="21">
        <f t="shared" si="231"/>
        <v>41380.791666666664</v>
      </c>
      <c r="U2465" s="23">
        <f t="shared" si="232"/>
        <v>39</v>
      </c>
      <c r="V2465" s="25">
        <f t="shared" si="233"/>
        <v>0.10684931506849316</v>
      </c>
    </row>
    <row r="2466" spans="1:22" customFormat="1" ht="45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 s="8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 s="9">
        <f t="shared" si="229"/>
        <v>51.67</v>
      </c>
      <c r="Q2466" s="5" t="s">
        <v>8321</v>
      </c>
      <c r="R2466" s="10" t="s">
        <v>8325</v>
      </c>
      <c r="S2466" s="18">
        <f t="shared" si="230"/>
        <v>42248.90042824074</v>
      </c>
      <c r="T2466" s="21">
        <f t="shared" si="231"/>
        <v>42277.811805555553</v>
      </c>
      <c r="U2466" s="23">
        <f t="shared" si="232"/>
        <v>29</v>
      </c>
      <c r="V2466" s="25">
        <f t="shared" si="233"/>
        <v>7.9452054794520555E-2</v>
      </c>
    </row>
    <row r="2467" spans="1:22" customFormat="1" ht="45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 s="8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 s="9">
        <f t="shared" si="229"/>
        <v>26.27</v>
      </c>
      <c r="Q2467" s="5" t="s">
        <v>8321</v>
      </c>
      <c r="R2467" s="10" t="s">
        <v>8325</v>
      </c>
      <c r="S2467" s="18">
        <f t="shared" si="230"/>
        <v>41145.719305555554</v>
      </c>
      <c r="T2467" s="21">
        <f t="shared" si="231"/>
        <v>41175.719305555554</v>
      </c>
      <c r="U2467" s="23">
        <f t="shared" si="232"/>
        <v>30</v>
      </c>
      <c r="V2467" s="25">
        <f t="shared" si="233"/>
        <v>8.2191780821917804E-2</v>
      </c>
    </row>
    <row r="2468" spans="1:22" customFormat="1" ht="45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 s="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 s="9">
        <f t="shared" si="229"/>
        <v>48.08</v>
      </c>
      <c r="Q2468" s="5" t="s">
        <v>8321</v>
      </c>
      <c r="R2468" s="10" t="s">
        <v>8325</v>
      </c>
      <c r="S2468" s="18">
        <f t="shared" si="230"/>
        <v>41373.102465277778</v>
      </c>
      <c r="T2468" s="21">
        <f t="shared" si="231"/>
        <v>41403.102465277778</v>
      </c>
      <c r="U2468" s="23">
        <f t="shared" si="232"/>
        <v>30</v>
      </c>
      <c r="V2468" s="25">
        <f t="shared" si="233"/>
        <v>8.2191780821917804E-2</v>
      </c>
    </row>
    <row r="2469" spans="1:22" customFormat="1" ht="45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 s="8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 s="9">
        <f t="shared" si="229"/>
        <v>27.56</v>
      </c>
      <c r="Q2469" s="5" t="s">
        <v>8321</v>
      </c>
      <c r="R2469" s="10" t="s">
        <v>8325</v>
      </c>
      <c r="S2469" s="18">
        <f t="shared" si="230"/>
        <v>41025.874201388891</v>
      </c>
      <c r="T2469" s="21">
        <f t="shared" si="231"/>
        <v>41039.708333333336</v>
      </c>
      <c r="U2469" s="23">
        <f t="shared" si="232"/>
        <v>14</v>
      </c>
      <c r="V2469" s="25">
        <f t="shared" si="233"/>
        <v>3.8356164383561646E-2</v>
      </c>
    </row>
    <row r="2470" spans="1:22" customFormat="1" ht="45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 s="8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 s="9">
        <f t="shared" si="229"/>
        <v>36.97</v>
      </c>
      <c r="Q2470" s="5" t="s">
        <v>8321</v>
      </c>
      <c r="R2470" s="10" t="s">
        <v>8325</v>
      </c>
      <c r="S2470" s="18">
        <f t="shared" si="230"/>
        <v>41174.154178240737</v>
      </c>
      <c r="T2470" s="21">
        <f t="shared" si="231"/>
        <v>41210.208333333336</v>
      </c>
      <c r="U2470" s="23">
        <f t="shared" si="232"/>
        <v>36</v>
      </c>
      <c r="V2470" s="25">
        <f t="shared" si="233"/>
        <v>9.8630136986301367E-2</v>
      </c>
    </row>
    <row r="2471" spans="1:22" customFormat="1" ht="60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 s="8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 s="9">
        <f t="shared" si="229"/>
        <v>29.02</v>
      </c>
      <c r="Q2471" s="5" t="s">
        <v>8321</v>
      </c>
      <c r="R2471" s="10" t="s">
        <v>8325</v>
      </c>
      <c r="S2471" s="18">
        <f t="shared" si="230"/>
        <v>40557.429733796293</v>
      </c>
      <c r="T2471" s="21">
        <f t="shared" si="231"/>
        <v>40582.429733796293</v>
      </c>
      <c r="U2471" s="23">
        <f t="shared" si="232"/>
        <v>25</v>
      </c>
      <c r="V2471" s="25">
        <f t="shared" si="233"/>
        <v>6.8493150684931503E-2</v>
      </c>
    </row>
    <row r="2472" spans="1:22" customFormat="1" ht="45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 s="8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 s="9">
        <f t="shared" si="229"/>
        <v>28.66</v>
      </c>
      <c r="Q2472" s="5" t="s">
        <v>8321</v>
      </c>
      <c r="R2472" s="10" t="s">
        <v>8325</v>
      </c>
      <c r="S2472" s="18">
        <f t="shared" si="230"/>
        <v>41023.07471064815</v>
      </c>
      <c r="T2472" s="21">
        <f t="shared" si="231"/>
        <v>41053.07471064815</v>
      </c>
      <c r="U2472" s="23">
        <f t="shared" si="232"/>
        <v>30</v>
      </c>
      <c r="V2472" s="25">
        <f t="shared" si="233"/>
        <v>8.2191780821917804E-2</v>
      </c>
    </row>
    <row r="2473" spans="1:22" customFormat="1" ht="60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 s="8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 s="9">
        <f t="shared" si="229"/>
        <v>37.65</v>
      </c>
      <c r="Q2473" s="5" t="s">
        <v>8321</v>
      </c>
      <c r="R2473" s="10" t="s">
        <v>8325</v>
      </c>
      <c r="S2473" s="18">
        <f t="shared" si="230"/>
        <v>40893.992962962962</v>
      </c>
      <c r="T2473" s="21">
        <f t="shared" si="231"/>
        <v>40933.992962962962</v>
      </c>
      <c r="U2473" s="23">
        <f t="shared" si="232"/>
        <v>40</v>
      </c>
      <c r="V2473" s="25">
        <f t="shared" si="233"/>
        <v>0.1095890410958904</v>
      </c>
    </row>
    <row r="2474" spans="1:22" customFormat="1" ht="60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 s="8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 s="9">
        <f t="shared" si="229"/>
        <v>97.9</v>
      </c>
      <c r="Q2474" s="5" t="s">
        <v>8321</v>
      </c>
      <c r="R2474" s="10" t="s">
        <v>8325</v>
      </c>
      <c r="S2474" s="18">
        <f t="shared" si="230"/>
        <v>40354.11550925926</v>
      </c>
      <c r="T2474" s="21">
        <f t="shared" si="231"/>
        <v>40425.043749999997</v>
      </c>
      <c r="U2474" s="23">
        <f t="shared" si="232"/>
        <v>71</v>
      </c>
      <c r="V2474" s="25">
        <f t="shared" si="233"/>
        <v>0.19452054794520549</v>
      </c>
    </row>
    <row r="2475" spans="1:22" customFormat="1" ht="45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 s="8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 s="9">
        <f t="shared" si="229"/>
        <v>42.55</v>
      </c>
      <c r="Q2475" s="5" t="s">
        <v>8321</v>
      </c>
      <c r="R2475" s="10" t="s">
        <v>8325</v>
      </c>
      <c r="S2475" s="18">
        <f t="shared" si="230"/>
        <v>41193.748483796298</v>
      </c>
      <c r="T2475" s="21">
        <f t="shared" si="231"/>
        <v>41223.790150462963</v>
      </c>
      <c r="U2475" s="23">
        <f t="shared" si="232"/>
        <v>30</v>
      </c>
      <c r="V2475" s="25">
        <f t="shared" si="233"/>
        <v>8.2191780821917804E-2</v>
      </c>
    </row>
    <row r="2476" spans="1:22" customFormat="1" ht="60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 s="8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 s="9">
        <f t="shared" si="229"/>
        <v>131.58000000000001</v>
      </c>
      <c r="Q2476" s="5" t="s">
        <v>8321</v>
      </c>
      <c r="R2476" s="10" t="s">
        <v>8325</v>
      </c>
      <c r="S2476" s="18">
        <f t="shared" si="230"/>
        <v>40417.011296296296</v>
      </c>
      <c r="T2476" s="21">
        <f t="shared" si="231"/>
        <v>40462.011296296296</v>
      </c>
      <c r="U2476" s="23">
        <f t="shared" si="232"/>
        <v>45</v>
      </c>
      <c r="V2476" s="25">
        <f t="shared" si="233"/>
        <v>0.12328767123287671</v>
      </c>
    </row>
    <row r="2477" spans="1:22" customFormat="1" ht="30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 s="8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 s="9">
        <f t="shared" si="229"/>
        <v>32.32</v>
      </c>
      <c r="Q2477" s="5" t="s">
        <v>8321</v>
      </c>
      <c r="R2477" s="10" t="s">
        <v>8325</v>
      </c>
      <c r="S2477" s="18">
        <f t="shared" si="230"/>
        <v>40310.287673611114</v>
      </c>
      <c r="T2477" s="21">
        <f t="shared" si="231"/>
        <v>40369.916666666664</v>
      </c>
      <c r="U2477" s="23">
        <f t="shared" si="232"/>
        <v>59</v>
      </c>
      <c r="V2477" s="25">
        <f t="shared" si="233"/>
        <v>0.16164383561643836</v>
      </c>
    </row>
    <row r="2478" spans="1:22" customFormat="1" ht="45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 s="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 s="9">
        <f t="shared" si="229"/>
        <v>61.1</v>
      </c>
      <c r="Q2478" s="5" t="s">
        <v>8321</v>
      </c>
      <c r="R2478" s="10" t="s">
        <v>8325</v>
      </c>
      <c r="S2478" s="18">
        <f t="shared" si="230"/>
        <v>41913.328356481477</v>
      </c>
      <c r="T2478" s="21">
        <f t="shared" si="231"/>
        <v>41946.370023148149</v>
      </c>
      <c r="U2478" s="23">
        <f t="shared" si="232"/>
        <v>33</v>
      </c>
      <c r="V2478" s="25">
        <f t="shared" si="233"/>
        <v>9.0410958904109592E-2</v>
      </c>
    </row>
    <row r="2479" spans="1:22" customFormat="1" ht="30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 s="8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 s="9">
        <f t="shared" si="229"/>
        <v>31.34</v>
      </c>
      <c r="Q2479" s="5" t="s">
        <v>8321</v>
      </c>
      <c r="R2479" s="10" t="s">
        <v>8325</v>
      </c>
      <c r="S2479" s="18">
        <f t="shared" si="230"/>
        <v>41088.691493055558</v>
      </c>
      <c r="T2479" s="21">
        <f t="shared" si="231"/>
        <v>41133.691493055558</v>
      </c>
      <c r="U2479" s="23">
        <f t="shared" si="232"/>
        <v>45</v>
      </c>
      <c r="V2479" s="25">
        <f t="shared" si="233"/>
        <v>0.12328767123287671</v>
      </c>
    </row>
    <row r="2480" spans="1:22" customFormat="1" ht="60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 s="8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 s="9">
        <f t="shared" si="229"/>
        <v>129.11000000000001</v>
      </c>
      <c r="Q2480" s="5" t="s">
        <v>8321</v>
      </c>
      <c r="R2480" s="10" t="s">
        <v>8325</v>
      </c>
      <c r="S2480" s="18">
        <f t="shared" si="230"/>
        <v>41257.950381944444</v>
      </c>
      <c r="T2480" s="21">
        <f t="shared" si="231"/>
        <v>41287.950381944444</v>
      </c>
      <c r="U2480" s="23">
        <f t="shared" si="232"/>
        <v>30</v>
      </c>
      <c r="V2480" s="25">
        <f t="shared" si="233"/>
        <v>8.2191780821917804E-2</v>
      </c>
    </row>
    <row r="2481" spans="1:22" customFormat="1" ht="45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 s="8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 s="9">
        <f t="shared" si="229"/>
        <v>25.02</v>
      </c>
      <c r="Q2481" s="5" t="s">
        <v>8321</v>
      </c>
      <c r="R2481" s="10" t="s">
        <v>8325</v>
      </c>
      <c r="S2481" s="18">
        <f t="shared" si="230"/>
        <v>41107.726782407408</v>
      </c>
      <c r="T2481" s="21">
        <f t="shared" si="231"/>
        <v>41118.083333333336</v>
      </c>
      <c r="U2481" s="23">
        <f t="shared" si="232"/>
        <v>11</v>
      </c>
      <c r="V2481" s="25">
        <f t="shared" si="233"/>
        <v>3.0136986301369864E-2</v>
      </c>
    </row>
    <row r="2482" spans="1:22" customFormat="1" ht="60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 s="8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 s="9">
        <f t="shared" si="229"/>
        <v>250</v>
      </c>
      <c r="Q2482" s="5" t="s">
        <v>8321</v>
      </c>
      <c r="R2482" s="10" t="s">
        <v>8325</v>
      </c>
      <c r="S2482" s="18">
        <f t="shared" si="230"/>
        <v>42227.936157407406</v>
      </c>
      <c r="T2482" s="21">
        <f t="shared" si="231"/>
        <v>42287.936157407406</v>
      </c>
      <c r="U2482" s="23">
        <f t="shared" si="232"/>
        <v>60</v>
      </c>
      <c r="V2482" s="25">
        <f t="shared" si="233"/>
        <v>0.16438356164383561</v>
      </c>
    </row>
    <row r="2483" spans="1:22" customFormat="1" ht="60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 s="8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 s="9">
        <f t="shared" si="229"/>
        <v>47.54</v>
      </c>
      <c r="Q2483" s="5" t="s">
        <v>8321</v>
      </c>
      <c r="R2483" s="10" t="s">
        <v>8325</v>
      </c>
      <c r="S2483" s="18">
        <f t="shared" si="230"/>
        <v>40999.645925925928</v>
      </c>
      <c r="T2483" s="21">
        <f t="shared" si="231"/>
        <v>41029.645925925928</v>
      </c>
      <c r="U2483" s="23">
        <f t="shared" si="232"/>
        <v>30</v>
      </c>
      <c r="V2483" s="25">
        <f t="shared" si="233"/>
        <v>8.2191780821917804E-2</v>
      </c>
    </row>
    <row r="2484" spans="1:22" customFormat="1" ht="60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 s="8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 s="9">
        <f t="shared" si="229"/>
        <v>40.04</v>
      </c>
      <c r="Q2484" s="5" t="s">
        <v>8321</v>
      </c>
      <c r="R2484" s="10" t="s">
        <v>8325</v>
      </c>
      <c r="S2484" s="18">
        <f t="shared" si="230"/>
        <v>40711.782210648147</v>
      </c>
      <c r="T2484" s="21">
        <f t="shared" si="231"/>
        <v>40756.782210648147</v>
      </c>
      <c r="U2484" s="23">
        <f t="shared" si="232"/>
        <v>45</v>
      </c>
      <c r="V2484" s="25">
        <f t="shared" si="233"/>
        <v>0.12328767123287671</v>
      </c>
    </row>
    <row r="2485" spans="1:22" customFormat="1" ht="45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 s="8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 s="9">
        <f t="shared" si="229"/>
        <v>65.84</v>
      </c>
      <c r="Q2485" s="5" t="s">
        <v>8321</v>
      </c>
      <c r="R2485" s="10" t="s">
        <v>8325</v>
      </c>
      <c r="S2485" s="18">
        <f t="shared" si="230"/>
        <v>40970.750034722223</v>
      </c>
      <c r="T2485" s="21">
        <f t="shared" si="231"/>
        <v>41030.708368055559</v>
      </c>
      <c r="U2485" s="23">
        <f t="shared" si="232"/>
        <v>60</v>
      </c>
      <c r="V2485" s="25">
        <f t="shared" si="233"/>
        <v>0.16438356164383561</v>
      </c>
    </row>
    <row r="2486" spans="1:22" customFormat="1" ht="60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 s="8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 s="9">
        <f t="shared" si="229"/>
        <v>46.4</v>
      </c>
      <c r="Q2486" s="5" t="s">
        <v>8321</v>
      </c>
      <c r="R2486" s="10" t="s">
        <v>8325</v>
      </c>
      <c r="S2486" s="18">
        <f t="shared" si="230"/>
        <v>40771.916701388887</v>
      </c>
      <c r="T2486" s="21">
        <f t="shared" si="231"/>
        <v>40801.916701388887</v>
      </c>
      <c r="U2486" s="23">
        <f t="shared" si="232"/>
        <v>30</v>
      </c>
      <c r="V2486" s="25">
        <f t="shared" si="233"/>
        <v>8.2191780821917804E-2</v>
      </c>
    </row>
    <row r="2487" spans="1:22" customFormat="1" ht="60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 s="8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 s="9">
        <f t="shared" si="229"/>
        <v>50.37</v>
      </c>
      <c r="Q2487" s="5" t="s">
        <v>8321</v>
      </c>
      <c r="R2487" s="10" t="s">
        <v>8325</v>
      </c>
      <c r="S2487" s="18">
        <f t="shared" si="230"/>
        <v>40793.998599537037</v>
      </c>
      <c r="T2487" s="21">
        <f t="shared" si="231"/>
        <v>40828.998599537037</v>
      </c>
      <c r="U2487" s="23">
        <f t="shared" si="232"/>
        <v>35</v>
      </c>
      <c r="V2487" s="25">
        <f t="shared" si="233"/>
        <v>9.5890410958904104E-2</v>
      </c>
    </row>
    <row r="2488" spans="1:22" customFormat="1" ht="60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 s="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 s="9">
        <f t="shared" si="229"/>
        <v>26.57</v>
      </c>
      <c r="Q2488" s="5" t="s">
        <v>8321</v>
      </c>
      <c r="R2488" s="10" t="s">
        <v>8325</v>
      </c>
      <c r="S2488" s="18">
        <f t="shared" si="230"/>
        <v>40991.708055555559</v>
      </c>
      <c r="T2488" s="21">
        <f t="shared" si="231"/>
        <v>41021.708055555559</v>
      </c>
      <c r="U2488" s="23">
        <f t="shared" si="232"/>
        <v>30</v>
      </c>
      <c r="V2488" s="25">
        <f t="shared" si="233"/>
        <v>8.2191780821917804E-2</v>
      </c>
    </row>
    <row r="2489" spans="1:22" customFormat="1" ht="45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 s="8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 s="9">
        <f t="shared" si="229"/>
        <v>39.49</v>
      </c>
      <c r="Q2489" s="5" t="s">
        <v>8321</v>
      </c>
      <c r="R2489" s="10" t="s">
        <v>8325</v>
      </c>
      <c r="S2489" s="18">
        <f t="shared" si="230"/>
        <v>41026.083298611113</v>
      </c>
      <c r="T2489" s="21">
        <f t="shared" si="231"/>
        <v>41056.083298611113</v>
      </c>
      <c r="U2489" s="23">
        <f t="shared" si="232"/>
        <v>30</v>
      </c>
      <c r="V2489" s="25">
        <f t="shared" si="233"/>
        <v>8.2191780821917804E-2</v>
      </c>
    </row>
    <row r="2490" spans="1:22" customFormat="1" ht="60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 s="8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 s="9">
        <f t="shared" si="229"/>
        <v>49.25</v>
      </c>
      <c r="Q2490" s="5" t="s">
        <v>8321</v>
      </c>
      <c r="R2490" s="10" t="s">
        <v>8325</v>
      </c>
      <c r="S2490" s="18">
        <f t="shared" si="230"/>
        <v>40833.633194444446</v>
      </c>
      <c r="T2490" s="21">
        <f t="shared" si="231"/>
        <v>40863.674861111111</v>
      </c>
      <c r="U2490" s="23">
        <f t="shared" si="232"/>
        <v>30</v>
      </c>
      <c r="V2490" s="25">
        <f t="shared" si="233"/>
        <v>8.2191780821917804E-2</v>
      </c>
    </row>
    <row r="2491" spans="1:22" customFormat="1" ht="60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 s="8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 s="9">
        <f t="shared" si="229"/>
        <v>62.38</v>
      </c>
      <c r="Q2491" s="5" t="s">
        <v>8321</v>
      </c>
      <c r="R2491" s="10" t="s">
        <v>8325</v>
      </c>
      <c r="S2491" s="18">
        <f t="shared" si="230"/>
        <v>41373.690266203703</v>
      </c>
      <c r="T2491" s="21">
        <f t="shared" si="231"/>
        <v>41403.690266203703</v>
      </c>
      <c r="U2491" s="23">
        <f t="shared" si="232"/>
        <v>30</v>
      </c>
      <c r="V2491" s="25">
        <f t="shared" si="233"/>
        <v>8.2191780821917804E-2</v>
      </c>
    </row>
    <row r="2492" spans="1:22" customFormat="1" ht="45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 s="8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 s="9">
        <f t="shared" si="229"/>
        <v>37.94</v>
      </c>
      <c r="Q2492" s="5" t="s">
        <v>8321</v>
      </c>
      <c r="R2492" s="10" t="s">
        <v>8325</v>
      </c>
      <c r="S2492" s="18">
        <f t="shared" si="230"/>
        <v>41023.227731481478</v>
      </c>
      <c r="T2492" s="21">
        <f t="shared" si="231"/>
        <v>41083.227731481478</v>
      </c>
      <c r="U2492" s="23">
        <f t="shared" si="232"/>
        <v>60</v>
      </c>
      <c r="V2492" s="25">
        <f t="shared" si="233"/>
        <v>0.16438356164383561</v>
      </c>
    </row>
    <row r="2493" spans="1:22" customFormat="1" ht="60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 s="8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 s="9">
        <f t="shared" si="229"/>
        <v>51.6</v>
      </c>
      <c r="Q2493" s="5" t="s">
        <v>8321</v>
      </c>
      <c r="R2493" s="10" t="s">
        <v>8325</v>
      </c>
      <c r="S2493" s="18">
        <f t="shared" si="230"/>
        <v>40542.839282407411</v>
      </c>
      <c r="T2493" s="21">
        <f t="shared" si="231"/>
        <v>40559.07708333333</v>
      </c>
      <c r="U2493" s="23">
        <f t="shared" si="232"/>
        <v>17</v>
      </c>
      <c r="V2493" s="25">
        <f t="shared" si="233"/>
        <v>4.6575342465753428E-2</v>
      </c>
    </row>
    <row r="2494" spans="1:22" customFormat="1" ht="30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 s="8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 s="9">
        <f t="shared" si="229"/>
        <v>27.78</v>
      </c>
      <c r="Q2494" s="5" t="s">
        <v>8321</v>
      </c>
      <c r="R2494" s="10" t="s">
        <v>8325</v>
      </c>
      <c r="S2494" s="18">
        <f t="shared" si="230"/>
        <v>41024.985972222225</v>
      </c>
      <c r="T2494" s="21">
        <f t="shared" si="231"/>
        <v>41076.415972222225</v>
      </c>
      <c r="U2494" s="23">
        <f t="shared" si="232"/>
        <v>52</v>
      </c>
      <c r="V2494" s="25">
        <f t="shared" si="233"/>
        <v>0.14246575342465753</v>
      </c>
    </row>
    <row r="2495" spans="1:22" customFormat="1" ht="60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 s="8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 s="9">
        <f t="shared" si="229"/>
        <v>99.38</v>
      </c>
      <c r="Q2495" s="5" t="s">
        <v>8321</v>
      </c>
      <c r="R2495" s="10" t="s">
        <v>8325</v>
      </c>
      <c r="S2495" s="18">
        <f t="shared" si="230"/>
        <v>41348.168287037035</v>
      </c>
      <c r="T2495" s="21">
        <f t="shared" si="231"/>
        <v>41393.168287037035</v>
      </c>
      <c r="U2495" s="23">
        <f t="shared" si="232"/>
        <v>45</v>
      </c>
      <c r="V2495" s="25">
        <f t="shared" si="233"/>
        <v>0.12328767123287671</v>
      </c>
    </row>
    <row r="2496" spans="1:22" customFormat="1" ht="45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 s="8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 s="9">
        <f t="shared" si="229"/>
        <v>38.85</v>
      </c>
      <c r="Q2496" s="5" t="s">
        <v>8321</v>
      </c>
      <c r="R2496" s="10" t="s">
        <v>8325</v>
      </c>
      <c r="S2496" s="18">
        <f t="shared" si="230"/>
        <v>41022.645185185182</v>
      </c>
      <c r="T2496" s="21">
        <f t="shared" si="231"/>
        <v>41052.645185185182</v>
      </c>
      <c r="U2496" s="23">
        <f t="shared" si="232"/>
        <v>30</v>
      </c>
      <c r="V2496" s="25">
        <f t="shared" si="233"/>
        <v>8.2191780821917804E-2</v>
      </c>
    </row>
    <row r="2497" spans="1:22" customFormat="1" ht="45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 s="8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 s="9">
        <f t="shared" si="229"/>
        <v>45.55</v>
      </c>
      <c r="Q2497" s="5" t="s">
        <v>8321</v>
      </c>
      <c r="R2497" s="10" t="s">
        <v>8325</v>
      </c>
      <c r="S2497" s="18">
        <f t="shared" si="230"/>
        <v>41036.946469907409</v>
      </c>
      <c r="T2497" s="21">
        <f t="shared" si="231"/>
        <v>41066.946469907409</v>
      </c>
      <c r="U2497" s="23">
        <f t="shared" si="232"/>
        <v>30</v>
      </c>
      <c r="V2497" s="25">
        <f t="shared" si="233"/>
        <v>8.2191780821917804E-2</v>
      </c>
    </row>
    <row r="2498" spans="1:22" customFormat="1" ht="30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 s="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28"/>
        <v>100</v>
      </c>
      <c r="P2498" s="9">
        <f t="shared" si="229"/>
        <v>600</v>
      </c>
      <c r="Q2498" s="5" t="s">
        <v>8321</v>
      </c>
      <c r="R2498" s="10" t="s">
        <v>8325</v>
      </c>
      <c r="S2498" s="18">
        <f t="shared" si="230"/>
        <v>41327.996435185189</v>
      </c>
      <c r="T2498" s="21">
        <f t="shared" si="231"/>
        <v>41362.954768518517</v>
      </c>
      <c r="U2498" s="23">
        <f t="shared" si="232"/>
        <v>35</v>
      </c>
      <c r="V2498" s="25">
        <f t="shared" si="233"/>
        <v>9.5890410958904104E-2</v>
      </c>
    </row>
    <row r="2499" spans="1:22" customFormat="1" ht="45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 s="8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34">ROUND(E2499/D2499*100,0)</f>
        <v>113</v>
      </c>
      <c r="P2499" s="9">
        <f t="shared" ref="P2499:P2562" si="235">IFERROR(ROUND(E2499/L2499,2),0)</f>
        <v>80.55</v>
      </c>
      <c r="Q2499" s="5" t="s">
        <v>8321</v>
      </c>
      <c r="R2499" s="10" t="s">
        <v>8325</v>
      </c>
      <c r="S2499" s="18">
        <f t="shared" ref="S2499:S2562" si="236">(((J2499/60)/60)/24)+DATE(1970,1,1)</f>
        <v>40730.878912037035</v>
      </c>
      <c r="T2499" s="21">
        <f t="shared" ref="T2499:T2562" si="237">(((I2499/60)/60)/24)+DATE(1970,1,1)</f>
        <v>40760.878912037035</v>
      </c>
      <c r="U2499" s="23">
        <f t="shared" ref="U2499:U2562" si="238">_xlfn.DAYS(T2499,S2499)</f>
        <v>30</v>
      </c>
      <c r="V2499" s="25">
        <f t="shared" ref="V2499:V2562" si="239">U2499/365</f>
        <v>8.2191780821917804E-2</v>
      </c>
    </row>
    <row r="2500" spans="1:22" customFormat="1" ht="45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 s="8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 s="9">
        <f t="shared" si="235"/>
        <v>52.8</v>
      </c>
      <c r="Q2500" s="5" t="s">
        <v>8321</v>
      </c>
      <c r="R2500" s="10" t="s">
        <v>8325</v>
      </c>
      <c r="S2500" s="18">
        <f t="shared" si="236"/>
        <v>42017.967442129629</v>
      </c>
      <c r="T2500" s="21">
        <f t="shared" si="237"/>
        <v>42031.967442129629</v>
      </c>
      <c r="U2500" s="23">
        <f t="shared" si="238"/>
        <v>14</v>
      </c>
      <c r="V2500" s="25">
        <f t="shared" si="239"/>
        <v>3.8356164383561646E-2</v>
      </c>
    </row>
    <row r="2501" spans="1:22" customFormat="1" ht="60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 s="8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 s="9">
        <f t="shared" si="235"/>
        <v>47.68</v>
      </c>
      <c r="Q2501" s="5" t="s">
        <v>8321</v>
      </c>
      <c r="R2501" s="10" t="s">
        <v>8325</v>
      </c>
      <c r="S2501" s="18">
        <f t="shared" si="236"/>
        <v>41226.648576388885</v>
      </c>
      <c r="T2501" s="21">
        <f t="shared" si="237"/>
        <v>41274.75</v>
      </c>
      <c r="U2501" s="23">
        <f t="shared" si="238"/>
        <v>48</v>
      </c>
      <c r="V2501" s="25">
        <f t="shared" si="239"/>
        <v>0.13150684931506848</v>
      </c>
    </row>
    <row r="2502" spans="1:22" customFormat="1" ht="45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 s="8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 s="9">
        <f t="shared" si="235"/>
        <v>23.45</v>
      </c>
      <c r="Q2502" s="5" t="s">
        <v>8321</v>
      </c>
      <c r="R2502" s="10" t="s">
        <v>8325</v>
      </c>
      <c r="S2502" s="18">
        <f t="shared" si="236"/>
        <v>41053.772858796299</v>
      </c>
      <c r="T2502" s="21">
        <f t="shared" si="237"/>
        <v>41083.772858796299</v>
      </c>
      <c r="U2502" s="23">
        <f t="shared" si="238"/>
        <v>30</v>
      </c>
      <c r="V2502" s="25">
        <f t="shared" si="239"/>
        <v>8.2191780821917804E-2</v>
      </c>
    </row>
    <row r="2503" spans="1:22" customFormat="1" ht="60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 s="8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 s="9">
        <f t="shared" si="235"/>
        <v>40.14</v>
      </c>
      <c r="Q2503" s="5" t="s">
        <v>8332</v>
      </c>
      <c r="R2503" s="10" t="s">
        <v>8349</v>
      </c>
      <c r="S2503" s="18">
        <f t="shared" si="236"/>
        <v>42244.776666666665</v>
      </c>
      <c r="T2503" s="21">
        <f t="shared" si="237"/>
        <v>42274.776666666665</v>
      </c>
      <c r="U2503" s="23">
        <f t="shared" si="238"/>
        <v>30</v>
      </c>
      <c r="V2503" s="25">
        <f t="shared" si="239"/>
        <v>8.2191780821917804E-2</v>
      </c>
    </row>
    <row r="2504" spans="1:22" customFormat="1" ht="60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 s="8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 s="9">
        <f t="shared" si="235"/>
        <v>17.2</v>
      </c>
      <c r="Q2504" s="5" t="s">
        <v>8332</v>
      </c>
      <c r="R2504" s="10" t="s">
        <v>8349</v>
      </c>
      <c r="S2504" s="18">
        <f t="shared" si="236"/>
        <v>41858.825439814813</v>
      </c>
      <c r="T2504" s="21">
        <f t="shared" si="237"/>
        <v>41903.825439814813</v>
      </c>
      <c r="U2504" s="23">
        <f t="shared" si="238"/>
        <v>45</v>
      </c>
      <c r="V2504" s="25">
        <f t="shared" si="239"/>
        <v>0.12328767123287671</v>
      </c>
    </row>
    <row r="2505" spans="1:22" customFormat="1" ht="60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 s="8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 s="9">
        <f t="shared" si="235"/>
        <v>0</v>
      </c>
      <c r="Q2505" s="5" t="s">
        <v>8332</v>
      </c>
      <c r="R2505" s="10" t="s">
        <v>8349</v>
      </c>
      <c r="S2505" s="18">
        <f t="shared" si="236"/>
        <v>42498.899398148147</v>
      </c>
      <c r="T2505" s="21">
        <f t="shared" si="237"/>
        <v>42528.879166666666</v>
      </c>
      <c r="U2505" s="23">
        <f t="shared" si="238"/>
        <v>30</v>
      </c>
      <c r="V2505" s="25">
        <f t="shared" si="239"/>
        <v>8.2191780821917804E-2</v>
      </c>
    </row>
    <row r="2506" spans="1:22" customFormat="1" ht="45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 s="8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 s="9">
        <f t="shared" si="235"/>
        <v>0</v>
      </c>
      <c r="Q2506" s="5" t="s">
        <v>8332</v>
      </c>
      <c r="R2506" s="10" t="s">
        <v>8349</v>
      </c>
      <c r="S2506" s="18">
        <f t="shared" si="236"/>
        <v>41928.015439814815</v>
      </c>
      <c r="T2506" s="21">
        <f t="shared" si="237"/>
        <v>41958.057106481487</v>
      </c>
      <c r="U2506" s="23">
        <f t="shared" si="238"/>
        <v>30</v>
      </c>
      <c r="V2506" s="25">
        <f t="shared" si="239"/>
        <v>8.2191780821917804E-2</v>
      </c>
    </row>
    <row r="2507" spans="1:22" customFormat="1" ht="60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 s="8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 s="9">
        <f t="shared" si="235"/>
        <v>0</v>
      </c>
      <c r="Q2507" s="5" t="s">
        <v>8332</v>
      </c>
      <c r="R2507" s="10" t="s">
        <v>8349</v>
      </c>
      <c r="S2507" s="18">
        <f t="shared" si="236"/>
        <v>42047.05574074074</v>
      </c>
      <c r="T2507" s="21">
        <f t="shared" si="237"/>
        <v>42077.014074074075</v>
      </c>
      <c r="U2507" s="23">
        <f t="shared" si="238"/>
        <v>30</v>
      </c>
      <c r="V2507" s="25">
        <f t="shared" si="239"/>
        <v>8.2191780821917804E-2</v>
      </c>
    </row>
    <row r="2508" spans="1:22" customFormat="1" ht="60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 s="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 s="9">
        <f t="shared" si="235"/>
        <v>15</v>
      </c>
      <c r="Q2508" s="5" t="s">
        <v>8332</v>
      </c>
      <c r="R2508" s="10" t="s">
        <v>8349</v>
      </c>
      <c r="S2508" s="18">
        <f t="shared" si="236"/>
        <v>42258.297094907408</v>
      </c>
      <c r="T2508" s="21">
        <f t="shared" si="237"/>
        <v>42280.875</v>
      </c>
      <c r="U2508" s="23">
        <f t="shared" si="238"/>
        <v>22</v>
      </c>
      <c r="V2508" s="25">
        <f t="shared" si="239"/>
        <v>6.0273972602739728E-2</v>
      </c>
    </row>
    <row r="2509" spans="1:22" customFormat="1" ht="15.75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 s="8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 s="9">
        <f t="shared" si="235"/>
        <v>0</v>
      </c>
      <c r="Q2509" s="5" t="s">
        <v>8332</v>
      </c>
      <c r="R2509" s="10" t="s">
        <v>8349</v>
      </c>
      <c r="S2509" s="18">
        <f t="shared" si="236"/>
        <v>42105.072962962964</v>
      </c>
      <c r="T2509" s="21">
        <f t="shared" si="237"/>
        <v>42135.072962962964</v>
      </c>
      <c r="U2509" s="23">
        <f t="shared" si="238"/>
        <v>30</v>
      </c>
      <c r="V2509" s="25">
        <f t="shared" si="239"/>
        <v>8.2191780821917804E-2</v>
      </c>
    </row>
    <row r="2510" spans="1:22" customFormat="1" ht="60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 s="8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 s="9">
        <f t="shared" si="235"/>
        <v>0</v>
      </c>
      <c r="Q2510" s="5" t="s">
        <v>8332</v>
      </c>
      <c r="R2510" s="10" t="s">
        <v>8349</v>
      </c>
      <c r="S2510" s="18">
        <f t="shared" si="236"/>
        <v>41835.951782407406</v>
      </c>
      <c r="T2510" s="21">
        <f t="shared" si="237"/>
        <v>41865.951782407406</v>
      </c>
      <c r="U2510" s="23">
        <f t="shared" si="238"/>
        <v>30</v>
      </c>
      <c r="V2510" s="25">
        <f t="shared" si="239"/>
        <v>8.2191780821917804E-2</v>
      </c>
    </row>
    <row r="2511" spans="1:22" customFormat="1" ht="60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 s="8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 s="9">
        <f t="shared" si="235"/>
        <v>35.71</v>
      </c>
      <c r="Q2511" s="5" t="s">
        <v>8332</v>
      </c>
      <c r="R2511" s="10" t="s">
        <v>8349</v>
      </c>
      <c r="S2511" s="18">
        <f t="shared" si="236"/>
        <v>42058.809594907405</v>
      </c>
      <c r="T2511" s="21">
        <f t="shared" si="237"/>
        <v>42114.767928240741</v>
      </c>
      <c r="U2511" s="23">
        <f t="shared" si="238"/>
        <v>56</v>
      </c>
      <c r="V2511" s="25">
        <f t="shared" si="239"/>
        <v>0.15342465753424658</v>
      </c>
    </row>
    <row r="2512" spans="1:22" customFormat="1" ht="60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 s="8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 s="9">
        <f t="shared" si="235"/>
        <v>37.5</v>
      </c>
      <c r="Q2512" s="5" t="s">
        <v>8332</v>
      </c>
      <c r="R2512" s="10" t="s">
        <v>8349</v>
      </c>
      <c r="S2512" s="18">
        <f t="shared" si="236"/>
        <v>42078.997361111105</v>
      </c>
      <c r="T2512" s="21">
        <f t="shared" si="237"/>
        <v>42138.997361111105</v>
      </c>
      <c r="U2512" s="23">
        <f t="shared" si="238"/>
        <v>60</v>
      </c>
      <c r="V2512" s="25">
        <f t="shared" si="239"/>
        <v>0.16438356164383561</v>
      </c>
    </row>
    <row r="2513" spans="1:22" customFormat="1" ht="45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 s="8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 s="9">
        <f t="shared" si="235"/>
        <v>0</v>
      </c>
      <c r="Q2513" s="5" t="s">
        <v>8332</v>
      </c>
      <c r="R2513" s="10" t="s">
        <v>8349</v>
      </c>
      <c r="S2513" s="18">
        <f t="shared" si="236"/>
        <v>42371.446909722217</v>
      </c>
      <c r="T2513" s="21">
        <f t="shared" si="237"/>
        <v>42401.446909722217</v>
      </c>
      <c r="U2513" s="23">
        <f t="shared" si="238"/>
        <v>30</v>
      </c>
      <c r="V2513" s="25">
        <f t="shared" si="239"/>
        <v>8.2191780821917804E-2</v>
      </c>
    </row>
    <row r="2514" spans="1:22" customFormat="1" ht="45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 s="8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 s="9">
        <f t="shared" si="235"/>
        <v>0</v>
      </c>
      <c r="Q2514" s="5" t="s">
        <v>8332</v>
      </c>
      <c r="R2514" s="10" t="s">
        <v>8349</v>
      </c>
      <c r="S2514" s="18">
        <f t="shared" si="236"/>
        <v>41971.876863425925</v>
      </c>
      <c r="T2514" s="21">
        <f t="shared" si="237"/>
        <v>41986.876863425925</v>
      </c>
      <c r="U2514" s="23">
        <f t="shared" si="238"/>
        <v>15</v>
      </c>
      <c r="V2514" s="25">
        <f t="shared" si="239"/>
        <v>4.1095890410958902E-2</v>
      </c>
    </row>
    <row r="2515" spans="1:22" customFormat="1" ht="60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 s="8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 s="9">
        <f t="shared" si="235"/>
        <v>0</v>
      </c>
      <c r="Q2515" s="5" t="s">
        <v>8332</v>
      </c>
      <c r="R2515" s="10" t="s">
        <v>8349</v>
      </c>
      <c r="S2515" s="18">
        <f t="shared" si="236"/>
        <v>42732.00681712963</v>
      </c>
      <c r="T2515" s="21">
        <f t="shared" si="237"/>
        <v>42792.00681712963</v>
      </c>
      <c r="U2515" s="23">
        <f t="shared" si="238"/>
        <v>60</v>
      </c>
      <c r="V2515" s="25">
        <f t="shared" si="239"/>
        <v>0.16438356164383561</v>
      </c>
    </row>
    <row r="2516" spans="1:22" customFormat="1" ht="60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 s="8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 s="9">
        <f t="shared" si="235"/>
        <v>52.5</v>
      </c>
      <c r="Q2516" s="5" t="s">
        <v>8332</v>
      </c>
      <c r="R2516" s="10" t="s">
        <v>8349</v>
      </c>
      <c r="S2516" s="18">
        <f t="shared" si="236"/>
        <v>41854.389780092592</v>
      </c>
      <c r="T2516" s="21">
        <f t="shared" si="237"/>
        <v>41871.389780092592</v>
      </c>
      <c r="U2516" s="23">
        <f t="shared" si="238"/>
        <v>17</v>
      </c>
      <c r="V2516" s="25">
        <f t="shared" si="239"/>
        <v>4.6575342465753428E-2</v>
      </c>
    </row>
    <row r="2517" spans="1:22" customFormat="1" ht="60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 s="8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 s="9">
        <f t="shared" si="235"/>
        <v>77.5</v>
      </c>
      <c r="Q2517" s="5" t="s">
        <v>8332</v>
      </c>
      <c r="R2517" s="10" t="s">
        <v>8349</v>
      </c>
      <c r="S2517" s="18">
        <f t="shared" si="236"/>
        <v>42027.839733796296</v>
      </c>
      <c r="T2517" s="21">
        <f t="shared" si="237"/>
        <v>42057.839733796296</v>
      </c>
      <c r="U2517" s="23">
        <f t="shared" si="238"/>
        <v>30</v>
      </c>
      <c r="V2517" s="25">
        <f t="shared" si="239"/>
        <v>8.2191780821917804E-2</v>
      </c>
    </row>
    <row r="2518" spans="1:22" customFormat="1" ht="60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 s="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 s="9">
        <f t="shared" si="235"/>
        <v>0</v>
      </c>
      <c r="Q2518" s="5" t="s">
        <v>8332</v>
      </c>
      <c r="R2518" s="10" t="s">
        <v>8349</v>
      </c>
      <c r="S2518" s="18">
        <f t="shared" si="236"/>
        <v>41942.653379629628</v>
      </c>
      <c r="T2518" s="21">
        <f t="shared" si="237"/>
        <v>41972.6950462963</v>
      </c>
      <c r="U2518" s="23">
        <f t="shared" si="238"/>
        <v>30</v>
      </c>
      <c r="V2518" s="25">
        <f t="shared" si="239"/>
        <v>8.2191780821917804E-2</v>
      </c>
    </row>
    <row r="2519" spans="1:22" customFormat="1" ht="60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 s="8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 s="9">
        <f t="shared" si="235"/>
        <v>53.55</v>
      </c>
      <c r="Q2519" s="5" t="s">
        <v>8332</v>
      </c>
      <c r="R2519" s="10" t="s">
        <v>8349</v>
      </c>
      <c r="S2519" s="18">
        <f t="shared" si="236"/>
        <v>42052.802430555559</v>
      </c>
      <c r="T2519" s="21">
        <f t="shared" si="237"/>
        <v>42082.760763888888</v>
      </c>
      <c r="U2519" s="23">
        <f t="shared" si="238"/>
        <v>30</v>
      </c>
      <c r="V2519" s="25">
        <f t="shared" si="239"/>
        <v>8.2191780821917804E-2</v>
      </c>
    </row>
    <row r="2520" spans="1:22" customFormat="1" ht="45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 s="8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 s="9">
        <f t="shared" si="235"/>
        <v>0</v>
      </c>
      <c r="Q2520" s="5" t="s">
        <v>8332</v>
      </c>
      <c r="R2520" s="10" t="s">
        <v>8349</v>
      </c>
      <c r="S2520" s="18">
        <f t="shared" si="236"/>
        <v>41926.680879629632</v>
      </c>
      <c r="T2520" s="21">
        <f t="shared" si="237"/>
        <v>41956.722546296296</v>
      </c>
      <c r="U2520" s="23">
        <f t="shared" si="238"/>
        <v>30</v>
      </c>
      <c r="V2520" s="25">
        <f t="shared" si="239"/>
        <v>8.2191780821917804E-2</v>
      </c>
    </row>
    <row r="2521" spans="1:22" customFormat="1" ht="45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 s="8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 s="9">
        <f t="shared" si="235"/>
        <v>16.25</v>
      </c>
      <c r="Q2521" s="5" t="s">
        <v>8332</v>
      </c>
      <c r="R2521" s="10" t="s">
        <v>8349</v>
      </c>
      <c r="S2521" s="18">
        <f t="shared" si="236"/>
        <v>41809.155138888891</v>
      </c>
      <c r="T2521" s="21">
        <f t="shared" si="237"/>
        <v>41839.155138888891</v>
      </c>
      <c r="U2521" s="23">
        <f t="shared" si="238"/>
        <v>30</v>
      </c>
      <c r="V2521" s="25">
        <f t="shared" si="239"/>
        <v>8.2191780821917804E-2</v>
      </c>
    </row>
    <row r="2522" spans="1:22" customFormat="1" ht="60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 s="8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 s="9">
        <f t="shared" si="235"/>
        <v>0</v>
      </c>
      <c r="Q2522" s="5" t="s">
        <v>8332</v>
      </c>
      <c r="R2522" s="10" t="s">
        <v>8349</v>
      </c>
      <c r="S2522" s="18">
        <f t="shared" si="236"/>
        <v>42612.600520833337</v>
      </c>
      <c r="T2522" s="21">
        <f t="shared" si="237"/>
        <v>42658.806249999994</v>
      </c>
      <c r="U2522" s="23">
        <f t="shared" si="238"/>
        <v>46</v>
      </c>
      <c r="V2522" s="25">
        <f t="shared" si="239"/>
        <v>0.12602739726027398</v>
      </c>
    </row>
    <row r="2523" spans="1:22" customFormat="1" ht="60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 s="8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 s="9">
        <f t="shared" si="235"/>
        <v>103.68</v>
      </c>
      <c r="Q2523" s="5" t="s">
        <v>8321</v>
      </c>
      <c r="R2523" s="10" t="s">
        <v>8350</v>
      </c>
      <c r="S2523" s="18">
        <f t="shared" si="236"/>
        <v>42269.967835648145</v>
      </c>
      <c r="T2523" s="21">
        <f t="shared" si="237"/>
        <v>42290.967835648145</v>
      </c>
      <c r="U2523" s="23">
        <f t="shared" si="238"/>
        <v>21</v>
      </c>
      <c r="V2523" s="25">
        <f t="shared" si="239"/>
        <v>5.7534246575342465E-2</v>
      </c>
    </row>
    <row r="2524" spans="1:22" customFormat="1" ht="60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 s="8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 s="9">
        <f t="shared" si="235"/>
        <v>185.19</v>
      </c>
      <c r="Q2524" s="5" t="s">
        <v>8321</v>
      </c>
      <c r="R2524" s="10" t="s">
        <v>8350</v>
      </c>
      <c r="S2524" s="18">
        <f t="shared" si="236"/>
        <v>42460.573611111111</v>
      </c>
      <c r="T2524" s="21">
        <f t="shared" si="237"/>
        <v>42482.619444444441</v>
      </c>
      <c r="U2524" s="23">
        <f t="shared" si="238"/>
        <v>22</v>
      </c>
      <c r="V2524" s="25">
        <f t="shared" si="239"/>
        <v>6.0273972602739728E-2</v>
      </c>
    </row>
    <row r="2525" spans="1:22" customFormat="1" ht="45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 s="8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 s="9">
        <f t="shared" si="235"/>
        <v>54.15</v>
      </c>
      <c r="Q2525" s="5" t="s">
        <v>8321</v>
      </c>
      <c r="R2525" s="10" t="s">
        <v>8350</v>
      </c>
      <c r="S2525" s="18">
        <f t="shared" si="236"/>
        <v>41930.975601851853</v>
      </c>
      <c r="T2525" s="21">
        <f t="shared" si="237"/>
        <v>41961.017268518524</v>
      </c>
      <c r="U2525" s="23">
        <f t="shared" si="238"/>
        <v>31</v>
      </c>
      <c r="V2525" s="25">
        <f t="shared" si="239"/>
        <v>8.4931506849315067E-2</v>
      </c>
    </row>
    <row r="2526" spans="1:22" customFormat="1" ht="45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 s="8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 s="9">
        <f t="shared" si="235"/>
        <v>177.21</v>
      </c>
      <c r="Q2526" s="5" t="s">
        <v>8321</v>
      </c>
      <c r="R2526" s="10" t="s">
        <v>8350</v>
      </c>
      <c r="S2526" s="18">
        <f t="shared" si="236"/>
        <v>41961.807372685187</v>
      </c>
      <c r="T2526" s="21">
        <f t="shared" si="237"/>
        <v>41994.1875</v>
      </c>
      <c r="U2526" s="23">
        <f t="shared" si="238"/>
        <v>33</v>
      </c>
      <c r="V2526" s="25">
        <f t="shared" si="239"/>
        <v>9.0410958904109592E-2</v>
      </c>
    </row>
    <row r="2527" spans="1:22" customFormat="1" ht="45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 s="8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 s="9">
        <f t="shared" si="235"/>
        <v>100.33</v>
      </c>
      <c r="Q2527" s="5" t="s">
        <v>8321</v>
      </c>
      <c r="R2527" s="10" t="s">
        <v>8350</v>
      </c>
      <c r="S2527" s="18">
        <f t="shared" si="236"/>
        <v>41058.844571759262</v>
      </c>
      <c r="T2527" s="21">
        <f t="shared" si="237"/>
        <v>41088.844571759262</v>
      </c>
      <c r="U2527" s="23">
        <f t="shared" si="238"/>
        <v>30</v>
      </c>
      <c r="V2527" s="25">
        <f t="shared" si="239"/>
        <v>8.2191780821917804E-2</v>
      </c>
    </row>
    <row r="2528" spans="1:22" customFormat="1" ht="45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 s="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 s="9">
        <f t="shared" si="235"/>
        <v>136.91</v>
      </c>
      <c r="Q2528" s="5" t="s">
        <v>8321</v>
      </c>
      <c r="R2528" s="10" t="s">
        <v>8350</v>
      </c>
      <c r="S2528" s="18">
        <f t="shared" si="236"/>
        <v>41953.091134259259</v>
      </c>
      <c r="T2528" s="21">
        <f t="shared" si="237"/>
        <v>41981.207638888889</v>
      </c>
      <c r="U2528" s="23">
        <f t="shared" si="238"/>
        <v>28</v>
      </c>
      <c r="V2528" s="25">
        <f t="shared" si="239"/>
        <v>7.6712328767123292E-2</v>
      </c>
    </row>
    <row r="2529" spans="1:22" customFormat="1" ht="45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 s="8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 s="9">
        <f t="shared" si="235"/>
        <v>57.54</v>
      </c>
      <c r="Q2529" s="5" t="s">
        <v>8321</v>
      </c>
      <c r="R2529" s="10" t="s">
        <v>8350</v>
      </c>
      <c r="S2529" s="18">
        <f t="shared" si="236"/>
        <v>41546.75105324074</v>
      </c>
      <c r="T2529" s="21">
        <f t="shared" si="237"/>
        <v>41565.165972222225</v>
      </c>
      <c r="U2529" s="23">
        <f t="shared" si="238"/>
        <v>19</v>
      </c>
      <c r="V2529" s="25">
        <f t="shared" si="239"/>
        <v>5.2054794520547946E-2</v>
      </c>
    </row>
    <row r="2530" spans="1:22" customFormat="1" ht="60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 s="8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 s="9">
        <f t="shared" si="235"/>
        <v>52.96</v>
      </c>
      <c r="Q2530" s="5" t="s">
        <v>8321</v>
      </c>
      <c r="R2530" s="10" t="s">
        <v>8350</v>
      </c>
      <c r="S2530" s="18">
        <f t="shared" si="236"/>
        <v>42217.834525462968</v>
      </c>
      <c r="T2530" s="21">
        <f t="shared" si="237"/>
        <v>42236.458333333328</v>
      </c>
      <c r="U2530" s="23">
        <f t="shared" si="238"/>
        <v>19</v>
      </c>
      <c r="V2530" s="25">
        <f t="shared" si="239"/>
        <v>5.2054794520547946E-2</v>
      </c>
    </row>
    <row r="2531" spans="1:22" customFormat="1" ht="30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 s="8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 s="9">
        <f t="shared" si="235"/>
        <v>82.33</v>
      </c>
      <c r="Q2531" s="5" t="s">
        <v>8321</v>
      </c>
      <c r="R2531" s="10" t="s">
        <v>8350</v>
      </c>
      <c r="S2531" s="18">
        <f t="shared" si="236"/>
        <v>40948.080729166664</v>
      </c>
      <c r="T2531" s="21">
        <f t="shared" si="237"/>
        <v>40993.0390625</v>
      </c>
      <c r="U2531" s="23">
        <f t="shared" si="238"/>
        <v>45</v>
      </c>
      <c r="V2531" s="25">
        <f t="shared" si="239"/>
        <v>0.12328767123287671</v>
      </c>
    </row>
    <row r="2532" spans="1:22" customFormat="1" ht="45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 s="8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 s="9">
        <f t="shared" si="235"/>
        <v>135.41999999999999</v>
      </c>
      <c r="Q2532" s="5" t="s">
        <v>8321</v>
      </c>
      <c r="R2532" s="10" t="s">
        <v>8350</v>
      </c>
      <c r="S2532" s="18">
        <f t="shared" si="236"/>
        <v>42081.864641203705</v>
      </c>
      <c r="T2532" s="21">
        <f t="shared" si="237"/>
        <v>42114.201388888891</v>
      </c>
      <c r="U2532" s="23">
        <f t="shared" si="238"/>
        <v>33</v>
      </c>
      <c r="V2532" s="25">
        <f t="shared" si="239"/>
        <v>9.0410958904109592E-2</v>
      </c>
    </row>
    <row r="2533" spans="1:22" customFormat="1" ht="60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 s="8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 s="9">
        <f t="shared" si="235"/>
        <v>74.069999999999993</v>
      </c>
      <c r="Q2533" s="5" t="s">
        <v>8321</v>
      </c>
      <c r="R2533" s="10" t="s">
        <v>8350</v>
      </c>
      <c r="S2533" s="18">
        <f t="shared" si="236"/>
        <v>42208.680023148147</v>
      </c>
      <c r="T2533" s="21">
        <f t="shared" si="237"/>
        <v>42231.165972222225</v>
      </c>
      <c r="U2533" s="23">
        <f t="shared" si="238"/>
        <v>23</v>
      </c>
      <c r="V2533" s="25">
        <f t="shared" si="239"/>
        <v>6.3013698630136991E-2</v>
      </c>
    </row>
    <row r="2534" spans="1:22" customFormat="1" ht="60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 s="8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 s="9">
        <f t="shared" si="235"/>
        <v>84.08</v>
      </c>
      <c r="Q2534" s="5" t="s">
        <v>8321</v>
      </c>
      <c r="R2534" s="10" t="s">
        <v>8350</v>
      </c>
      <c r="S2534" s="18">
        <f t="shared" si="236"/>
        <v>41107.849143518521</v>
      </c>
      <c r="T2534" s="21">
        <f t="shared" si="237"/>
        <v>41137.849143518521</v>
      </c>
      <c r="U2534" s="23">
        <f t="shared" si="238"/>
        <v>30</v>
      </c>
      <c r="V2534" s="25">
        <f t="shared" si="239"/>
        <v>8.2191780821917804E-2</v>
      </c>
    </row>
    <row r="2535" spans="1:22" customFormat="1" ht="60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 s="8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 s="9">
        <f t="shared" si="235"/>
        <v>61.03</v>
      </c>
      <c r="Q2535" s="5" t="s">
        <v>8321</v>
      </c>
      <c r="R2535" s="10" t="s">
        <v>8350</v>
      </c>
      <c r="S2535" s="18">
        <f t="shared" si="236"/>
        <v>41304.751284722224</v>
      </c>
      <c r="T2535" s="21">
        <f t="shared" si="237"/>
        <v>41334.750787037039</v>
      </c>
      <c r="U2535" s="23">
        <f t="shared" si="238"/>
        <v>30</v>
      </c>
      <c r="V2535" s="25">
        <f t="shared" si="239"/>
        <v>8.2191780821917804E-2</v>
      </c>
    </row>
    <row r="2536" spans="1:22" customFormat="1" ht="75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 s="8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 s="9">
        <f t="shared" si="235"/>
        <v>150</v>
      </c>
      <c r="Q2536" s="5" t="s">
        <v>8321</v>
      </c>
      <c r="R2536" s="10" t="s">
        <v>8350</v>
      </c>
      <c r="S2536" s="18">
        <f t="shared" si="236"/>
        <v>40127.700370370374</v>
      </c>
      <c r="T2536" s="21">
        <f t="shared" si="237"/>
        <v>40179.25</v>
      </c>
      <c r="U2536" s="23">
        <f t="shared" si="238"/>
        <v>52</v>
      </c>
      <c r="V2536" s="25">
        <f t="shared" si="239"/>
        <v>0.14246575342465753</v>
      </c>
    </row>
    <row r="2537" spans="1:22" customFormat="1" ht="15.75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 s="8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 s="9">
        <f t="shared" si="235"/>
        <v>266.08999999999997</v>
      </c>
      <c r="Q2537" s="5" t="s">
        <v>8321</v>
      </c>
      <c r="R2537" s="10" t="s">
        <v>8350</v>
      </c>
      <c r="S2537" s="18">
        <f t="shared" si="236"/>
        <v>41943.791030092594</v>
      </c>
      <c r="T2537" s="21">
        <f t="shared" si="237"/>
        <v>41974.832696759258</v>
      </c>
      <c r="U2537" s="23">
        <f t="shared" si="238"/>
        <v>31</v>
      </c>
      <c r="V2537" s="25">
        <f t="shared" si="239"/>
        <v>8.4931506849315067E-2</v>
      </c>
    </row>
    <row r="2538" spans="1:22" customFormat="1" ht="60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 s="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 s="9">
        <f t="shared" si="235"/>
        <v>7.25</v>
      </c>
      <c r="Q2538" s="5" t="s">
        <v>8321</v>
      </c>
      <c r="R2538" s="10" t="s">
        <v>8350</v>
      </c>
      <c r="S2538" s="18">
        <f t="shared" si="236"/>
        <v>41464.106087962966</v>
      </c>
      <c r="T2538" s="21">
        <f t="shared" si="237"/>
        <v>41485.106087962966</v>
      </c>
      <c r="U2538" s="23">
        <f t="shared" si="238"/>
        <v>21</v>
      </c>
      <c r="V2538" s="25">
        <f t="shared" si="239"/>
        <v>5.7534246575342465E-2</v>
      </c>
    </row>
    <row r="2539" spans="1:22" customFormat="1" ht="45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 s="8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 s="9">
        <f t="shared" si="235"/>
        <v>100</v>
      </c>
      <c r="Q2539" s="5" t="s">
        <v>8321</v>
      </c>
      <c r="R2539" s="10" t="s">
        <v>8350</v>
      </c>
      <c r="S2539" s="18">
        <f t="shared" si="236"/>
        <v>40696.648784722223</v>
      </c>
      <c r="T2539" s="21">
        <f t="shared" si="237"/>
        <v>40756.648784722223</v>
      </c>
      <c r="U2539" s="23">
        <f t="shared" si="238"/>
        <v>60</v>
      </c>
      <c r="V2539" s="25">
        <f t="shared" si="239"/>
        <v>0.16438356164383561</v>
      </c>
    </row>
    <row r="2540" spans="1:22" customFormat="1" ht="45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 s="8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 s="9">
        <f t="shared" si="235"/>
        <v>109.96</v>
      </c>
      <c r="Q2540" s="5" t="s">
        <v>8321</v>
      </c>
      <c r="R2540" s="10" t="s">
        <v>8350</v>
      </c>
      <c r="S2540" s="18">
        <f t="shared" si="236"/>
        <v>41298.509965277779</v>
      </c>
      <c r="T2540" s="21">
        <f t="shared" si="237"/>
        <v>41329.207638888889</v>
      </c>
      <c r="U2540" s="23">
        <f t="shared" si="238"/>
        <v>31</v>
      </c>
      <c r="V2540" s="25">
        <f t="shared" si="239"/>
        <v>8.4931506849315067E-2</v>
      </c>
    </row>
    <row r="2541" spans="1:22" customFormat="1" ht="60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 s="8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 s="9">
        <f t="shared" si="235"/>
        <v>169.92</v>
      </c>
      <c r="Q2541" s="5" t="s">
        <v>8321</v>
      </c>
      <c r="R2541" s="10" t="s">
        <v>8350</v>
      </c>
      <c r="S2541" s="18">
        <f t="shared" si="236"/>
        <v>41977.902222222227</v>
      </c>
      <c r="T2541" s="21">
        <f t="shared" si="237"/>
        <v>42037.902222222227</v>
      </c>
      <c r="U2541" s="23">
        <f t="shared" si="238"/>
        <v>60</v>
      </c>
      <c r="V2541" s="25">
        <f t="shared" si="239"/>
        <v>0.16438356164383561</v>
      </c>
    </row>
    <row r="2542" spans="1:22" customFormat="1" ht="60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 s="8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 s="9">
        <f t="shared" si="235"/>
        <v>95.74</v>
      </c>
      <c r="Q2542" s="5" t="s">
        <v>8321</v>
      </c>
      <c r="R2542" s="10" t="s">
        <v>8350</v>
      </c>
      <c r="S2542" s="18">
        <f t="shared" si="236"/>
        <v>40785.675011574072</v>
      </c>
      <c r="T2542" s="21">
        <f t="shared" si="237"/>
        <v>40845.675011574072</v>
      </c>
      <c r="U2542" s="23">
        <f t="shared" si="238"/>
        <v>60</v>
      </c>
      <c r="V2542" s="25">
        <f t="shared" si="239"/>
        <v>0.16438356164383561</v>
      </c>
    </row>
    <row r="2543" spans="1:22" customFormat="1" ht="60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 s="8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 s="9">
        <f t="shared" si="235"/>
        <v>59.46</v>
      </c>
      <c r="Q2543" s="5" t="s">
        <v>8321</v>
      </c>
      <c r="R2543" s="10" t="s">
        <v>8350</v>
      </c>
      <c r="S2543" s="18">
        <f t="shared" si="236"/>
        <v>41483.449282407404</v>
      </c>
      <c r="T2543" s="21">
        <f t="shared" si="237"/>
        <v>41543.449282407404</v>
      </c>
      <c r="U2543" s="23">
        <f t="shared" si="238"/>
        <v>60</v>
      </c>
      <c r="V2543" s="25">
        <f t="shared" si="239"/>
        <v>0.16438356164383561</v>
      </c>
    </row>
    <row r="2544" spans="1:22" customFormat="1" ht="45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 s="8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 s="9">
        <f t="shared" si="235"/>
        <v>55.77</v>
      </c>
      <c r="Q2544" s="5" t="s">
        <v>8321</v>
      </c>
      <c r="R2544" s="10" t="s">
        <v>8350</v>
      </c>
      <c r="S2544" s="18">
        <f t="shared" si="236"/>
        <v>41509.426585648151</v>
      </c>
      <c r="T2544" s="21">
        <f t="shared" si="237"/>
        <v>41548.165972222225</v>
      </c>
      <c r="U2544" s="23">
        <f t="shared" si="238"/>
        <v>39</v>
      </c>
      <c r="V2544" s="25">
        <f t="shared" si="239"/>
        <v>0.10684931506849316</v>
      </c>
    </row>
    <row r="2545" spans="1:22" customFormat="1" ht="60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 s="8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 s="9">
        <f t="shared" si="235"/>
        <v>30.08</v>
      </c>
      <c r="Q2545" s="5" t="s">
        <v>8321</v>
      </c>
      <c r="R2545" s="10" t="s">
        <v>8350</v>
      </c>
      <c r="S2545" s="18">
        <f t="shared" si="236"/>
        <v>40514.107615740737</v>
      </c>
      <c r="T2545" s="21">
        <f t="shared" si="237"/>
        <v>40545.125</v>
      </c>
      <c r="U2545" s="23">
        <f t="shared" si="238"/>
        <v>31</v>
      </c>
      <c r="V2545" s="25">
        <f t="shared" si="239"/>
        <v>8.4931506849315067E-2</v>
      </c>
    </row>
    <row r="2546" spans="1:22" customFormat="1" ht="45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 s="8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 s="9">
        <f t="shared" si="235"/>
        <v>88.44</v>
      </c>
      <c r="Q2546" s="5" t="s">
        <v>8321</v>
      </c>
      <c r="R2546" s="10" t="s">
        <v>8350</v>
      </c>
      <c r="S2546" s="18">
        <f t="shared" si="236"/>
        <v>41068.520474537036</v>
      </c>
      <c r="T2546" s="21">
        <f t="shared" si="237"/>
        <v>41098.520474537036</v>
      </c>
      <c r="U2546" s="23">
        <f t="shared" si="238"/>
        <v>30</v>
      </c>
      <c r="V2546" s="25">
        <f t="shared" si="239"/>
        <v>8.2191780821917804E-2</v>
      </c>
    </row>
    <row r="2547" spans="1:22" customFormat="1" ht="45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 s="8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 s="9">
        <f t="shared" si="235"/>
        <v>64.03</v>
      </c>
      <c r="Q2547" s="5" t="s">
        <v>8321</v>
      </c>
      <c r="R2547" s="10" t="s">
        <v>8350</v>
      </c>
      <c r="S2547" s="18">
        <f t="shared" si="236"/>
        <v>42027.13817129629</v>
      </c>
      <c r="T2547" s="21">
        <f t="shared" si="237"/>
        <v>42062.020833333328</v>
      </c>
      <c r="U2547" s="23">
        <f t="shared" si="238"/>
        <v>35</v>
      </c>
      <c r="V2547" s="25">
        <f t="shared" si="239"/>
        <v>9.5890410958904104E-2</v>
      </c>
    </row>
    <row r="2548" spans="1:22" customFormat="1" ht="45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 s="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 s="9">
        <f t="shared" si="235"/>
        <v>60.15</v>
      </c>
      <c r="Q2548" s="5" t="s">
        <v>8321</v>
      </c>
      <c r="R2548" s="10" t="s">
        <v>8350</v>
      </c>
      <c r="S2548" s="18">
        <f t="shared" si="236"/>
        <v>41524.858553240738</v>
      </c>
      <c r="T2548" s="21">
        <f t="shared" si="237"/>
        <v>41552.208333333336</v>
      </c>
      <c r="U2548" s="23">
        <f t="shared" si="238"/>
        <v>28</v>
      </c>
      <c r="V2548" s="25">
        <f t="shared" si="239"/>
        <v>7.6712328767123292E-2</v>
      </c>
    </row>
    <row r="2549" spans="1:22" customFormat="1" ht="60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 s="8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 s="9">
        <f t="shared" si="235"/>
        <v>49.19</v>
      </c>
      <c r="Q2549" s="5" t="s">
        <v>8321</v>
      </c>
      <c r="R2549" s="10" t="s">
        <v>8350</v>
      </c>
      <c r="S2549" s="18">
        <f t="shared" si="236"/>
        <v>40973.773182870369</v>
      </c>
      <c r="T2549" s="21">
        <f t="shared" si="237"/>
        <v>41003.731516203705</v>
      </c>
      <c r="U2549" s="23">
        <f t="shared" si="238"/>
        <v>30</v>
      </c>
      <c r="V2549" s="25">
        <f t="shared" si="239"/>
        <v>8.2191780821917804E-2</v>
      </c>
    </row>
    <row r="2550" spans="1:22" customFormat="1" ht="60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 s="8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 s="9">
        <f t="shared" si="235"/>
        <v>165.16</v>
      </c>
      <c r="Q2550" s="5" t="s">
        <v>8321</v>
      </c>
      <c r="R2550" s="10" t="s">
        <v>8350</v>
      </c>
      <c r="S2550" s="18">
        <f t="shared" si="236"/>
        <v>42618.625428240746</v>
      </c>
      <c r="T2550" s="21">
        <f t="shared" si="237"/>
        <v>42643.185416666667</v>
      </c>
      <c r="U2550" s="23">
        <f t="shared" si="238"/>
        <v>25</v>
      </c>
      <c r="V2550" s="25">
        <f t="shared" si="239"/>
        <v>6.8493150684931503E-2</v>
      </c>
    </row>
    <row r="2551" spans="1:22" customFormat="1" ht="45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 s="8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 s="9">
        <f t="shared" si="235"/>
        <v>43.62</v>
      </c>
      <c r="Q2551" s="5" t="s">
        <v>8321</v>
      </c>
      <c r="R2551" s="10" t="s">
        <v>8350</v>
      </c>
      <c r="S2551" s="18">
        <f t="shared" si="236"/>
        <v>41390.757754629631</v>
      </c>
      <c r="T2551" s="21">
        <f t="shared" si="237"/>
        <v>41425.708333333336</v>
      </c>
      <c r="U2551" s="23">
        <f t="shared" si="238"/>
        <v>35</v>
      </c>
      <c r="V2551" s="25">
        <f t="shared" si="239"/>
        <v>9.5890410958904104E-2</v>
      </c>
    </row>
    <row r="2552" spans="1:22" customFormat="1" ht="60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 s="8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 s="9">
        <f t="shared" si="235"/>
        <v>43.7</v>
      </c>
      <c r="Q2552" s="5" t="s">
        <v>8321</v>
      </c>
      <c r="R2552" s="10" t="s">
        <v>8350</v>
      </c>
      <c r="S2552" s="18">
        <f t="shared" si="236"/>
        <v>42228.634328703702</v>
      </c>
      <c r="T2552" s="21">
        <f t="shared" si="237"/>
        <v>42285.165972222225</v>
      </c>
      <c r="U2552" s="23">
        <f t="shared" si="238"/>
        <v>57</v>
      </c>
      <c r="V2552" s="25">
        <f t="shared" si="239"/>
        <v>0.15616438356164383</v>
      </c>
    </row>
    <row r="2553" spans="1:22" customFormat="1" ht="45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 s="8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 s="9">
        <f t="shared" si="235"/>
        <v>67.42</v>
      </c>
      <c r="Q2553" s="5" t="s">
        <v>8321</v>
      </c>
      <c r="R2553" s="10" t="s">
        <v>8350</v>
      </c>
      <c r="S2553" s="18">
        <f t="shared" si="236"/>
        <v>40961.252141203702</v>
      </c>
      <c r="T2553" s="21">
        <f t="shared" si="237"/>
        <v>40989.866666666669</v>
      </c>
      <c r="U2553" s="23">
        <f t="shared" si="238"/>
        <v>28</v>
      </c>
      <c r="V2553" s="25">
        <f t="shared" si="239"/>
        <v>7.6712328767123292E-2</v>
      </c>
    </row>
    <row r="2554" spans="1:22" customFormat="1" ht="60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 s="8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 s="9">
        <f t="shared" si="235"/>
        <v>177.5</v>
      </c>
      <c r="Q2554" s="5" t="s">
        <v>8321</v>
      </c>
      <c r="R2554" s="10" t="s">
        <v>8350</v>
      </c>
      <c r="S2554" s="18">
        <f t="shared" si="236"/>
        <v>42769.809965277775</v>
      </c>
      <c r="T2554" s="21">
        <f t="shared" si="237"/>
        <v>42799.809965277775</v>
      </c>
      <c r="U2554" s="23">
        <f t="shared" si="238"/>
        <v>30</v>
      </c>
      <c r="V2554" s="25">
        <f t="shared" si="239"/>
        <v>8.2191780821917804E-2</v>
      </c>
    </row>
    <row r="2555" spans="1:22" customFormat="1" ht="45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 s="8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 s="9">
        <f t="shared" si="235"/>
        <v>38.880000000000003</v>
      </c>
      <c r="Q2555" s="5" t="s">
        <v>8321</v>
      </c>
      <c r="R2555" s="10" t="s">
        <v>8350</v>
      </c>
      <c r="S2555" s="18">
        <f t="shared" si="236"/>
        <v>41113.199155092596</v>
      </c>
      <c r="T2555" s="21">
        <f t="shared" si="237"/>
        <v>41173.199155092596</v>
      </c>
      <c r="U2555" s="23">
        <f t="shared" si="238"/>
        <v>60</v>
      </c>
      <c r="V2555" s="25">
        <f t="shared" si="239"/>
        <v>0.16438356164383561</v>
      </c>
    </row>
    <row r="2556" spans="1:22" customFormat="1" ht="60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 s="8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 s="9">
        <f t="shared" si="235"/>
        <v>54.99</v>
      </c>
      <c r="Q2556" s="5" t="s">
        <v>8321</v>
      </c>
      <c r="R2556" s="10" t="s">
        <v>8350</v>
      </c>
      <c r="S2556" s="18">
        <f t="shared" si="236"/>
        <v>42125.078275462962</v>
      </c>
      <c r="T2556" s="21">
        <f t="shared" si="237"/>
        <v>42156.165972222225</v>
      </c>
      <c r="U2556" s="23">
        <f t="shared" si="238"/>
        <v>31</v>
      </c>
      <c r="V2556" s="25">
        <f t="shared" si="239"/>
        <v>8.4931506849315067E-2</v>
      </c>
    </row>
    <row r="2557" spans="1:22" customFormat="1" ht="60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 s="8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 s="9">
        <f t="shared" si="235"/>
        <v>61.34</v>
      </c>
      <c r="Q2557" s="5" t="s">
        <v>8321</v>
      </c>
      <c r="R2557" s="10" t="s">
        <v>8350</v>
      </c>
      <c r="S2557" s="18">
        <f t="shared" si="236"/>
        <v>41026.655011574076</v>
      </c>
      <c r="T2557" s="21">
        <f t="shared" si="237"/>
        <v>41057.655011574076</v>
      </c>
      <c r="U2557" s="23">
        <f t="shared" si="238"/>
        <v>31</v>
      </c>
      <c r="V2557" s="25">
        <f t="shared" si="239"/>
        <v>8.4931506849315067E-2</v>
      </c>
    </row>
    <row r="2558" spans="1:22" customFormat="1" ht="60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 s="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 s="9">
        <f t="shared" si="235"/>
        <v>23.12</v>
      </c>
      <c r="Q2558" s="5" t="s">
        <v>8321</v>
      </c>
      <c r="R2558" s="10" t="s">
        <v>8350</v>
      </c>
      <c r="S2558" s="18">
        <f t="shared" si="236"/>
        <v>41222.991400462961</v>
      </c>
      <c r="T2558" s="21">
        <f t="shared" si="237"/>
        <v>41267.991400462961</v>
      </c>
      <c r="U2558" s="23">
        <f t="shared" si="238"/>
        <v>45</v>
      </c>
      <c r="V2558" s="25">
        <f t="shared" si="239"/>
        <v>0.12328767123287671</v>
      </c>
    </row>
    <row r="2559" spans="1:22" customFormat="1" ht="30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 s="8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 s="9">
        <f t="shared" si="235"/>
        <v>29.61</v>
      </c>
      <c r="Q2559" s="5" t="s">
        <v>8321</v>
      </c>
      <c r="R2559" s="10" t="s">
        <v>8350</v>
      </c>
      <c r="S2559" s="18">
        <f t="shared" si="236"/>
        <v>41744.745208333334</v>
      </c>
      <c r="T2559" s="21">
        <f t="shared" si="237"/>
        <v>41774.745208333334</v>
      </c>
      <c r="U2559" s="23">
        <f t="shared" si="238"/>
        <v>30</v>
      </c>
      <c r="V2559" s="25">
        <f t="shared" si="239"/>
        <v>8.2191780821917804E-2</v>
      </c>
    </row>
    <row r="2560" spans="1:22" customFormat="1" ht="45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 s="8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 s="9">
        <f t="shared" si="235"/>
        <v>75.61</v>
      </c>
      <c r="Q2560" s="5" t="s">
        <v>8321</v>
      </c>
      <c r="R2560" s="10" t="s">
        <v>8350</v>
      </c>
      <c r="S2560" s="18">
        <f t="shared" si="236"/>
        <v>42093.860023148154</v>
      </c>
      <c r="T2560" s="21">
        <f t="shared" si="237"/>
        <v>42125.582638888889</v>
      </c>
      <c r="U2560" s="23">
        <f t="shared" si="238"/>
        <v>32</v>
      </c>
      <c r="V2560" s="25">
        <f t="shared" si="239"/>
        <v>8.7671232876712329E-2</v>
      </c>
    </row>
    <row r="2561" spans="1:22" customFormat="1" ht="60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 s="8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 s="9">
        <f t="shared" si="235"/>
        <v>35.6</v>
      </c>
      <c r="Q2561" s="5" t="s">
        <v>8321</v>
      </c>
      <c r="R2561" s="10" t="s">
        <v>8350</v>
      </c>
      <c r="S2561" s="18">
        <f t="shared" si="236"/>
        <v>40829.873657407406</v>
      </c>
      <c r="T2561" s="21">
        <f t="shared" si="237"/>
        <v>40862.817361111112</v>
      </c>
      <c r="U2561" s="23">
        <f t="shared" si="238"/>
        <v>33</v>
      </c>
      <c r="V2561" s="25">
        <f t="shared" si="239"/>
        <v>9.0410958904109592E-2</v>
      </c>
    </row>
    <row r="2562" spans="1:22" customFormat="1" ht="60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 s="8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4"/>
        <v>100</v>
      </c>
      <c r="P2562" s="9">
        <f t="shared" si="235"/>
        <v>143</v>
      </c>
      <c r="Q2562" s="5" t="s">
        <v>8321</v>
      </c>
      <c r="R2562" s="10" t="s">
        <v>8350</v>
      </c>
      <c r="S2562" s="18">
        <f t="shared" si="236"/>
        <v>42039.951087962967</v>
      </c>
      <c r="T2562" s="21">
        <f t="shared" si="237"/>
        <v>42069.951087962967</v>
      </c>
      <c r="U2562" s="23">
        <f t="shared" si="238"/>
        <v>30</v>
      </c>
      <c r="V2562" s="25">
        <f t="shared" si="239"/>
        <v>8.2191780821917804E-2</v>
      </c>
    </row>
    <row r="2563" spans="1:22" customFormat="1" ht="60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 s="8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40">ROUND(E2563/D2563*100,0)</f>
        <v>0</v>
      </c>
      <c r="P2563" s="9">
        <f t="shared" ref="P2563:P2626" si="241">IFERROR(ROUND(E2563/L2563,2),0)</f>
        <v>0</v>
      </c>
      <c r="Q2563" s="5" t="s">
        <v>8332</v>
      </c>
      <c r="R2563" s="10" t="s">
        <v>8333</v>
      </c>
      <c r="S2563" s="18">
        <f t="shared" ref="S2563:S2626" si="242">(((J2563/60)/60)/24)+DATE(1970,1,1)</f>
        <v>42260.528807870374</v>
      </c>
      <c r="T2563" s="21">
        <f t="shared" ref="T2563:T2626" si="243">(((I2563/60)/60)/24)+DATE(1970,1,1)</f>
        <v>42290.528807870374</v>
      </c>
      <c r="U2563" s="23">
        <f t="shared" ref="U2563:U2626" si="244">_xlfn.DAYS(T2563,S2563)</f>
        <v>30</v>
      </c>
      <c r="V2563" s="25">
        <f t="shared" ref="V2563:V2626" si="245">U2563/365</f>
        <v>8.2191780821917804E-2</v>
      </c>
    </row>
    <row r="2564" spans="1:22" customFormat="1" ht="60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 s="8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 s="9">
        <f t="shared" si="241"/>
        <v>25</v>
      </c>
      <c r="Q2564" s="5" t="s">
        <v>8332</v>
      </c>
      <c r="R2564" s="10" t="s">
        <v>8333</v>
      </c>
      <c r="S2564" s="18">
        <f t="shared" si="242"/>
        <v>42594.524756944447</v>
      </c>
      <c r="T2564" s="21">
        <f t="shared" si="243"/>
        <v>42654.524756944447</v>
      </c>
      <c r="U2564" s="23">
        <f t="shared" si="244"/>
        <v>60</v>
      </c>
      <c r="V2564" s="25">
        <f t="shared" si="245"/>
        <v>0.16438356164383561</v>
      </c>
    </row>
    <row r="2565" spans="1:22" customFormat="1" ht="30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 s="8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 s="9">
        <f t="shared" si="241"/>
        <v>0</v>
      </c>
      <c r="Q2565" s="5" t="s">
        <v>8332</v>
      </c>
      <c r="R2565" s="10" t="s">
        <v>8333</v>
      </c>
      <c r="S2565" s="18">
        <f t="shared" si="242"/>
        <v>42155.139479166668</v>
      </c>
      <c r="T2565" s="21">
        <f t="shared" si="243"/>
        <v>42215.139479166668</v>
      </c>
      <c r="U2565" s="23">
        <f t="shared" si="244"/>
        <v>60</v>
      </c>
      <c r="V2565" s="25">
        <f t="shared" si="245"/>
        <v>0.16438356164383561</v>
      </c>
    </row>
    <row r="2566" spans="1:22" customFormat="1" ht="45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 s="8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 s="9">
        <f t="shared" si="241"/>
        <v>0</v>
      </c>
      <c r="Q2566" s="5" t="s">
        <v>8332</v>
      </c>
      <c r="R2566" s="10" t="s">
        <v>8333</v>
      </c>
      <c r="S2566" s="18">
        <f t="shared" si="242"/>
        <v>41822.040497685186</v>
      </c>
      <c r="T2566" s="21">
        <f t="shared" si="243"/>
        <v>41852.040497685186</v>
      </c>
      <c r="U2566" s="23">
        <f t="shared" si="244"/>
        <v>30</v>
      </c>
      <c r="V2566" s="25">
        <f t="shared" si="245"/>
        <v>8.2191780821917804E-2</v>
      </c>
    </row>
    <row r="2567" spans="1:22" customFormat="1" ht="45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 s="8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 s="9">
        <f t="shared" si="241"/>
        <v>100</v>
      </c>
      <c r="Q2567" s="5" t="s">
        <v>8332</v>
      </c>
      <c r="R2567" s="10" t="s">
        <v>8333</v>
      </c>
      <c r="S2567" s="18">
        <f t="shared" si="242"/>
        <v>42440.650335648148</v>
      </c>
      <c r="T2567" s="21">
        <f t="shared" si="243"/>
        <v>42499.868055555555</v>
      </c>
      <c r="U2567" s="23">
        <f t="shared" si="244"/>
        <v>59</v>
      </c>
      <c r="V2567" s="25">
        <f t="shared" si="245"/>
        <v>0.16164383561643836</v>
      </c>
    </row>
    <row r="2568" spans="1:22" customFormat="1" ht="45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 s="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 s="9">
        <f t="shared" si="241"/>
        <v>0</v>
      </c>
      <c r="Q2568" s="5" t="s">
        <v>8332</v>
      </c>
      <c r="R2568" s="10" t="s">
        <v>8333</v>
      </c>
      <c r="S2568" s="18">
        <f t="shared" si="242"/>
        <v>41842.980879629627</v>
      </c>
      <c r="T2568" s="21">
        <f t="shared" si="243"/>
        <v>41872.980879629627</v>
      </c>
      <c r="U2568" s="23">
        <f t="shared" si="244"/>
        <v>30</v>
      </c>
      <c r="V2568" s="25">
        <f t="shared" si="245"/>
        <v>8.2191780821917804E-2</v>
      </c>
    </row>
    <row r="2569" spans="1:22" customFormat="1" ht="45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 s="8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 s="9">
        <f t="shared" si="241"/>
        <v>60</v>
      </c>
      <c r="Q2569" s="5" t="s">
        <v>8332</v>
      </c>
      <c r="R2569" s="10" t="s">
        <v>8333</v>
      </c>
      <c r="S2569" s="18">
        <f t="shared" si="242"/>
        <v>42087.878912037035</v>
      </c>
      <c r="T2569" s="21">
        <f t="shared" si="243"/>
        <v>42117.878912037035</v>
      </c>
      <c r="U2569" s="23">
        <f t="shared" si="244"/>
        <v>30</v>
      </c>
      <c r="V2569" s="25">
        <f t="shared" si="245"/>
        <v>8.2191780821917804E-2</v>
      </c>
    </row>
    <row r="2570" spans="1:22" customFormat="1" ht="60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 s="8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 s="9">
        <f t="shared" si="241"/>
        <v>50</v>
      </c>
      <c r="Q2570" s="5" t="s">
        <v>8332</v>
      </c>
      <c r="R2570" s="10" t="s">
        <v>8333</v>
      </c>
      <c r="S2570" s="18">
        <f t="shared" si="242"/>
        <v>42584.666597222225</v>
      </c>
      <c r="T2570" s="21">
        <f t="shared" si="243"/>
        <v>42614.666597222225</v>
      </c>
      <c r="U2570" s="23">
        <f t="shared" si="244"/>
        <v>30</v>
      </c>
      <c r="V2570" s="25">
        <f t="shared" si="245"/>
        <v>8.2191780821917804E-2</v>
      </c>
    </row>
    <row r="2571" spans="1:22" customFormat="1" ht="45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 s="8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 s="9">
        <f t="shared" si="241"/>
        <v>72.5</v>
      </c>
      <c r="Q2571" s="5" t="s">
        <v>8332</v>
      </c>
      <c r="R2571" s="10" t="s">
        <v>8333</v>
      </c>
      <c r="S2571" s="18">
        <f t="shared" si="242"/>
        <v>42234.105462962965</v>
      </c>
      <c r="T2571" s="21">
        <f t="shared" si="243"/>
        <v>42264.105462962965</v>
      </c>
      <c r="U2571" s="23">
        <f t="shared" si="244"/>
        <v>30</v>
      </c>
      <c r="V2571" s="25">
        <f t="shared" si="245"/>
        <v>8.2191780821917804E-2</v>
      </c>
    </row>
    <row r="2572" spans="1:22" customFormat="1" ht="45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 s="8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 s="9">
        <f t="shared" si="241"/>
        <v>29.5</v>
      </c>
      <c r="Q2572" s="5" t="s">
        <v>8332</v>
      </c>
      <c r="R2572" s="10" t="s">
        <v>8333</v>
      </c>
      <c r="S2572" s="18">
        <f t="shared" si="242"/>
        <v>42744.903182870374</v>
      </c>
      <c r="T2572" s="21">
        <f t="shared" si="243"/>
        <v>42774.903182870374</v>
      </c>
      <c r="U2572" s="23">
        <f t="shared" si="244"/>
        <v>30</v>
      </c>
      <c r="V2572" s="25">
        <f t="shared" si="245"/>
        <v>8.2191780821917804E-2</v>
      </c>
    </row>
    <row r="2573" spans="1:22" customFormat="1" ht="45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 s="8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 s="9">
        <f t="shared" si="241"/>
        <v>62.5</v>
      </c>
      <c r="Q2573" s="5" t="s">
        <v>8332</v>
      </c>
      <c r="R2573" s="10" t="s">
        <v>8333</v>
      </c>
      <c r="S2573" s="18">
        <f t="shared" si="242"/>
        <v>42449.341678240744</v>
      </c>
      <c r="T2573" s="21">
        <f t="shared" si="243"/>
        <v>42509.341678240744</v>
      </c>
      <c r="U2573" s="23">
        <f t="shared" si="244"/>
        <v>60</v>
      </c>
      <c r="V2573" s="25">
        <f t="shared" si="245"/>
        <v>0.16438356164383561</v>
      </c>
    </row>
    <row r="2574" spans="1:22" customFormat="1" ht="45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 s="8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 s="9">
        <f t="shared" si="241"/>
        <v>0</v>
      </c>
      <c r="Q2574" s="5" t="s">
        <v>8332</v>
      </c>
      <c r="R2574" s="10" t="s">
        <v>8333</v>
      </c>
      <c r="S2574" s="18">
        <f t="shared" si="242"/>
        <v>42077.119409722218</v>
      </c>
      <c r="T2574" s="21">
        <f t="shared" si="243"/>
        <v>42107.119409722218</v>
      </c>
      <c r="U2574" s="23">
        <f t="shared" si="244"/>
        <v>30</v>
      </c>
      <c r="V2574" s="25">
        <f t="shared" si="245"/>
        <v>8.2191780821917804E-2</v>
      </c>
    </row>
    <row r="2575" spans="1:22" customFormat="1" ht="60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 s="8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 s="9">
        <f t="shared" si="241"/>
        <v>0</v>
      </c>
      <c r="Q2575" s="5" t="s">
        <v>8332</v>
      </c>
      <c r="R2575" s="10" t="s">
        <v>8333</v>
      </c>
      <c r="S2575" s="18">
        <f t="shared" si="242"/>
        <v>41829.592002314814</v>
      </c>
      <c r="T2575" s="21">
        <f t="shared" si="243"/>
        <v>41874.592002314814</v>
      </c>
      <c r="U2575" s="23">
        <f t="shared" si="244"/>
        <v>45</v>
      </c>
      <c r="V2575" s="25">
        <f t="shared" si="245"/>
        <v>0.12328767123287671</v>
      </c>
    </row>
    <row r="2576" spans="1:22" customFormat="1" ht="60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 s="8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 s="9">
        <f t="shared" si="241"/>
        <v>0</v>
      </c>
      <c r="Q2576" s="5" t="s">
        <v>8332</v>
      </c>
      <c r="R2576" s="10" t="s">
        <v>8333</v>
      </c>
      <c r="S2576" s="18">
        <f t="shared" si="242"/>
        <v>42487.825752314813</v>
      </c>
      <c r="T2576" s="21">
        <f t="shared" si="243"/>
        <v>42508.825752314813</v>
      </c>
      <c r="U2576" s="23">
        <f t="shared" si="244"/>
        <v>21</v>
      </c>
      <c r="V2576" s="25">
        <f t="shared" si="245"/>
        <v>5.7534246575342465E-2</v>
      </c>
    </row>
    <row r="2577" spans="1:22" customFormat="1" ht="60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 s="8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 s="9">
        <f t="shared" si="241"/>
        <v>0</v>
      </c>
      <c r="Q2577" s="5" t="s">
        <v>8332</v>
      </c>
      <c r="R2577" s="10" t="s">
        <v>8333</v>
      </c>
      <c r="S2577" s="18">
        <f t="shared" si="242"/>
        <v>41986.108726851846</v>
      </c>
      <c r="T2577" s="21">
        <f t="shared" si="243"/>
        <v>42016.108726851846</v>
      </c>
      <c r="U2577" s="23">
        <f t="shared" si="244"/>
        <v>30</v>
      </c>
      <c r="V2577" s="25">
        <f t="shared" si="245"/>
        <v>8.2191780821917804E-2</v>
      </c>
    </row>
    <row r="2578" spans="1:22" customFormat="1" ht="30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 s="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 s="9">
        <f t="shared" si="241"/>
        <v>0</v>
      </c>
      <c r="Q2578" s="5" t="s">
        <v>8332</v>
      </c>
      <c r="R2578" s="10" t="s">
        <v>8333</v>
      </c>
      <c r="S2578" s="18">
        <f t="shared" si="242"/>
        <v>42060.00980324074</v>
      </c>
      <c r="T2578" s="21">
        <f t="shared" si="243"/>
        <v>42104.968136574069</v>
      </c>
      <c r="U2578" s="23">
        <f t="shared" si="244"/>
        <v>44</v>
      </c>
      <c r="V2578" s="25">
        <f t="shared" si="245"/>
        <v>0.12054794520547946</v>
      </c>
    </row>
    <row r="2579" spans="1:22" customFormat="1" ht="60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 s="8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 s="9">
        <f t="shared" si="241"/>
        <v>0</v>
      </c>
      <c r="Q2579" s="5" t="s">
        <v>8332</v>
      </c>
      <c r="R2579" s="10" t="s">
        <v>8333</v>
      </c>
      <c r="S2579" s="18">
        <f t="shared" si="242"/>
        <v>41830.820567129631</v>
      </c>
      <c r="T2579" s="21">
        <f t="shared" si="243"/>
        <v>41855.820567129631</v>
      </c>
      <c r="U2579" s="23">
        <f t="shared" si="244"/>
        <v>25</v>
      </c>
      <c r="V2579" s="25">
        <f t="shared" si="245"/>
        <v>6.8493150684931503E-2</v>
      </c>
    </row>
    <row r="2580" spans="1:22" customFormat="1" ht="60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 s="8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 s="9">
        <f t="shared" si="241"/>
        <v>0</v>
      </c>
      <c r="Q2580" s="5" t="s">
        <v>8332</v>
      </c>
      <c r="R2580" s="10" t="s">
        <v>8333</v>
      </c>
      <c r="S2580" s="18">
        <f t="shared" si="242"/>
        <v>42238.022905092599</v>
      </c>
      <c r="T2580" s="21">
        <f t="shared" si="243"/>
        <v>42286.708333333328</v>
      </c>
      <c r="U2580" s="23">
        <f t="shared" si="244"/>
        <v>48</v>
      </c>
      <c r="V2580" s="25">
        <f t="shared" si="245"/>
        <v>0.13150684931506848</v>
      </c>
    </row>
    <row r="2581" spans="1:22" customFormat="1" ht="45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 s="8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 s="9">
        <f t="shared" si="241"/>
        <v>23.08</v>
      </c>
      <c r="Q2581" s="5" t="s">
        <v>8332</v>
      </c>
      <c r="R2581" s="10" t="s">
        <v>8333</v>
      </c>
      <c r="S2581" s="18">
        <f t="shared" si="242"/>
        <v>41837.829895833333</v>
      </c>
      <c r="T2581" s="21">
        <f t="shared" si="243"/>
        <v>41897.829895833333</v>
      </c>
      <c r="U2581" s="23">
        <f t="shared" si="244"/>
        <v>60</v>
      </c>
      <c r="V2581" s="25">
        <f t="shared" si="245"/>
        <v>0.16438356164383561</v>
      </c>
    </row>
    <row r="2582" spans="1:22" customFormat="1" ht="45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 s="8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 s="9">
        <f t="shared" si="241"/>
        <v>25.5</v>
      </c>
      <c r="Q2582" s="5" t="s">
        <v>8332</v>
      </c>
      <c r="R2582" s="10" t="s">
        <v>8333</v>
      </c>
      <c r="S2582" s="18">
        <f t="shared" si="242"/>
        <v>42110.326423611114</v>
      </c>
      <c r="T2582" s="21">
        <f t="shared" si="243"/>
        <v>42140.125</v>
      </c>
      <c r="U2582" s="23">
        <f t="shared" si="244"/>
        <v>30</v>
      </c>
      <c r="V2582" s="25">
        <f t="shared" si="245"/>
        <v>8.2191780821917804E-2</v>
      </c>
    </row>
    <row r="2583" spans="1:22" customFormat="1" ht="45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 s="8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 s="9">
        <f t="shared" si="241"/>
        <v>48.18</v>
      </c>
      <c r="Q2583" s="5" t="s">
        <v>8332</v>
      </c>
      <c r="R2583" s="10" t="s">
        <v>8333</v>
      </c>
      <c r="S2583" s="18">
        <f t="shared" si="242"/>
        <v>42294.628449074073</v>
      </c>
      <c r="T2583" s="21">
        <f t="shared" si="243"/>
        <v>42324.670115740737</v>
      </c>
      <c r="U2583" s="23">
        <f t="shared" si="244"/>
        <v>30</v>
      </c>
      <c r="V2583" s="25">
        <f t="shared" si="245"/>
        <v>8.2191780821917804E-2</v>
      </c>
    </row>
    <row r="2584" spans="1:22" customFormat="1" ht="30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 s="8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 s="9">
        <f t="shared" si="241"/>
        <v>1</v>
      </c>
      <c r="Q2584" s="5" t="s">
        <v>8332</v>
      </c>
      <c r="R2584" s="10" t="s">
        <v>8333</v>
      </c>
      <c r="S2584" s="18">
        <f t="shared" si="242"/>
        <v>42642.988819444443</v>
      </c>
      <c r="T2584" s="21">
        <f t="shared" si="243"/>
        <v>42672.988819444443</v>
      </c>
      <c r="U2584" s="23">
        <f t="shared" si="244"/>
        <v>30</v>
      </c>
      <c r="V2584" s="25">
        <f t="shared" si="245"/>
        <v>8.2191780821917804E-2</v>
      </c>
    </row>
    <row r="2585" spans="1:22" customFormat="1" ht="45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 s="8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 s="9">
        <f t="shared" si="241"/>
        <v>1</v>
      </c>
      <c r="Q2585" s="5" t="s">
        <v>8332</v>
      </c>
      <c r="R2585" s="10" t="s">
        <v>8333</v>
      </c>
      <c r="S2585" s="18">
        <f t="shared" si="242"/>
        <v>42019.76944444445</v>
      </c>
      <c r="T2585" s="21">
        <f t="shared" si="243"/>
        <v>42079.727777777778</v>
      </c>
      <c r="U2585" s="23">
        <f t="shared" si="244"/>
        <v>60</v>
      </c>
      <c r="V2585" s="25">
        <f t="shared" si="245"/>
        <v>0.16438356164383561</v>
      </c>
    </row>
    <row r="2586" spans="1:22" customFormat="1" ht="45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 s="8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 s="9">
        <f t="shared" si="241"/>
        <v>0</v>
      </c>
      <c r="Q2586" s="5" t="s">
        <v>8332</v>
      </c>
      <c r="R2586" s="10" t="s">
        <v>8333</v>
      </c>
      <c r="S2586" s="18">
        <f t="shared" si="242"/>
        <v>42140.173252314817</v>
      </c>
      <c r="T2586" s="21">
        <f t="shared" si="243"/>
        <v>42170.173252314817</v>
      </c>
      <c r="U2586" s="23">
        <f t="shared" si="244"/>
        <v>30</v>
      </c>
      <c r="V2586" s="25">
        <f t="shared" si="245"/>
        <v>8.2191780821917804E-2</v>
      </c>
    </row>
    <row r="2587" spans="1:22" customFormat="1" ht="45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 s="8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 s="9">
        <f t="shared" si="241"/>
        <v>50</v>
      </c>
      <c r="Q2587" s="5" t="s">
        <v>8332</v>
      </c>
      <c r="R2587" s="10" t="s">
        <v>8333</v>
      </c>
      <c r="S2587" s="18">
        <f t="shared" si="242"/>
        <v>41795.963333333333</v>
      </c>
      <c r="T2587" s="21">
        <f t="shared" si="243"/>
        <v>41825.963333333333</v>
      </c>
      <c r="U2587" s="23">
        <f t="shared" si="244"/>
        <v>30</v>
      </c>
      <c r="V2587" s="25">
        <f t="shared" si="245"/>
        <v>8.2191780821917804E-2</v>
      </c>
    </row>
    <row r="2588" spans="1:22" customFormat="1" ht="30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 s="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 s="9">
        <f t="shared" si="241"/>
        <v>5</v>
      </c>
      <c r="Q2588" s="5" t="s">
        <v>8332</v>
      </c>
      <c r="R2588" s="10" t="s">
        <v>8333</v>
      </c>
      <c r="S2588" s="18">
        <f t="shared" si="242"/>
        <v>42333.330277777779</v>
      </c>
      <c r="T2588" s="21">
        <f t="shared" si="243"/>
        <v>42363.330277777779</v>
      </c>
      <c r="U2588" s="23">
        <f t="shared" si="244"/>
        <v>30</v>
      </c>
      <c r="V2588" s="25">
        <f t="shared" si="245"/>
        <v>8.2191780821917804E-2</v>
      </c>
    </row>
    <row r="2589" spans="1:22" customFormat="1" ht="45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 s="8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 s="9">
        <f t="shared" si="241"/>
        <v>202.83</v>
      </c>
      <c r="Q2589" s="5" t="s">
        <v>8332</v>
      </c>
      <c r="R2589" s="10" t="s">
        <v>8333</v>
      </c>
      <c r="S2589" s="18">
        <f t="shared" si="242"/>
        <v>42338.675381944442</v>
      </c>
      <c r="T2589" s="21">
        <f t="shared" si="243"/>
        <v>42368.675381944442</v>
      </c>
      <c r="U2589" s="23">
        <f t="shared" si="244"/>
        <v>30</v>
      </c>
      <c r="V2589" s="25">
        <f t="shared" si="245"/>
        <v>8.2191780821917804E-2</v>
      </c>
    </row>
    <row r="2590" spans="1:22" customFormat="1" ht="60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 s="8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 s="9">
        <f t="shared" si="241"/>
        <v>29.13</v>
      </c>
      <c r="Q2590" s="5" t="s">
        <v>8332</v>
      </c>
      <c r="R2590" s="10" t="s">
        <v>8333</v>
      </c>
      <c r="S2590" s="18">
        <f t="shared" si="242"/>
        <v>42042.676226851851</v>
      </c>
      <c r="T2590" s="21">
        <f t="shared" si="243"/>
        <v>42094.551388888889</v>
      </c>
      <c r="U2590" s="23">
        <f t="shared" si="244"/>
        <v>52</v>
      </c>
      <c r="V2590" s="25">
        <f t="shared" si="245"/>
        <v>0.14246575342465753</v>
      </c>
    </row>
    <row r="2591" spans="1:22" customFormat="1" ht="60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 s="8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 s="9">
        <f t="shared" si="241"/>
        <v>5</v>
      </c>
      <c r="Q2591" s="5" t="s">
        <v>8332</v>
      </c>
      <c r="R2591" s="10" t="s">
        <v>8333</v>
      </c>
      <c r="S2591" s="18">
        <f t="shared" si="242"/>
        <v>42422.536192129628</v>
      </c>
      <c r="T2591" s="21">
        <f t="shared" si="243"/>
        <v>42452.494525462964</v>
      </c>
      <c r="U2591" s="23">
        <f t="shared" si="244"/>
        <v>30</v>
      </c>
      <c r="V2591" s="25">
        <f t="shared" si="245"/>
        <v>8.2191780821917804E-2</v>
      </c>
    </row>
    <row r="2592" spans="1:22" customFormat="1" ht="60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 s="8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 s="9">
        <f t="shared" si="241"/>
        <v>0</v>
      </c>
      <c r="Q2592" s="5" t="s">
        <v>8332</v>
      </c>
      <c r="R2592" s="10" t="s">
        <v>8333</v>
      </c>
      <c r="S2592" s="18">
        <f t="shared" si="242"/>
        <v>42388.589085648149</v>
      </c>
      <c r="T2592" s="21">
        <f t="shared" si="243"/>
        <v>42395.589085648149</v>
      </c>
      <c r="U2592" s="23">
        <f t="shared" si="244"/>
        <v>7</v>
      </c>
      <c r="V2592" s="25">
        <f t="shared" si="245"/>
        <v>1.9178082191780823E-2</v>
      </c>
    </row>
    <row r="2593" spans="1:22" customFormat="1" ht="60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 s="8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 s="9">
        <f t="shared" si="241"/>
        <v>13</v>
      </c>
      <c r="Q2593" s="5" t="s">
        <v>8332</v>
      </c>
      <c r="R2593" s="10" t="s">
        <v>8333</v>
      </c>
      <c r="S2593" s="18">
        <f t="shared" si="242"/>
        <v>42382.906527777777</v>
      </c>
      <c r="T2593" s="21">
        <f t="shared" si="243"/>
        <v>42442.864861111113</v>
      </c>
      <c r="U2593" s="23">
        <f t="shared" si="244"/>
        <v>60</v>
      </c>
      <c r="V2593" s="25">
        <f t="shared" si="245"/>
        <v>0.16438356164383561</v>
      </c>
    </row>
    <row r="2594" spans="1:22" customFormat="1" ht="60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 s="8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 s="9">
        <f t="shared" si="241"/>
        <v>50</v>
      </c>
      <c r="Q2594" s="5" t="s">
        <v>8332</v>
      </c>
      <c r="R2594" s="10" t="s">
        <v>8333</v>
      </c>
      <c r="S2594" s="18">
        <f t="shared" si="242"/>
        <v>41887.801168981481</v>
      </c>
      <c r="T2594" s="21">
        <f t="shared" si="243"/>
        <v>41917.801168981481</v>
      </c>
      <c r="U2594" s="23">
        <f t="shared" si="244"/>
        <v>30</v>
      </c>
      <c r="V2594" s="25">
        <f t="shared" si="245"/>
        <v>8.2191780821917804E-2</v>
      </c>
    </row>
    <row r="2595" spans="1:22" customFormat="1" ht="45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 s="8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 s="9">
        <f t="shared" si="241"/>
        <v>0</v>
      </c>
      <c r="Q2595" s="5" t="s">
        <v>8332</v>
      </c>
      <c r="R2595" s="10" t="s">
        <v>8333</v>
      </c>
      <c r="S2595" s="18">
        <f t="shared" si="242"/>
        <v>42089.84520833334</v>
      </c>
      <c r="T2595" s="21">
        <f t="shared" si="243"/>
        <v>42119.84520833334</v>
      </c>
      <c r="U2595" s="23">
        <f t="shared" si="244"/>
        <v>30</v>
      </c>
      <c r="V2595" s="25">
        <f t="shared" si="245"/>
        <v>8.2191780821917804E-2</v>
      </c>
    </row>
    <row r="2596" spans="1:22" customFormat="1" ht="45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 s="8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 s="9">
        <f t="shared" si="241"/>
        <v>1</v>
      </c>
      <c r="Q2596" s="5" t="s">
        <v>8332</v>
      </c>
      <c r="R2596" s="10" t="s">
        <v>8333</v>
      </c>
      <c r="S2596" s="18">
        <f t="shared" si="242"/>
        <v>41828.967916666668</v>
      </c>
      <c r="T2596" s="21">
        <f t="shared" si="243"/>
        <v>41858.967916666668</v>
      </c>
      <c r="U2596" s="23">
        <f t="shared" si="244"/>
        <v>30</v>
      </c>
      <c r="V2596" s="25">
        <f t="shared" si="245"/>
        <v>8.2191780821917804E-2</v>
      </c>
    </row>
    <row r="2597" spans="1:22" customFormat="1" ht="30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 s="8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 s="9">
        <f t="shared" si="241"/>
        <v>96.05</v>
      </c>
      <c r="Q2597" s="5" t="s">
        <v>8332</v>
      </c>
      <c r="R2597" s="10" t="s">
        <v>8333</v>
      </c>
      <c r="S2597" s="18">
        <f t="shared" si="242"/>
        <v>42760.244212962964</v>
      </c>
      <c r="T2597" s="21">
        <f t="shared" si="243"/>
        <v>42790.244212962964</v>
      </c>
      <c r="U2597" s="23">
        <f t="shared" si="244"/>
        <v>30</v>
      </c>
      <c r="V2597" s="25">
        <f t="shared" si="245"/>
        <v>8.2191780821917804E-2</v>
      </c>
    </row>
    <row r="2598" spans="1:22" customFormat="1" ht="60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 s="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 s="9">
        <f t="shared" si="241"/>
        <v>305.77999999999997</v>
      </c>
      <c r="Q2598" s="5" t="s">
        <v>8332</v>
      </c>
      <c r="R2598" s="10" t="s">
        <v>8333</v>
      </c>
      <c r="S2598" s="18">
        <f t="shared" si="242"/>
        <v>41828.664456018516</v>
      </c>
      <c r="T2598" s="21">
        <f t="shared" si="243"/>
        <v>41858.664456018516</v>
      </c>
      <c r="U2598" s="23">
        <f t="shared" si="244"/>
        <v>30</v>
      </c>
      <c r="V2598" s="25">
        <f t="shared" si="245"/>
        <v>8.2191780821917804E-2</v>
      </c>
    </row>
    <row r="2599" spans="1:22" customFormat="1" ht="45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 s="8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 s="9">
        <f t="shared" si="241"/>
        <v>12.14</v>
      </c>
      <c r="Q2599" s="5" t="s">
        <v>8332</v>
      </c>
      <c r="R2599" s="10" t="s">
        <v>8333</v>
      </c>
      <c r="S2599" s="18">
        <f t="shared" si="242"/>
        <v>42510.341631944444</v>
      </c>
      <c r="T2599" s="21">
        <f t="shared" si="243"/>
        <v>42540.341631944444</v>
      </c>
      <c r="U2599" s="23">
        <f t="shared" si="244"/>
        <v>30</v>
      </c>
      <c r="V2599" s="25">
        <f t="shared" si="245"/>
        <v>8.2191780821917804E-2</v>
      </c>
    </row>
    <row r="2600" spans="1:22" customFormat="1" ht="45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 s="8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 s="9">
        <f t="shared" si="241"/>
        <v>83.57</v>
      </c>
      <c r="Q2600" s="5" t="s">
        <v>8332</v>
      </c>
      <c r="R2600" s="10" t="s">
        <v>8333</v>
      </c>
      <c r="S2600" s="18">
        <f t="shared" si="242"/>
        <v>42240.840289351851</v>
      </c>
      <c r="T2600" s="21">
        <f t="shared" si="243"/>
        <v>42270.840289351851</v>
      </c>
      <c r="U2600" s="23">
        <f t="shared" si="244"/>
        <v>30</v>
      </c>
      <c r="V2600" s="25">
        <f t="shared" si="245"/>
        <v>8.2191780821917804E-2</v>
      </c>
    </row>
    <row r="2601" spans="1:22" customFormat="1" ht="45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 s="8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 s="9">
        <f t="shared" si="241"/>
        <v>18</v>
      </c>
      <c r="Q2601" s="5" t="s">
        <v>8332</v>
      </c>
      <c r="R2601" s="10" t="s">
        <v>8333</v>
      </c>
      <c r="S2601" s="18">
        <f t="shared" si="242"/>
        <v>41809.754016203704</v>
      </c>
      <c r="T2601" s="21">
        <f t="shared" si="243"/>
        <v>41854.754016203704</v>
      </c>
      <c r="U2601" s="23">
        <f t="shared" si="244"/>
        <v>45</v>
      </c>
      <c r="V2601" s="25">
        <f t="shared" si="245"/>
        <v>0.12328767123287671</v>
      </c>
    </row>
    <row r="2602" spans="1:22" customFormat="1" ht="45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 s="8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 s="9">
        <f t="shared" si="241"/>
        <v>115.53</v>
      </c>
      <c r="Q2602" s="5" t="s">
        <v>8332</v>
      </c>
      <c r="R2602" s="10" t="s">
        <v>8333</v>
      </c>
      <c r="S2602" s="18">
        <f t="shared" si="242"/>
        <v>42394.900462962964</v>
      </c>
      <c r="T2602" s="21">
        <f t="shared" si="243"/>
        <v>42454.858796296292</v>
      </c>
      <c r="U2602" s="23">
        <f t="shared" si="244"/>
        <v>60</v>
      </c>
      <c r="V2602" s="25">
        <f t="shared" si="245"/>
        <v>0.16438356164383561</v>
      </c>
    </row>
    <row r="2603" spans="1:22" customFormat="1" ht="60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 s="8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 s="9">
        <f t="shared" si="241"/>
        <v>21.9</v>
      </c>
      <c r="Q2603" s="5" t="s">
        <v>8315</v>
      </c>
      <c r="R2603" s="10" t="s">
        <v>8351</v>
      </c>
      <c r="S2603" s="18">
        <f t="shared" si="242"/>
        <v>41150.902187499996</v>
      </c>
      <c r="T2603" s="21">
        <f t="shared" si="243"/>
        <v>41165.165972222225</v>
      </c>
      <c r="U2603" s="23">
        <f t="shared" si="244"/>
        <v>15</v>
      </c>
      <c r="V2603" s="25">
        <f t="shared" si="245"/>
        <v>4.1095890410958902E-2</v>
      </c>
    </row>
    <row r="2604" spans="1:22" customFormat="1" ht="45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 s="8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 s="9">
        <f t="shared" si="241"/>
        <v>80.02</v>
      </c>
      <c r="Q2604" s="5" t="s">
        <v>8315</v>
      </c>
      <c r="R2604" s="10" t="s">
        <v>8351</v>
      </c>
      <c r="S2604" s="18">
        <f t="shared" si="242"/>
        <v>41915.747314814813</v>
      </c>
      <c r="T2604" s="21">
        <f t="shared" si="243"/>
        <v>41955.888888888891</v>
      </c>
      <c r="U2604" s="23">
        <f t="shared" si="244"/>
        <v>40</v>
      </c>
      <c r="V2604" s="25">
        <f t="shared" si="245"/>
        <v>0.1095890410958904</v>
      </c>
    </row>
    <row r="2605" spans="1:22" customFormat="1" ht="30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 s="8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 s="9">
        <f t="shared" si="241"/>
        <v>35.520000000000003</v>
      </c>
      <c r="Q2605" s="5" t="s">
        <v>8315</v>
      </c>
      <c r="R2605" s="10" t="s">
        <v>8351</v>
      </c>
      <c r="S2605" s="18">
        <f t="shared" si="242"/>
        <v>41617.912662037037</v>
      </c>
      <c r="T2605" s="21">
        <f t="shared" si="243"/>
        <v>41631.912662037037</v>
      </c>
      <c r="U2605" s="23">
        <f t="shared" si="244"/>
        <v>14</v>
      </c>
      <c r="V2605" s="25">
        <f t="shared" si="245"/>
        <v>3.8356164383561646E-2</v>
      </c>
    </row>
    <row r="2606" spans="1:22" customFormat="1" ht="45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 s="8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 s="9">
        <f t="shared" si="241"/>
        <v>64.930000000000007</v>
      </c>
      <c r="Q2606" s="5" t="s">
        <v>8315</v>
      </c>
      <c r="R2606" s="10" t="s">
        <v>8351</v>
      </c>
      <c r="S2606" s="18">
        <f t="shared" si="242"/>
        <v>40998.051192129627</v>
      </c>
      <c r="T2606" s="21">
        <f t="shared" si="243"/>
        <v>41028.051192129627</v>
      </c>
      <c r="U2606" s="23">
        <f t="shared" si="244"/>
        <v>30</v>
      </c>
      <c r="V2606" s="25">
        <f t="shared" si="245"/>
        <v>8.2191780821917804E-2</v>
      </c>
    </row>
    <row r="2607" spans="1:22" customFormat="1" ht="60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 s="8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 s="9">
        <f t="shared" si="241"/>
        <v>60.97</v>
      </c>
      <c r="Q2607" s="5" t="s">
        <v>8315</v>
      </c>
      <c r="R2607" s="10" t="s">
        <v>8351</v>
      </c>
      <c r="S2607" s="18">
        <f t="shared" si="242"/>
        <v>42508.541550925926</v>
      </c>
      <c r="T2607" s="21">
        <f t="shared" si="243"/>
        <v>42538.541550925926</v>
      </c>
      <c r="U2607" s="23">
        <f t="shared" si="244"/>
        <v>30</v>
      </c>
      <c r="V2607" s="25">
        <f t="shared" si="245"/>
        <v>8.2191780821917804E-2</v>
      </c>
    </row>
    <row r="2608" spans="1:22" customFormat="1" ht="75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 s="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 s="9">
        <f t="shared" si="241"/>
        <v>31.44</v>
      </c>
      <c r="Q2608" s="5" t="s">
        <v>8315</v>
      </c>
      <c r="R2608" s="10" t="s">
        <v>8351</v>
      </c>
      <c r="S2608" s="18">
        <f t="shared" si="242"/>
        <v>41726.712754629632</v>
      </c>
      <c r="T2608" s="21">
        <f t="shared" si="243"/>
        <v>41758.712754629632</v>
      </c>
      <c r="U2608" s="23">
        <f t="shared" si="244"/>
        <v>32</v>
      </c>
      <c r="V2608" s="25">
        <f t="shared" si="245"/>
        <v>8.7671232876712329E-2</v>
      </c>
    </row>
    <row r="2609" spans="1:22" customFormat="1" ht="60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 s="8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 s="9">
        <f t="shared" si="241"/>
        <v>81.95</v>
      </c>
      <c r="Q2609" s="5" t="s">
        <v>8315</v>
      </c>
      <c r="R2609" s="10" t="s">
        <v>8351</v>
      </c>
      <c r="S2609" s="18">
        <f t="shared" si="242"/>
        <v>42184.874675925923</v>
      </c>
      <c r="T2609" s="21">
        <f t="shared" si="243"/>
        <v>42228.083333333328</v>
      </c>
      <c r="U2609" s="23">
        <f t="shared" si="244"/>
        <v>44</v>
      </c>
      <c r="V2609" s="25">
        <f t="shared" si="245"/>
        <v>0.12054794520547946</v>
      </c>
    </row>
    <row r="2610" spans="1:22" customFormat="1" ht="45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 s="8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 s="9">
        <f t="shared" si="241"/>
        <v>58.93</v>
      </c>
      <c r="Q2610" s="5" t="s">
        <v>8315</v>
      </c>
      <c r="R2610" s="10" t="s">
        <v>8351</v>
      </c>
      <c r="S2610" s="18">
        <f t="shared" si="242"/>
        <v>42767.801712962959</v>
      </c>
      <c r="T2610" s="21">
        <f t="shared" si="243"/>
        <v>42809</v>
      </c>
      <c r="U2610" s="23">
        <f t="shared" si="244"/>
        <v>42</v>
      </c>
      <c r="V2610" s="25">
        <f t="shared" si="245"/>
        <v>0.11506849315068493</v>
      </c>
    </row>
    <row r="2611" spans="1:22" customFormat="1" ht="60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 s="8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 s="9">
        <f t="shared" si="241"/>
        <v>157.29</v>
      </c>
      <c r="Q2611" s="5" t="s">
        <v>8315</v>
      </c>
      <c r="R2611" s="10" t="s">
        <v>8351</v>
      </c>
      <c r="S2611" s="18">
        <f t="shared" si="242"/>
        <v>41075.237858796296</v>
      </c>
      <c r="T2611" s="21">
        <f t="shared" si="243"/>
        <v>41105.237858796296</v>
      </c>
      <c r="U2611" s="23">
        <f t="shared" si="244"/>
        <v>30</v>
      </c>
      <c r="V2611" s="25">
        <f t="shared" si="245"/>
        <v>8.2191780821917804E-2</v>
      </c>
    </row>
    <row r="2612" spans="1:22" customFormat="1" ht="45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 s="8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 s="9">
        <f t="shared" si="241"/>
        <v>55.76</v>
      </c>
      <c r="Q2612" s="5" t="s">
        <v>8315</v>
      </c>
      <c r="R2612" s="10" t="s">
        <v>8351</v>
      </c>
      <c r="S2612" s="18">
        <f t="shared" si="242"/>
        <v>42564.881076388891</v>
      </c>
      <c r="T2612" s="21">
        <f t="shared" si="243"/>
        <v>42604.290972222225</v>
      </c>
      <c r="U2612" s="23">
        <f t="shared" si="244"/>
        <v>40</v>
      </c>
      <c r="V2612" s="25">
        <f t="shared" si="245"/>
        <v>0.1095890410958904</v>
      </c>
    </row>
    <row r="2613" spans="1:22" customFormat="1" ht="60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 s="8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 s="9">
        <f t="shared" si="241"/>
        <v>83.8</v>
      </c>
      <c r="Q2613" s="5" t="s">
        <v>8315</v>
      </c>
      <c r="R2613" s="10" t="s">
        <v>8351</v>
      </c>
      <c r="S2613" s="18">
        <f t="shared" si="242"/>
        <v>42704.335810185185</v>
      </c>
      <c r="T2613" s="21">
        <f t="shared" si="243"/>
        <v>42737.957638888889</v>
      </c>
      <c r="U2613" s="23">
        <f t="shared" si="244"/>
        <v>33</v>
      </c>
      <c r="V2613" s="25">
        <f t="shared" si="245"/>
        <v>9.0410958904109592E-2</v>
      </c>
    </row>
    <row r="2614" spans="1:22" customFormat="1" ht="45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 s="8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 s="9">
        <f t="shared" si="241"/>
        <v>58.42</v>
      </c>
      <c r="Q2614" s="5" t="s">
        <v>8315</v>
      </c>
      <c r="R2614" s="10" t="s">
        <v>8351</v>
      </c>
      <c r="S2614" s="18">
        <f t="shared" si="242"/>
        <v>41982.143171296295</v>
      </c>
      <c r="T2614" s="21">
        <f t="shared" si="243"/>
        <v>42013.143171296295</v>
      </c>
      <c r="U2614" s="23">
        <f t="shared" si="244"/>
        <v>31</v>
      </c>
      <c r="V2614" s="25">
        <f t="shared" si="245"/>
        <v>8.4931506849315067E-2</v>
      </c>
    </row>
    <row r="2615" spans="1:22" customFormat="1" ht="60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 s="8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 s="9">
        <f t="shared" si="241"/>
        <v>270.57</v>
      </c>
      <c r="Q2615" s="5" t="s">
        <v>8315</v>
      </c>
      <c r="R2615" s="10" t="s">
        <v>8351</v>
      </c>
      <c r="S2615" s="18">
        <f t="shared" si="242"/>
        <v>41143.81821759259</v>
      </c>
      <c r="T2615" s="21">
        <f t="shared" si="243"/>
        <v>41173.81821759259</v>
      </c>
      <c r="U2615" s="23">
        <f t="shared" si="244"/>
        <v>30</v>
      </c>
      <c r="V2615" s="25">
        <f t="shared" si="245"/>
        <v>8.2191780821917804E-2</v>
      </c>
    </row>
    <row r="2616" spans="1:22" customFormat="1" ht="60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 s="8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 s="9">
        <f t="shared" si="241"/>
        <v>107.1</v>
      </c>
      <c r="Q2616" s="5" t="s">
        <v>8315</v>
      </c>
      <c r="R2616" s="10" t="s">
        <v>8351</v>
      </c>
      <c r="S2616" s="18">
        <f t="shared" si="242"/>
        <v>41730.708472222221</v>
      </c>
      <c r="T2616" s="21">
        <f t="shared" si="243"/>
        <v>41759.208333333336</v>
      </c>
      <c r="U2616" s="23">
        <f t="shared" si="244"/>
        <v>29</v>
      </c>
      <c r="V2616" s="25">
        <f t="shared" si="245"/>
        <v>7.9452054794520555E-2</v>
      </c>
    </row>
    <row r="2617" spans="1:22" customFormat="1" ht="60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 s="8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 s="9">
        <f t="shared" si="241"/>
        <v>47.18</v>
      </c>
      <c r="Q2617" s="5" t="s">
        <v>8315</v>
      </c>
      <c r="R2617" s="10" t="s">
        <v>8351</v>
      </c>
      <c r="S2617" s="18">
        <f t="shared" si="242"/>
        <v>42453.49726851852</v>
      </c>
      <c r="T2617" s="21">
        <f t="shared" si="243"/>
        <v>42490.5</v>
      </c>
      <c r="U2617" s="23">
        <f t="shared" si="244"/>
        <v>37</v>
      </c>
      <c r="V2617" s="25">
        <f t="shared" si="245"/>
        <v>0.10136986301369863</v>
      </c>
    </row>
    <row r="2618" spans="1:22" customFormat="1" ht="45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 s="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 s="9">
        <f t="shared" si="241"/>
        <v>120.31</v>
      </c>
      <c r="Q2618" s="5" t="s">
        <v>8315</v>
      </c>
      <c r="R2618" s="10" t="s">
        <v>8351</v>
      </c>
      <c r="S2618" s="18">
        <f t="shared" si="242"/>
        <v>42211.99454861111</v>
      </c>
      <c r="T2618" s="21">
        <f t="shared" si="243"/>
        <v>42241.99454861111</v>
      </c>
      <c r="U2618" s="23">
        <f t="shared" si="244"/>
        <v>30</v>
      </c>
      <c r="V2618" s="25">
        <f t="shared" si="245"/>
        <v>8.2191780821917804E-2</v>
      </c>
    </row>
    <row r="2619" spans="1:22" customFormat="1" ht="60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 s="8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 s="9">
        <f t="shared" si="241"/>
        <v>27.6</v>
      </c>
      <c r="Q2619" s="5" t="s">
        <v>8315</v>
      </c>
      <c r="R2619" s="10" t="s">
        <v>8351</v>
      </c>
      <c r="S2619" s="18">
        <f t="shared" si="242"/>
        <v>41902.874432870369</v>
      </c>
      <c r="T2619" s="21">
        <f t="shared" si="243"/>
        <v>41932.874432870369</v>
      </c>
      <c r="U2619" s="23">
        <f t="shared" si="244"/>
        <v>30</v>
      </c>
      <c r="V2619" s="25">
        <f t="shared" si="245"/>
        <v>8.2191780821917804E-2</v>
      </c>
    </row>
    <row r="2620" spans="1:22" customFormat="1" ht="30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 s="8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 s="9">
        <f t="shared" si="241"/>
        <v>205.3</v>
      </c>
      <c r="Q2620" s="5" t="s">
        <v>8315</v>
      </c>
      <c r="R2620" s="10" t="s">
        <v>8351</v>
      </c>
      <c r="S2620" s="18">
        <f t="shared" si="242"/>
        <v>42279.792372685188</v>
      </c>
      <c r="T2620" s="21">
        <f t="shared" si="243"/>
        <v>42339.834039351852</v>
      </c>
      <c r="U2620" s="23">
        <f t="shared" si="244"/>
        <v>60</v>
      </c>
      <c r="V2620" s="25">
        <f t="shared" si="245"/>
        <v>0.16438356164383561</v>
      </c>
    </row>
    <row r="2621" spans="1:22" customFormat="1" ht="60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 s="8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 s="9">
        <f t="shared" si="241"/>
        <v>35.549999999999997</v>
      </c>
      <c r="Q2621" s="5" t="s">
        <v>8315</v>
      </c>
      <c r="R2621" s="10" t="s">
        <v>8351</v>
      </c>
      <c r="S2621" s="18">
        <f t="shared" si="242"/>
        <v>42273.884305555555</v>
      </c>
      <c r="T2621" s="21">
        <f t="shared" si="243"/>
        <v>42300.458333333328</v>
      </c>
      <c r="U2621" s="23">
        <f t="shared" si="244"/>
        <v>27</v>
      </c>
      <c r="V2621" s="25">
        <f t="shared" si="245"/>
        <v>7.3972602739726029E-2</v>
      </c>
    </row>
    <row r="2622" spans="1:22" customFormat="1" ht="60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 s="8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 s="9">
        <f t="shared" si="241"/>
        <v>74.64</v>
      </c>
      <c r="Q2622" s="5" t="s">
        <v>8315</v>
      </c>
      <c r="R2622" s="10" t="s">
        <v>8351</v>
      </c>
      <c r="S2622" s="18">
        <f t="shared" si="242"/>
        <v>42251.16715277778</v>
      </c>
      <c r="T2622" s="21">
        <f t="shared" si="243"/>
        <v>42288.041666666672</v>
      </c>
      <c r="U2622" s="23">
        <f t="shared" si="244"/>
        <v>37</v>
      </c>
      <c r="V2622" s="25">
        <f t="shared" si="245"/>
        <v>0.10136986301369863</v>
      </c>
    </row>
    <row r="2623" spans="1:22" customFormat="1" ht="60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 s="8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 s="9">
        <f t="shared" si="241"/>
        <v>47.06</v>
      </c>
      <c r="Q2623" s="5" t="s">
        <v>8315</v>
      </c>
      <c r="R2623" s="10" t="s">
        <v>8351</v>
      </c>
      <c r="S2623" s="18">
        <f t="shared" si="242"/>
        <v>42115.74754629629</v>
      </c>
      <c r="T2623" s="21">
        <f t="shared" si="243"/>
        <v>42145.74754629629</v>
      </c>
      <c r="U2623" s="23">
        <f t="shared" si="244"/>
        <v>30</v>
      </c>
      <c r="V2623" s="25">
        <f t="shared" si="245"/>
        <v>8.2191780821917804E-2</v>
      </c>
    </row>
    <row r="2624" spans="1:22" customFormat="1" ht="60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 s="8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 s="9">
        <f t="shared" si="241"/>
        <v>26.59</v>
      </c>
      <c r="Q2624" s="5" t="s">
        <v>8315</v>
      </c>
      <c r="R2624" s="10" t="s">
        <v>8351</v>
      </c>
      <c r="S2624" s="18">
        <f t="shared" si="242"/>
        <v>42689.74324074074</v>
      </c>
      <c r="T2624" s="21">
        <f t="shared" si="243"/>
        <v>42734.74324074074</v>
      </c>
      <c r="U2624" s="23">
        <f t="shared" si="244"/>
        <v>45</v>
      </c>
      <c r="V2624" s="25">
        <f t="shared" si="245"/>
        <v>0.12328767123287671</v>
      </c>
    </row>
    <row r="2625" spans="1:22" customFormat="1" ht="60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 s="8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 s="9">
        <f t="shared" si="241"/>
        <v>36.770000000000003</v>
      </c>
      <c r="Q2625" s="5" t="s">
        <v>8315</v>
      </c>
      <c r="R2625" s="10" t="s">
        <v>8351</v>
      </c>
      <c r="S2625" s="18">
        <f t="shared" si="242"/>
        <v>42692.256550925929</v>
      </c>
      <c r="T2625" s="21">
        <f t="shared" si="243"/>
        <v>42706.256550925929</v>
      </c>
      <c r="U2625" s="23">
        <f t="shared" si="244"/>
        <v>14</v>
      </c>
      <c r="V2625" s="25">
        <f t="shared" si="245"/>
        <v>3.8356164383561646E-2</v>
      </c>
    </row>
    <row r="2626" spans="1:22" customFormat="1" ht="60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 s="8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0"/>
        <v>1379</v>
      </c>
      <c r="P2626" s="9">
        <f t="shared" si="241"/>
        <v>31.82</v>
      </c>
      <c r="Q2626" s="5" t="s">
        <v>8315</v>
      </c>
      <c r="R2626" s="10" t="s">
        <v>8351</v>
      </c>
      <c r="S2626" s="18">
        <f t="shared" si="242"/>
        <v>41144.42155092593</v>
      </c>
      <c r="T2626" s="21">
        <f t="shared" si="243"/>
        <v>41165.42155092593</v>
      </c>
      <c r="U2626" s="23">
        <f t="shared" si="244"/>
        <v>21</v>
      </c>
      <c r="V2626" s="25">
        <f t="shared" si="245"/>
        <v>5.7534246575342465E-2</v>
      </c>
    </row>
    <row r="2627" spans="1:22" customFormat="1" ht="60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 s="8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46">ROUND(E2627/D2627*100,0)</f>
        <v>956</v>
      </c>
      <c r="P2627" s="9">
        <f t="shared" ref="P2627:P2690" si="247">IFERROR(ROUND(E2627/L2627,2),0)</f>
        <v>27.58</v>
      </c>
      <c r="Q2627" s="5" t="s">
        <v>8315</v>
      </c>
      <c r="R2627" s="10" t="s">
        <v>8351</v>
      </c>
      <c r="S2627" s="18">
        <f t="shared" ref="S2627:S2690" si="248">(((J2627/60)/60)/24)+DATE(1970,1,1)</f>
        <v>42658.810277777782</v>
      </c>
      <c r="T2627" s="21">
        <f t="shared" ref="T2627:T2690" si="249">(((I2627/60)/60)/24)+DATE(1970,1,1)</f>
        <v>42683.851944444439</v>
      </c>
      <c r="U2627" s="23">
        <f t="shared" ref="U2627:U2690" si="250">_xlfn.DAYS(T2627,S2627)</f>
        <v>25</v>
      </c>
      <c r="V2627" s="25">
        <f t="shared" ref="V2627:V2690" si="251">U2627/365</f>
        <v>6.8493150684931503E-2</v>
      </c>
    </row>
    <row r="2628" spans="1:22" customFormat="1" ht="45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 s="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 s="9">
        <f t="shared" si="247"/>
        <v>56</v>
      </c>
      <c r="Q2628" s="5" t="s">
        <v>8315</v>
      </c>
      <c r="R2628" s="10" t="s">
        <v>8351</v>
      </c>
      <c r="S2628" s="18">
        <f t="shared" si="248"/>
        <v>42128.628113425926</v>
      </c>
      <c r="T2628" s="21">
        <f t="shared" si="249"/>
        <v>42158.628113425926</v>
      </c>
      <c r="U2628" s="23">
        <f t="shared" si="250"/>
        <v>30</v>
      </c>
      <c r="V2628" s="25">
        <f t="shared" si="251"/>
        <v>8.2191780821917804E-2</v>
      </c>
    </row>
    <row r="2629" spans="1:22" customFormat="1" ht="60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 s="8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 s="9">
        <f t="shared" si="247"/>
        <v>21.56</v>
      </c>
      <c r="Q2629" s="5" t="s">
        <v>8315</v>
      </c>
      <c r="R2629" s="10" t="s">
        <v>8351</v>
      </c>
      <c r="S2629" s="18">
        <f t="shared" si="248"/>
        <v>42304.829409722224</v>
      </c>
      <c r="T2629" s="21">
        <f t="shared" si="249"/>
        <v>42334.871076388896</v>
      </c>
      <c r="U2629" s="23">
        <f t="shared" si="250"/>
        <v>30</v>
      </c>
      <c r="V2629" s="25">
        <f t="shared" si="251"/>
        <v>8.2191780821917804E-2</v>
      </c>
    </row>
    <row r="2630" spans="1:22" customFormat="1" ht="45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 s="8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 s="9">
        <f t="shared" si="247"/>
        <v>44.1</v>
      </c>
      <c r="Q2630" s="5" t="s">
        <v>8315</v>
      </c>
      <c r="R2630" s="10" t="s">
        <v>8351</v>
      </c>
      <c r="S2630" s="18">
        <f t="shared" si="248"/>
        <v>41953.966053240743</v>
      </c>
      <c r="T2630" s="21">
        <f t="shared" si="249"/>
        <v>41973.966053240743</v>
      </c>
      <c r="U2630" s="23">
        <f t="shared" si="250"/>
        <v>20</v>
      </c>
      <c r="V2630" s="25">
        <f t="shared" si="251"/>
        <v>5.4794520547945202E-2</v>
      </c>
    </row>
    <row r="2631" spans="1:22" customFormat="1" ht="45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 s="8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 s="9">
        <f t="shared" si="247"/>
        <v>63.87</v>
      </c>
      <c r="Q2631" s="5" t="s">
        <v>8315</v>
      </c>
      <c r="R2631" s="10" t="s">
        <v>8351</v>
      </c>
      <c r="S2631" s="18">
        <f t="shared" si="248"/>
        <v>42108.538449074069</v>
      </c>
      <c r="T2631" s="21">
        <f t="shared" si="249"/>
        <v>42138.538449074069</v>
      </c>
      <c r="U2631" s="23">
        <f t="shared" si="250"/>
        <v>30</v>
      </c>
      <c r="V2631" s="25">
        <f t="shared" si="251"/>
        <v>8.2191780821917804E-2</v>
      </c>
    </row>
    <row r="2632" spans="1:22" customFormat="1" ht="60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 s="8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 s="9">
        <f t="shared" si="247"/>
        <v>38.99</v>
      </c>
      <c r="Q2632" s="5" t="s">
        <v>8315</v>
      </c>
      <c r="R2632" s="10" t="s">
        <v>8351</v>
      </c>
      <c r="S2632" s="18">
        <f t="shared" si="248"/>
        <v>42524.105462962965</v>
      </c>
      <c r="T2632" s="21">
        <f t="shared" si="249"/>
        <v>42551.416666666672</v>
      </c>
      <c r="U2632" s="23">
        <f t="shared" si="250"/>
        <v>27</v>
      </c>
      <c r="V2632" s="25">
        <f t="shared" si="251"/>
        <v>7.3972602739726029E-2</v>
      </c>
    </row>
    <row r="2633" spans="1:22" customFormat="1" ht="45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 s="8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 s="9">
        <f t="shared" si="247"/>
        <v>80.19</v>
      </c>
      <c r="Q2633" s="5" t="s">
        <v>8315</v>
      </c>
      <c r="R2633" s="10" t="s">
        <v>8351</v>
      </c>
      <c r="S2633" s="18">
        <f t="shared" si="248"/>
        <v>42218.169293981482</v>
      </c>
      <c r="T2633" s="21">
        <f t="shared" si="249"/>
        <v>42246.169293981482</v>
      </c>
      <c r="U2633" s="23">
        <f t="shared" si="250"/>
        <v>28</v>
      </c>
      <c r="V2633" s="25">
        <f t="shared" si="251"/>
        <v>7.6712328767123292E-2</v>
      </c>
    </row>
    <row r="2634" spans="1:22" customFormat="1" ht="45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 s="8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 s="9">
        <f t="shared" si="247"/>
        <v>34.9</v>
      </c>
      <c r="Q2634" s="5" t="s">
        <v>8315</v>
      </c>
      <c r="R2634" s="10" t="s">
        <v>8351</v>
      </c>
      <c r="S2634" s="18">
        <f t="shared" si="248"/>
        <v>42494.061793981484</v>
      </c>
      <c r="T2634" s="21">
        <f t="shared" si="249"/>
        <v>42519.061793981484</v>
      </c>
      <c r="U2634" s="23">
        <f t="shared" si="250"/>
        <v>25</v>
      </c>
      <c r="V2634" s="25">
        <f t="shared" si="251"/>
        <v>6.8493150684931503E-2</v>
      </c>
    </row>
    <row r="2635" spans="1:22" customFormat="1" ht="60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 s="8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 s="9">
        <f t="shared" si="247"/>
        <v>89.1</v>
      </c>
      <c r="Q2635" s="5" t="s">
        <v>8315</v>
      </c>
      <c r="R2635" s="10" t="s">
        <v>8351</v>
      </c>
      <c r="S2635" s="18">
        <f t="shared" si="248"/>
        <v>41667.823287037041</v>
      </c>
      <c r="T2635" s="21">
        <f t="shared" si="249"/>
        <v>41697.958333333336</v>
      </c>
      <c r="U2635" s="23">
        <f t="shared" si="250"/>
        <v>30</v>
      </c>
      <c r="V2635" s="25">
        <f t="shared" si="251"/>
        <v>8.2191780821917804E-2</v>
      </c>
    </row>
    <row r="2636" spans="1:22" customFormat="1" ht="45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 s="8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 s="9">
        <f t="shared" si="247"/>
        <v>39.44</v>
      </c>
      <c r="Q2636" s="5" t="s">
        <v>8315</v>
      </c>
      <c r="R2636" s="10" t="s">
        <v>8351</v>
      </c>
      <c r="S2636" s="18">
        <f t="shared" si="248"/>
        <v>42612.656493055561</v>
      </c>
      <c r="T2636" s="21">
        <f t="shared" si="249"/>
        <v>42642.656493055561</v>
      </c>
      <c r="U2636" s="23">
        <f t="shared" si="250"/>
        <v>30</v>
      </c>
      <c r="V2636" s="25">
        <f t="shared" si="251"/>
        <v>8.2191780821917804E-2</v>
      </c>
    </row>
    <row r="2637" spans="1:22" customFormat="1" ht="60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 s="8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 s="9">
        <f t="shared" si="247"/>
        <v>136.9</v>
      </c>
      <c r="Q2637" s="5" t="s">
        <v>8315</v>
      </c>
      <c r="R2637" s="10" t="s">
        <v>8351</v>
      </c>
      <c r="S2637" s="18">
        <f t="shared" si="248"/>
        <v>42037.950937500005</v>
      </c>
      <c r="T2637" s="21">
        <f t="shared" si="249"/>
        <v>42072.909270833334</v>
      </c>
      <c r="U2637" s="23">
        <f t="shared" si="250"/>
        <v>35</v>
      </c>
      <c r="V2637" s="25">
        <f t="shared" si="251"/>
        <v>9.5890410958904104E-2</v>
      </c>
    </row>
    <row r="2638" spans="1:22" customFormat="1" ht="60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 s="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 s="9">
        <f t="shared" si="247"/>
        <v>37.46</v>
      </c>
      <c r="Q2638" s="5" t="s">
        <v>8315</v>
      </c>
      <c r="R2638" s="10" t="s">
        <v>8351</v>
      </c>
      <c r="S2638" s="18">
        <f t="shared" si="248"/>
        <v>42636.614745370374</v>
      </c>
      <c r="T2638" s="21">
        <f t="shared" si="249"/>
        <v>42659.041666666672</v>
      </c>
      <c r="U2638" s="23">
        <f t="shared" si="250"/>
        <v>23</v>
      </c>
      <c r="V2638" s="25">
        <f t="shared" si="251"/>
        <v>6.3013698630136991E-2</v>
      </c>
    </row>
    <row r="2639" spans="1:22" customFormat="1" ht="45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 s="8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 s="9">
        <f t="shared" si="247"/>
        <v>31.96</v>
      </c>
      <c r="Q2639" s="5" t="s">
        <v>8315</v>
      </c>
      <c r="R2639" s="10" t="s">
        <v>8351</v>
      </c>
      <c r="S2639" s="18">
        <f t="shared" si="248"/>
        <v>42639.549479166672</v>
      </c>
      <c r="T2639" s="21">
        <f t="shared" si="249"/>
        <v>42655.549479166672</v>
      </c>
      <c r="U2639" s="23">
        <f t="shared" si="250"/>
        <v>16</v>
      </c>
      <c r="V2639" s="25">
        <f t="shared" si="251"/>
        <v>4.3835616438356165E-2</v>
      </c>
    </row>
    <row r="2640" spans="1:22" customFormat="1" ht="45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 s="8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 s="9">
        <f t="shared" si="247"/>
        <v>25.21</v>
      </c>
      <c r="Q2640" s="5" t="s">
        <v>8315</v>
      </c>
      <c r="R2640" s="10" t="s">
        <v>8351</v>
      </c>
      <c r="S2640" s="18">
        <f t="shared" si="248"/>
        <v>41989.913136574076</v>
      </c>
      <c r="T2640" s="21">
        <f t="shared" si="249"/>
        <v>42019.913136574076</v>
      </c>
      <c r="U2640" s="23">
        <f t="shared" si="250"/>
        <v>30</v>
      </c>
      <c r="V2640" s="25">
        <f t="shared" si="251"/>
        <v>8.2191780821917804E-2</v>
      </c>
    </row>
    <row r="2641" spans="1:22" customFormat="1" ht="60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 s="8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 s="9">
        <f t="shared" si="247"/>
        <v>10.039999999999999</v>
      </c>
      <c r="Q2641" s="5" t="s">
        <v>8315</v>
      </c>
      <c r="R2641" s="10" t="s">
        <v>8351</v>
      </c>
      <c r="S2641" s="18">
        <f t="shared" si="248"/>
        <v>42024.86513888889</v>
      </c>
      <c r="T2641" s="21">
        <f t="shared" si="249"/>
        <v>42054.86513888889</v>
      </c>
      <c r="U2641" s="23">
        <f t="shared" si="250"/>
        <v>30</v>
      </c>
      <c r="V2641" s="25">
        <f t="shared" si="251"/>
        <v>8.2191780821917804E-2</v>
      </c>
    </row>
    <row r="2642" spans="1:22" customFormat="1" ht="75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 s="8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 s="9">
        <f t="shared" si="247"/>
        <v>45.94</v>
      </c>
      <c r="Q2642" s="5" t="s">
        <v>8315</v>
      </c>
      <c r="R2642" s="10" t="s">
        <v>8351</v>
      </c>
      <c r="S2642" s="18">
        <f t="shared" si="248"/>
        <v>42103.160578703704</v>
      </c>
      <c r="T2642" s="21">
        <f t="shared" si="249"/>
        <v>42163.160578703704</v>
      </c>
      <c r="U2642" s="23">
        <f t="shared" si="250"/>
        <v>60</v>
      </c>
      <c r="V2642" s="25">
        <f t="shared" si="251"/>
        <v>0.16438356164383561</v>
      </c>
    </row>
    <row r="2643" spans="1:22" customFormat="1" ht="30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 s="8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 s="9">
        <f t="shared" si="247"/>
        <v>15</v>
      </c>
      <c r="Q2643" s="5" t="s">
        <v>8315</v>
      </c>
      <c r="R2643" s="10" t="s">
        <v>8351</v>
      </c>
      <c r="S2643" s="18">
        <f t="shared" si="248"/>
        <v>41880.827118055553</v>
      </c>
      <c r="T2643" s="21">
        <f t="shared" si="249"/>
        <v>41897.839583333334</v>
      </c>
      <c r="U2643" s="23">
        <f t="shared" si="250"/>
        <v>17</v>
      </c>
      <c r="V2643" s="25">
        <f t="shared" si="251"/>
        <v>4.6575342465753428E-2</v>
      </c>
    </row>
    <row r="2644" spans="1:22" customFormat="1" ht="60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 s="8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 s="9">
        <f t="shared" si="247"/>
        <v>0</v>
      </c>
      <c r="Q2644" s="5" t="s">
        <v>8315</v>
      </c>
      <c r="R2644" s="10" t="s">
        <v>8351</v>
      </c>
      <c r="S2644" s="18">
        <f t="shared" si="248"/>
        <v>42536.246620370366</v>
      </c>
      <c r="T2644" s="21">
        <f t="shared" si="249"/>
        <v>42566.289583333331</v>
      </c>
      <c r="U2644" s="23">
        <f t="shared" si="250"/>
        <v>30</v>
      </c>
      <c r="V2644" s="25">
        <f t="shared" si="251"/>
        <v>8.2191780821917804E-2</v>
      </c>
    </row>
    <row r="2645" spans="1:22" customFormat="1" ht="60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 s="8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 s="9">
        <f t="shared" si="247"/>
        <v>223.58</v>
      </c>
      <c r="Q2645" s="5" t="s">
        <v>8315</v>
      </c>
      <c r="R2645" s="10" t="s">
        <v>8351</v>
      </c>
      <c r="S2645" s="18">
        <f t="shared" si="248"/>
        <v>42689.582349537035</v>
      </c>
      <c r="T2645" s="21">
        <f t="shared" si="249"/>
        <v>42725.332638888889</v>
      </c>
      <c r="U2645" s="23">
        <f t="shared" si="250"/>
        <v>36</v>
      </c>
      <c r="V2645" s="25">
        <f t="shared" si="251"/>
        <v>9.8630136986301367E-2</v>
      </c>
    </row>
    <row r="2646" spans="1:22" customFormat="1" ht="45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 s="8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 s="9">
        <f t="shared" si="247"/>
        <v>39.479999999999997</v>
      </c>
      <c r="Q2646" s="5" t="s">
        <v>8315</v>
      </c>
      <c r="R2646" s="10" t="s">
        <v>8351</v>
      </c>
      <c r="S2646" s="18">
        <f t="shared" si="248"/>
        <v>42774.792071759264</v>
      </c>
      <c r="T2646" s="21">
        <f t="shared" si="249"/>
        <v>42804.792071759264</v>
      </c>
      <c r="U2646" s="23">
        <f t="shared" si="250"/>
        <v>30</v>
      </c>
      <c r="V2646" s="25">
        <f t="shared" si="251"/>
        <v>8.2191780821917804E-2</v>
      </c>
    </row>
    <row r="2647" spans="1:22" customFormat="1" ht="60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 s="8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 s="9">
        <f t="shared" si="247"/>
        <v>91.3</v>
      </c>
      <c r="Q2647" s="5" t="s">
        <v>8315</v>
      </c>
      <c r="R2647" s="10" t="s">
        <v>8351</v>
      </c>
      <c r="S2647" s="18">
        <f t="shared" si="248"/>
        <v>41921.842627314814</v>
      </c>
      <c r="T2647" s="21">
        <f t="shared" si="249"/>
        <v>41951.884293981479</v>
      </c>
      <c r="U2647" s="23">
        <f t="shared" si="250"/>
        <v>30</v>
      </c>
      <c r="V2647" s="25">
        <f t="shared" si="251"/>
        <v>8.2191780821917804E-2</v>
      </c>
    </row>
    <row r="2648" spans="1:22" customFormat="1" ht="45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 s="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 s="9">
        <f t="shared" si="247"/>
        <v>78.67</v>
      </c>
      <c r="Q2648" s="5" t="s">
        <v>8315</v>
      </c>
      <c r="R2648" s="10" t="s">
        <v>8351</v>
      </c>
      <c r="S2648" s="18">
        <f t="shared" si="248"/>
        <v>42226.313298611116</v>
      </c>
      <c r="T2648" s="21">
        <f t="shared" si="249"/>
        <v>42256.313298611116</v>
      </c>
      <c r="U2648" s="23">
        <f t="shared" si="250"/>
        <v>30</v>
      </c>
      <c r="V2648" s="25">
        <f t="shared" si="251"/>
        <v>8.2191780821917804E-2</v>
      </c>
    </row>
    <row r="2649" spans="1:22" customFormat="1" ht="60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 s="8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 s="9">
        <f t="shared" si="247"/>
        <v>12</v>
      </c>
      <c r="Q2649" s="5" t="s">
        <v>8315</v>
      </c>
      <c r="R2649" s="10" t="s">
        <v>8351</v>
      </c>
      <c r="S2649" s="18">
        <f t="shared" si="248"/>
        <v>42200.261793981481</v>
      </c>
      <c r="T2649" s="21">
        <f t="shared" si="249"/>
        <v>42230.261793981481</v>
      </c>
      <c r="U2649" s="23">
        <f t="shared" si="250"/>
        <v>30</v>
      </c>
      <c r="V2649" s="25">
        <f t="shared" si="251"/>
        <v>8.2191780821917804E-2</v>
      </c>
    </row>
    <row r="2650" spans="1:22" customFormat="1" ht="60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 s="8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 s="9">
        <f t="shared" si="247"/>
        <v>17.670000000000002</v>
      </c>
      <c r="Q2650" s="5" t="s">
        <v>8315</v>
      </c>
      <c r="R2650" s="10" t="s">
        <v>8351</v>
      </c>
      <c r="S2650" s="18">
        <f t="shared" si="248"/>
        <v>42408.714814814812</v>
      </c>
      <c r="T2650" s="21">
        <f t="shared" si="249"/>
        <v>42438.714814814812</v>
      </c>
      <c r="U2650" s="23">
        <f t="shared" si="250"/>
        <v>30</v>
      </c>
      <c r="V2650" s="25">
        <f t="shared" si="251"/>
        <v>8.2191780821917804E-2</v>
      </c>
    </row>
    <row r="2651" spans="1:22" customFormat="1" ht="30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 s="8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 s="9">
        <f t="shared" si="247"/>
        <v>41.33</v>
      </c>
      <c r="Q2651" s="5" t="s">
        <v>8315</v>
      </c>
      <c r="R2651" s="10" t="s">
        <v>8351</v>
      </c>
      <c r="S2651" s="18">
        <f t="shared" si="248"/>
        <v>42341.99700231482</v>
      </c>
      <c r="T2651" s="21">
        <f t="shared" si="249"/>
        <v>42401.99700231482</v>
      </c>
      <c r="U2651" s="23">
        <f t="shared" si="250"/>
        <v>60</v>
      </c>
      <c r="V2651" s="25">
        <f t="shared" si="251"/>
        <v>0.16438356164383561</v>
      </c>
    </row>
    <row r="2652" spans="1:22" customFormat="1" ht="60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 s="8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 s="9">
        <f t="shared" si="247"/>
        <v>71.599999999999994</v>
      </c>
      <c r="Q2652" s="5" t="s">
        <v>8315</v>
      </c>
      <c r="R2652" s="10" t="s">
        <v>8351</v>
      </c>
      <c r="S2652" s="18">
        <f t="shared" si="248"/>
        <v>42695.624340277776</v>
      </c>
      <c r="T2652" s="21">
        <f t="shared" si="249"/>
        <v>42725.624340277776</v>
      </c>
      <c r="U2652" s="23">
        <f t="shared" si="250"/>
        <v>30</v>
      </c>
      <c r="V2652" s="25">
        <f t="shared" si="251"/>
        <v>8.2191780821917804E-2</v>
      </c>
    </row>
    <row r="2653" spans="1:22" customFormat="1" ht="60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 s="8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 s="9">
        <f t="shared" si="247"/>
        <v>307.82</v>
      </c>
      <c r="Q2653" s="5" t="s">
        <v>8315</v>
      </c>
      <c r="R2653" s="10" t="s">
        <v>8351</v>
      </c>
      <c r="S2653" s="18">
        <f t="shared" si="248"/>
        <v>42327.805659722217</v>
      </c>
      <c r="T2653" s="21">
        <f t="shared" si="249"/>
        <v>42355.805659722217</v>
      </c>
      <c r="U2653" s="23">
        <f t="shared" si="250"/>
        <v>28</v>
      </c>
      <c r="V2653" s="25">
        <f t="shared" si="251"/>
        <v>7.6712328767123292E-2</v>
      </c>
    </row>
    <row r="2654" spans="1:22" customFormat="1" ht="60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 s="8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 s="9">
        <f t="shared" si="247"/>
        <v>80.45</v>
      </c>
      <c r="Q2654" s="5" t="s">
        <v>8315</v>
      </c>
      <c r="R2654" s="10" t="s">
        <v>8351</v>
      </c>
      <c r="S2654" s="18">
        <f t="shared" si="248"/>
        <v>41953.158854166672</v>
      </c>
      <c r="T2654" s="21">
        <f t="shared" si="249"/>
        <v>41983.158854166672</v>
      </c>
      <c r="U2654" s="23">
        <f t="shared" si="250"/>
        <v>30</v>
      </c>
      <c r="V2654" s="25">
        <f t="shared" si="251"/>
        <v>8.2191780821917804E-2</v>
      </c>
    </row>
    <row r="2655" spans="1:22" customFormat="1" ht="45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 s="8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 s="9">
        <f t="shared" si="247"/>
        <v>83.94</v>
      </c>
      <c r="Q2655" s="5" t="s">
        <v>8315</v>
      </c>
      <c r="R2655" s="10" t="s">
        <v>8351</v>
      </c>
      <c r="S2655" s="18">
        <f t="shared" si="248"/>
        <v>41771.651932870373</v>
      </c>
      <c r="T2655" s="21">
        <f t="shared" si="249"/>
        <v>41803.166666666664</v>
      </c>
      <c r="U2655" s="23">
        <f t="shared" si="250"/>
        <v>32</v>
      </c>
      <c r="V2655" s="25">
        <f t="shared" si="251"/>
        <v>8.7671232876712329E-2</v>
      </c>
    </row>
    <row r="2656" spans="1:22" customFormat="1" ht="60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 s="8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 s="9">
        <f t="shared" si="247"/>
        <v>8.5</v>
      </c>
      <c r="Q2656" s="5" t="s">
        <v>8315</v>
      </c>
      <c r="R2656" s="10" t="s">
        <v>8351</v>
      </c>
      <c r="S2656" s="18">
        <f t="shared" si="248"/>
        <v>42055.600995370376</v>
      </c>
      <c r="T2656" s="21">
        <f t="shared" si="249"/>
        <v>42115.559328703705</v>
      </c>
      <c r="U2656" s="23">
        <f t="shared" si="250"/>
        <v>60</v>
      </c>
      <c r="V2656" s="25">
        <f t="shared" si="251"/>
        <v>0.16438356164383561</v>
      </c>
    </row>
    <row r="2657" spans="1:22" customFormat="1" ht="15.75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 s="8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 s="9">
        <f t="shared" si="247"/>
        <v>73.37</v>
      </c>
      <c r="Q2657" s="5" t="s">
        <v>8315</v>
      </c>
      <c r="R2657" s="10" t="s">
        <v>8351</v>
      </c>
      <c r="S2657" s="18">
        <f t="shared" si="248"/>
        <v>42381.866284722222</v>
      </c>
      <c r="T2657" s="21">
        <f t="shared" si="249"/>
        <v>42409.833333333328</v>
      </c>
      <c r="U2657" s="23">
        <f t="shared" si="250"/>
        <v>28</v>
      </c>
      <c r="V2657" s="25">
        <f t="shared" si="251"/>
        <v>7.6712328767123292E-2</v>
      </c>
    </row>
    <row r="2658" spans="1:22" customFormat="1" ht="30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 s="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 s="9">
        <f t="shared" si="247"/>
        <v>112.86</v>
      </c>
      <c r="Q2658" s="5" t="s">
        <v>8315</v>
      </c>
      <c r="R2658" s="10" t="s">
        <v>8351</v>
      </c>
      <c r="S2658" s="18">
        <f t="shared" si="248"/>
        <v>42767.688518518517</v>
      </c>
      <c r="T2658" s="21">
        <f t="shared" si="249"/>
        <v>42806.791666666672</v>
      </c>
      <c r="U2658" s="23">
        <f t="shared" si="250"/>
        <v>39</v>
      </c>
      <c r="V2658" s="25">
        <f t="shared" si="251"/>
        <v>0.10684931506849316</v>
      </c>
    </row>
    <row r="2659" spans="1:22" customFormat="1" ht="60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 s="8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 s="9">
        <f t="shared" si="247"/>
        <v>95.28</v>
      </c>
      <c r="Q2659" s="5" t="s">
        <v>8315</v>
      </c>
      <c r="R2659" s="10" t="s">
        <v>8351</v>
      </c>
      <c r="S2659" s="18">
        <f t="shared" si="248"/>
        <v>42551.928854166668</v>
      </c>
      <c r="T2659" s="21">
        <f t="shared" si="249"/>
        <v>42585.0625</v>
      </c>
      <c r="U2659" s="23">
        <f t="shared" si="250"/>
        <v>34</v>
      </c>
      <c r="V2659" s="25">
        <f t="shared" si="251"/>
        <v>9.3150684931506855E-2</v>
      </c>
    </row>
    <row r="2660" spans="1:22" customFormat="1" ht="45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 s="8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 s="9">
        <f t="shared" si="247"/>
        <v>22.75</v>
      </c>
      <c r="Q2660" s="5" t="s">
        <v>8315</v>
      </c>
      <c r="R2660" s="10" t="s">
        <v>8351</v>
      </c>
      <c r="S2660" s="18">
        <f t="shared" si="248"/>
        <v>42551.884189814817</v>
      </c>
      <c r="T2660" s="21">
        <f t="shared" si="249"/>
        <v>42581.884189814817</v>
      </c>
      <c r="U2660" s="23">
        <f t="shared" si="250"/>
        <v>30</v>
      </c>
      <c r="V2660" s="25">
        <f t="shared" si="251"/>
        <v>8.2191780821917804E-2</v>
      </c>
    </row>
    <row r="2661" spans="1:22" customFormat="1" ht="15.75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 s="8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 s="9">
        <f t="shared" si="247"/>
        <v>133.30000000000001</v>
      </c>
      <c r="Q2661" s="5" t="s">
        <v>8315</v>
      </c>
      <c r="R2661" s="10" t="s">
        <v>8351</v>
      </c>
      <c r="S2661" s="18">
        <f t="shared" si="248"/>
        <v>42082.069560185191</v>
      </c>
      <c r="T2661" s="21">
        <f t="shared" si="249"/>
        <v>42112.069560185191</v>
      </c>
      <c r="U2661" s="23">
        <f t="shared" si="250"/>
        <v>30</v>
      </c>
      <c r="V2661" s="25">
        <f t="shared" si="251"/>
        <v>8.2191780821917804E-2</v>
      </c>
    </row>
    <row r="2662" spans="1:22" customFormat="1" ht="60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 s="8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 s="9">
        <f t="shared" si="247"/>
        <v>3.8</v>
      </c>
      <c r="Q2662" s="5" t="s">
        <v>8315</v>
      </c>
      <c r="R2662" s="10" t="s">
        <v>8351</v>
      </c>
      <c r="S2662" s="18">
        <f t="shared" si="248"/>
        <v>42272.713171296295</v>
      </c>
      <c r="T2662" s="21">
        <f t="shared" si="249"/>
        <v>42332.754837962959</v>
      </c>
      <c r="U2662" s="23">
        <f t="shared" si="250"/>
        <v>60</v>
      </c>
      <c r="V2662" s="25">
        <f t="shared" si="251"/>
        <v>0.16438356164383561</v>
      </c>
    </row>
    <row r="2663" spans="1:22" customFormat="1" ht="45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 s="8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 s="9">
        <f t="shared" si="247"/>
        <v>85.75</v>
      </c>
      <c r="Q2663" s="5" t="s">
        <v>8315</v>
      </c>
      <c r="R2663" s="10" t="s">
        <v>8352</v>
      </c>
      <c r="S2663" s="18">
        <f t="shared" si="248"/>
        <v>41542.958449074074</v>
      </c>
      <c r="T2663" s="21">
        <f t="shared" si="249"/>
        <v>41572.958449074074</v>
      </c>
      <c r="U2663" s="23">
        <f t="shared" si="250"/>
        <v>30</v>
      </c>
      <c r="V2663" s="25">
        <f t="shared" si="251"/>
        <v>8.2191780821917804E-2</v>
      </c>
    </row>
    <row r="2664" spans="1:22" customFormat="1" ht="45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 s="8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 s="9">
        <f t="shared" si="247"/>
        <v>267</v>
      </c>
      <c r="Q2664" s="5" t="s">
        <v>8315</v>
      </c>
      <c r="R2664" s="10" t="s">
        <v>8352</v>
      </c>
      <c r="S2664" s="18">
        <f t="shared" si="248"/>
        <v>42207.746678240743</v>
      </c>
      <c r="T2664" s="21">
        <f t="shared" si="249"/>
        <v>42237.746678240743</v>
      </c>
      <c r="U2664" s="23">
        <f t="shared" si="250"/>
        <v>30</v>
      </c>
      <c r="V2664" s="25">
        <f t="shared" si="251"/>
        <v>8.2191780821917804E-2</v>
      </c>
    </row>
    <row r="2665" spans="1:22" customFormat="1" ht="60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 s="8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 s="9">
        <f t="shared" si="247"/>
        <v>373.56</v>
      </c>
      <c r="Q2665" s="5" t="s">
        <v>8315</v>
      </c>
      <c r="R2665" s="10" t="s">
        <v>8352</v>
      </c>
      <c r="S2665" s="18">
        <f t="shared" si="248"/>
        <v>42222.622766203705</v>
      </c>
      <c r="T2665" s="21">
        <f t="shared" si="249"/>
        <v>42251.625</v>
      </c>
      <c r="U2665" s="23">
        <f t="shared" si="250"/>
        <v>29</v>
      </c>
      <c r="V2665" s="25">
        <f t="shared" si="251"/>
        <v>7.9452054794520555E-2</v>
      </c>
    </row>
    <row r="2666" spans="1:22" customFormat="1" ht="60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 s="8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 s="9">
        <f t="shared" si="247"/>
        <v>174.04</v>
      </c>
      <c r="Q2666" s="5" t="s">
        <v>8315</v>
      </c>
      <c r="R2666" s="10" t="s">
        <v>8352</v>
      </c>
      <c r="S2666" s="18">
        <f t="shared" si="248"/>
        <v>42313.02542824074</v>
      </c>
      <c r="T2666" s="21">
        <f t="shared" si="249"/>
        <v>42347.290972222225</v>
      </c>
      <c r="U2666" s="23">
        <f t="shared" si="250"/>
        <v>34</v>
      </c>
      <c r="V2666" s="25">
        <f t="shared" si="251"/>
        <v>9.3150684931506855E-2</v>
      </c>
    </row>
    <row r="2667" spans="1:22" customFormat="1" ht="60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 s="8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 s="9">
        <f t="shared" si="247"/>
        <v>93.7</v>
      </c>
      <c r="Q2667" s="5" t="s">
        <v>8315</v>
      </c>
      <c r="R2667" s="10" t="s">
        <v>8352</v>
      </c>
      <c r="S2667" s="18">
        <f t="shared" si="248"/>
        <v>42083.895532407405</v>
      </c>
      <c r="T2667" s="21">
        <f t="shared" si="249"/>
        <v>42128.895532407405</v>
      </c>
      <c r="U2667" s="23">
        <f t="shared" si="250"/>
        <v>45</v>
      </c>
      <c r="V2667" s="25">
        <f t="shared" si="251"/>
        <v>0.12328767123287671</v>
      </c>
    </row>
    <row r="2668" spans="1:22" customFormat="1" ht="60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 s="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 s="9">
        <f t="shared" si="247"/>
        <v>77.33</v>
      </c>
      <c r="Q2668" s="5" t="s">
        <v>8315</v>
      </c>
      <c r="R2668" s="10" t="s">
        <v>8352</v>
      </c>
      <c r="S2668" s="18">
        <f t="shared" si="248"/>
        <v>42235.764340277776</v>
      </c>
      <c r="T2668" s="21">
        <f t="shared" si="249"/>
        <v>42272.875</v>
      </c>
      <c r="U2668" s="23">
        <f t="shared" si="250"/>
        <v>37</v>
      </c>
      <c r="V2668" s="25">
        <f t="shared" si="251"/>
        <v>0.10136986301369863</v>
      </c>
    </row>
    <row r="2669" spans="1:22" customFormat="1" ht="60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 s="8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 s="9">
        <f t="shared" si="247"/>
        <v>92.22</v>
      </c>
      <c r="Q2669" s="5" t="s">
        <v>8315</v>
      </c>
      <c r="R2669" s="10" t="s">
        <v>8352</v>
      </c>
      <c r="S2669" s="18">
        <f t="shared" si="248"/>
        <v>42380.926111111112</v>
      </c>
      <c r="T2669" s="21">
        <f t="shared" si="249"/>
        <v>42410.926111111112</v>
      </c>
      <c r="U2669" s="23">
        <f t="shared" si="250"/>
        <v>30</v>
      </c>
      <c r="V2669" s="25">
        <f t="shared" si="251"/>
        <v>8.2191780821917804E-2</v>
      </c>
    </row>
    <row r="2670" spans="1:22" customFormat="1" ht="30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 s="8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 s="9">
        <f t="shared" si="247"/>
        <v>60.96</v>
      </c>
      <c r="Q2670" s="5" t="s">
        <v>8315</v>
      </c>
      <c r="R2670" s="10" t="s">
        <v>8352</v>
      </c>
      <c r="S2670" s="18">
        <f t="shared" si="248"/>
        <v>42275.588715277772</v>
      </c>
      <c r="T2670" s="21">
        <f t="shared" si="249"/>
        <v>42317.60555555555</v>
      </c>
      <c r="U2670" s="23">
        <f t="shared" si="250"/>
        <v>42</v>
      </c>
      <c r="V2670" s="25">
        <f t="shared" si="251"/>
        <v>0.11506849315068493</v>
      </c>
    </row>
    <row r="2671" spans="1:22" customFormat="1" ht="60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 s="8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 s="9">
        <f t="shared" si="247"/>
        <v>91</v>
      </c>
      <c r="Q2671" s="5" t="s">
        <v>8315</v>
      </c>
      <c r="R2671" s="10" t="s">
        <v>8352</v>
      </c>
      <c r="S2671" s="18">
        <f t="shared" si="248"/>
        <v>42319.035833333335</v>
      </c>
      <c r="T2671" s="21">
        <f t="shared" si="249"/>
        <v>42379.035833333335</v>
      </c>
      <c r="U2671" s="23">
        <f t="shared" si="250"/>
        <v>60</v>
      </c>
      <c r="V2671" s="25">
        <f t="shared" si="251"/>
        <v>0.16438356164383561</v>
      </c>
    </row>
    <row r="2672" spans="1:22" customFormat="1" ht="60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 s="8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 s="9">
        <f t="shared" si="247"/>
        <v>41.58</v>
      </c>
      <c r="Q2672" s="5" t="s">
        <v>8315</v>
      </c>
      <c r="R2672" s="10" t="s">
        <v>8352</v>
      </c>
      <c r="S2672" s="18">
        <f t="shared" si="248"/>
        <v>41821.020601851851</v>
      </c>
      <c r="T2672" s="21">
        <f t="shared" si="249"/>
        <v>41849.020601851851</v>
      </c>
      <c r="U2672" s="23">
        <f t="shared" si="250"/>
        <v>28</v>
      </c>
      <c r="V2672" s="25">
        <f t="shared" si="251"/>
        <v>7.6712328767123292E-2</v>
      </c>
    </row>
    <row r="2673" spans="1:22" customFormat="1" ht="45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 s="8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 s="9">
        <f t="shared" si="247"/>
        <v>33.76</v>
      </c>
      <c r="Q2673" s="5" t="s">
        <v>8315</v>
      </c>
      <c r="R2673" s="10" t="s">
        <v>8352</v>
      </c>
      <c r="S2673" s="18">
        <f t="shared" si="248"/>
        <v>41962.749027777783</v>
      </c>
      <c r="T2673" s="21">
        <f t="shared" si="249"/>
        <v>41992.818055555559</v>
      </c>
      <c r="U2673" s="23">
        <f t="shared" si="250"/>
        <v>30</v>
      </c>
      <c r="V2673" s="25">
        <f t="shared" si="251"/>
        <v>8.2191780821917804E-2</v>
      </c>
    </row>
    <row r="2674" spans="1:22" customFormat="1" ht="60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 s="8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 s="9">
        <f t="shared" si="247"/>
        <v>70.62</v>
      </c>
      <c r="Q2674" s="5" t="s">
        <v>8315</v>
      </c>
      <c r="R2674" s="10" t="s">
        <v>8352</v>
      </c>
      <c r="S2674" s="18">
        <f t="shared" si="248"/>
        <v>42344.884143518517</v>
      </c>
      <c r="T2674" s="21">
        <f t="shared" si="249"/>
        <v>42366.25</v>
      </c>
      <c r="U2674" s="23">
        <f t="shared" si="250"/>
        <v>22</v>
      </c>
      <c r="V2674" s="25">
        <f t="shared" si="251"/>
        <v>6.0273972602739728E-2</v>
      </c>
    </row>
    <row r="2675" spans="1:22" customFormat="1" ht="60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 s="8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 s="9">
        <f t="shared" si="247"/>
        <v>167.15</v>
      </c>
      <c r="Q2675" s="5" t="s">
        <v>8315</v>
      </c>
      <c r="R2675" s="10" t="s">
        <v>8352</v>
      </c>
      <c r="S2675" s="18">
        <f t="shared" si="248"/>
        <v>41912.541655092595</v>
      </c>
      <c r="T2675" s="21">
        <f t="shared" si="249"/>
        <v>41941.947916666664</v>
      </c>
      <c r="U2675" s="23">
        <f t="shared" si="250"/>
        <v>29</v>
      </c>
      <c r="V2675" s="25">
        <f t="shared" si="251"/>
        <v>7.9452054794520555E-2</v>
      </c>
    </row>
    <row r="2676" spans="1:22" customFormat="1" ht="60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 s="8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 s="9">
        <f t="shared" si="247"/>
        <v>128.62</v>
      </c>
      <c r="Q2676" s="5" t="s">
        <v>8315</v>
      </c>
      <c r="R2676" s="10" t="s">
        <v>8352</v>
      </c>
      <c r="S2676" s="18">
        <f t="shared" si="248"/>
        <v>42529.632754629631</v>
      </c>
      <c r="T2676" s="21">
        <f t="shared" si="249"/>
        <v>42556.207638888889</v>
      </c>
      <c r="U2676" s="23">
        <f t="shared" si="250"/>
        <v>27</v>
      </c>
      <c r="V2676" s="25">
        <f t="shared" si="251"/>
        <v>7.3972602739726029E-2</v>
      </c>
    </row>
    <row r="2677" spans="1:22" customFormat="1" ht="60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 s="8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 s="9">
        <f t="shared" si="247"/>
        <v>65.41</v>
      </c>
      <c r="Q2677" s="5" t="s">
        <v>8315</v>
      </c>
      <c r="R2677" s="10" t="s">
        <v>8352</v>
      </c>
      <c r="S2677" s="18">
        <f t="shared" si="248"/>
        <v>41923.857511574075</v>
      </c>
      <c r="T2677" s="21">
        <f t="shared" si="249"/>
        <v>41953.899178240739</v>
      </c>
      <c r="U2677" s="23">
        <f t="shared" si="250"/>
        <v>30</v>
      </c>
      <c r="V2677" s="25">
        <f t="shared" si="251"/>
        <v>8.2191780821917804E-2</v>
      </c>
    </row>
    <row r="2678" spans="1:22" customFormat="1" ht="60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 s="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 s="9">
        <f t="shared" si="247"/>
        <v>117.56</v>
      </c>
      <c r="Q2678" s="5" t="s">
        <v>8315</v>
      </c>
      <c r="R2678" s="10" t="s">
        <v>8352</v>
      </c>
      <c r="S2678" s="18">
        <f t="shared" si="248"/>
        <v>42482.624699074076</v>
      </c>
      <c r="T2678" s="21">
        <f t="shared" si="249"/>
        <v>42512.624699074076</v>
      </c>
      <c r="U2678" s="23">
        <f t="shared" si="250"/>
        <v>30</v>
      </c>
      <c r="V2678" s="25">
        <f t="shared" si="251"/>
        <v>8.2191780821917804E-2</v>
      </c>
    </row>
    <row r="2679" spans="1:22" customFormat="1" ht="45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 s="8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 s="9">
        <f t="shared" si="247"/>
        <v>126.48</v>
      </c>
      <c r="Q2679" s="5" t="s">
        <v>8315</v>
      </c>
      <c r="R2679" s="10" t="s">
        <v>8352</v>
      </c>
      <c r="S2679" s="18">
        <f t="shared" si="248"/>
        <v>41793.029432870368</v>
      </c>
      <c r="T2679" s="21">
        <f t="shared" si="249"/>
        <v>41823.029432870368</v>
      </c>
      <c r="U2679" s="23">
        <f t="shared" si="250"/>
        <v>30</v>
      </c>
      <c r="V2679" s="25">
        <f t="shared" si="251"/>
        <v>8.2191780821917804E-2</v>
      </c>
    </row>
    <row r="2680" spans="1:22" customFormat="1" ht="60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 s="8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 s="9">
        <f t="shared" si="247"/>
        <v>550</v>
      </c>
      <c r="Q2680" s="5" t="s">
        <v>8315</v>
      </c>
      <c r="R2680" s="10" t="s">
        <v>8352</v>
      </c>
      <c r="S2680" s="18">
        <f t="shared" si="248"/>
        <v>42241.798206018517</v>
      </c>
      <c r="T2680" s="21">
        <f t="shared" si="249"/>
        <v>42271.798206018517</v>
      </c>
      <c r="U2680" s="23">
        <f t="shared" si="250"/>
        <v>30</v>
      </c>
      <c r="V2680" s="25">
        <f t="shared" si="251"/>
        <v>8.2191780821917804E-2</v>
      </c>
    </row>
    <row r="2681" spans="1:22" customFormat="1" ht="60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 s="8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 s="9">
        <f t="shared" si="247"/>
        <v>44</v>
      </c>
      <c r="Q2681" s="5" t="s">
        <v>8315</v>
      </c>
      <c r="R2681" s="10" t="s">
        <v>8352</v>
      </c>
      <c r="S2681" s="18">
        <f t="shared" si="248"/>
        <v>42033.001087962963</v>
      </c>
      <c r="T2681" s="21">
        <f t="shared" si="249"/>
        <v>42063.001087962963</v>
      </c>
      <c r="U2681" s="23">
        <f t="shared" si="250"/>
        <v>30</v>
      </c>
      <c r="V2681" s="25">
        <f t="shared" si="251"/>
        <v>8.2191780821917804E-2</v>
      </c>
    </row>
    <row r="2682" spans="1:22" customFormat="1" ht="15.75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 s="8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 s="9">
        <f t="shared" si="247"/>
        <v>69</v>
      </c>
      <c r="Q2682" s="5" t="s">
        <v>8315</v>
      </c>
      <c r="R2682" s="10" t="s">
        <v>8352</v>
      </c>
      <c r="S2682" s="18">
        <f t="shared" si="248"/>
        <v>42436.211701388893</v>
      </c>
      <c r="T2682" s="21">
        <f t="shared" si="249"/>
        <v>42466.170034722221</v>
      </c>
      <c r="U2682" s="23">
        <f t="shared" si="250"/>
        <v>30</v>
      </c>
      <c r="V2682" s="25">
        <f t="shared" si="251"/>
        <v>8.2191780821917804E-2</v>
      </c>
    </row>
    <row r="2683" spans="1:22" customFormat="1" ht="45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 s="8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 s="9">
        <f t="shared" si="247"/>
        <v>27.5</v>
      </c>
      <c r="Q2683" s="5" t="s">
        <v>8332</v>
      </c>
      <c r="R2683" s="10" t="s">
        <v>8333</v>
      </c>
      <c r="S2683" s="18">
        <f t="shared" si="248"/>
        <v>41805.895254629628</v>
      </c>
      <c r="T2683" s="21">
        <f t="shared" si="249"/>
        <v>41830.895254629628</v>
      </c>
      <c r="U2683" s="23">
        <f t="shared" si="250"/>
        <v>25</v>
      </c>
      <c r="V2683" s="25">
        <f t="shared" si="251"/>
        <v>6.8493150684931503E-2</v>
      </c>
    </row>
    <row r="2684" spans="1:22" customFormat="1" ht="45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 s="8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 s="9">
        <f t="shared" si="247"/>
        <v>84.9</v>
      </c>
      <c r="Q2684" s="5" t="s">
        <v>8332</v>
      </c>
      <c r="R2684" s="10" t="s">
        <v>8333</v>
      </c>
      <c r="S2684" s="18">
        <f t="shared" si="248"/>
        <v>41932.871990740743</v>
      </c>
      <c r="T2684" s="21">
        <f t="shared" si="249"/>
        <v>41965.249305555553</v>
      </c>
      <c r="U2684" s="23">
        <f t="shared" si="250"/>
        <v>33</v>
      </c>
      <c r="V2684" s="25">
        <f t="shared" si="251"/>
        <v>9.0410958904109592E-2</v>
      </c>
    </row>
    <row r="2685" spans="1:22" customFormat="1" ht="60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 s="8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 s="9">
        <f t="shared" si="247"/>
        <v>12</v>
      </c>
      <c r="Q2685" s="5" t="s">
        <v>8332</v>
      </c>
      <c r="R2685" s="10" t="s">
        <v>8333</v>
      </c>
      <c r="S2685" s="18">
        <f t="shared" si="248"/>
        <v>42034.75509259259</v>
      </c>
      <c r="T2685" s="21">
        <f t="shared" si="249"/>
        <v>42064.75509259259</v>
      </c>
      <c r="U2685" s="23">
        <f t="shared" si="250"/>
        <v>30</v>
      </c>
      <c r="V2685" s="25">
        <f t="shared" si="251"/>
        <v>8.2191780821917804E-2</v>
      </c>
    </row>
    <row r="2686" spans="1:22" customFormat="1" ht="60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 s="8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 s="9">
        <f t="shared" si="247"/>
        <v>200</v>
      </c>
      <c r="Q2686" s="5" t="s">
        <v>8332</v>
      </c>
      <c r="R2686" s="10" t="s">
        <v>8333</v>
      </c>
      <c r="S2686" s="18">
        <f t="shared" si="248"/>
        <v>41820.914641203701</v>
      </c>
      <c r="T2686" s="21">
        <f t="shared" si="249"/>
        <v>41860.914641203701</v>
      </c>
      <c r="U2686" s="23">
        <f t="shared" si="250"/>
        <v>40</v>
      </c>
      <c r="V2686" s="25">
        <f t="shared" si="251"/>
        <v>0.1095890410958904</v>
      </c>
    </row>
    <row r="2687" spans="1:22" customFormat="1" ht="60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 s="8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 s="9">
        <f t="shared" si="247"/>
        <v>10</v>
      </c>
      <c r="Q2687" s="5" t="s">
        <v>8332</v>
      </c>
      <c r="R2687" s="10" t="s">
        <v>8333</v>
      </c>
      <c r="S2687" s="18">
        <f t="shared" si="248"/>
        <v>42061.69594907407</v>
      </c>
      <c r="T2687" s="21">
        <f t="shared" si="249"/>
        <v>42121.654282407413</v>
      </c>
      <c r="U2687" s="23">
        <f t="shared" si="250"/>
        <v>60</v>
      </c>
      <c r="V2687" s="25">
        <f t="shared" si="251"/>
        <v>0.16438356164383561</v>
      </c>
    </row>
    <row r="2688" spans="1:22" customFormat="1" ht="60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 s="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 s="9">
        <f t="shared" si="247"/>
        <v>0</v>
      </c>
      <c r="Q2688" s="5" t="s">
        <v>8332</v>
      </c>
      <c r="R2688" s="10" t="s">
        <v>8333</v>
      </c>
      <c r="S2688" s="18">
        <f t="shared" si="248"/>
        <v>41892.974803240737</v>
      </c>
      <c r="T2688" s="21">
        <f t="shared" si="249"/>
        <v>41912.974803240737</v>
      </c>
      <c r="U2688" s="23">
        <f t="shared" si="250"/>
        <v>20</v>
      </c>
      <c r="V2688" s="25">
        <f t="shared" si="251"/>
        <v>5.4794520547945202E-2</v>
      </c>
    </row>
    <row r="2689" spans="1:22" customFormat="1" ht="45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 s="8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 s="9">
        <f t="shared" si="247"/>
        <v>0</v>
      </c>
      <c r="Q2689" s="5" t="s">
        <v>8332</v>
      </c>
      <c r="R2689" s="10" t="s">
        <v>8333</v>
      </c>
      <c r="S2689" s="18">
        <f t="shared" si="248"/>
        <v>42154.64025462963</v>
      </c>
      <c r="T2689" s="21">
        <f t="shared" si="249"/>
        <v>42184.64025462963</v>
      </c>
      <c r="U2689" s="23">
        <f t="shared" si="250"/>
        <v>30</v>
      </c>
      <c r="V2689" s="25">
        <f t="shared" si="251"/>
        <v>8.2191780821917804E-2</v>
      </c>
    </row>
    <row r="2690" spans="1:22" customFormat="1" ht="30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 s="8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46"/>
        <v>0</v>
      </c>
      <c r="P2690" s="9">
        <f t="shared" si="247"/>
        <v>5.29</v>
      </c>
      <c r="Q2690" s="5" t="s">
        <v>8332</v>
      </c>
      <c r="R2690" s="10" t="s">
        <v>8333</v>
      </c>
      <c r="S2690" s="18">
        <f t="shared" si="248"/>
        <v>42028.118865740747</v>
      </c>
      <c r="T2690" s="21">
        <f t="shared" si="249"/>
        <v>42059.125</v>
      </c>
      <c r="U2690" s="23">
        <f t="shared" si="250"/>
        <v>31</v>
      </c>
      <c r="V2690" s="25">
        <f t="shared" si="251"/>
        <v>8.4931506849315067E-2</v>
      </c>
    </row>
    <row r="2691" spans="1:22" customFormat="1" ht="60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 s="8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52">ROUND(E2691/D2691*100,0)</f>
        <v>0</v>
      </c>
      <c r="P2691" s="9">
        <f t="shared" ref="P2691:P2754" si="253">IFERROR(ROUND(E2691/L2691,2),0)</f>
        <v>1</v>
      </c>
      <c r="Q2691" s="5" t="s">
        <v>8332</v>
      </c>
      <c r="R2691" s="10" t="s">
        <v>8333</v>
      </c>
      <c r="S2691" s="18">
        <f t="shared" ref="S2691:S2754" si="254">(((J2691/60)/60)/24)+DATE(1970,1,1)</f>
        <v>42551.961689814809</v>
      </c>
      <c r="T2691" s="21">
        <f t="shared" ref="T2691:T2754" si="255">(((I2691/60)/60)/24)+DATE(1970,1,1)</f>
        <v>42581.961689814809</v>
      </c>
      <c r="U2691" s="23">
        <f t="shared" ref="U2691:U2754" si="256">_xlfn.DAYS(T2691,S2691)</f>
        <v>30</v>
      </c>
      <c r="V2691" s="25">
        <f t="shared" ref="V2691:V2754" si="257">U2691/365</f>
        <v>8.2191780821917804E-2</v>
      </c>
    </row>
    <row r="2692" spans="1:22" customFormat="1" ht="60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 s="8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 s="9">
        <f t="shared" si="253"/>
        <v>72.760000000000005</v>
      </c>
      <c r="Q2692" s="5" t="s">
        <v>8332</v>
      </c>
      <c r="R2692" s="10" t="s">
        <v>8333</v>
      </c>
      <c r="S2692" s="18">
        <f t="shared" si="254"/>
        <v>42113.105046296296</v>
      </c>
      <c r="T2692" s="21">
        <f t="shared" si="255"/>
        <v>42158.105046296296</v>
      </c>
      <c r="U2692" s="23">
        <f t="shared" si="256"/>
        <v>45</v>
      </c>
      <c r="V2692" s="25">
        <f t="shared" si="257"/>
        <v>0.12328767123287671</v>
      </c>
    </row>
    <row r="2693" spans="1:22" customFormat="1" ht="30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 s="8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 s="9">
        <f t="shared" si="253"/>
        <v>17.5</v>
      </c>
      <c r="Q2693" s="5" t="s">
        <v>8332</v>
      </c>
      <c r="R2693" s="10" t="s">
        <v>8333</v>
      </c>
      <c r="S2693" s="18">
        <f t="shared" si="254"/>
        <v>42089.724039351851</v>
      </c>
      <c r="T2693" s="21">
        <f t="shared" si="255"/>
        <v>42134.724039351851</v>
      </c>
      <c r="U2693" s="23">
        <f t="shared" si="256"/>
        <v>45</v>
      </c>
      <c r="V2693" s="25">
        <f t="shared" si="257"/>
        <v>0.12328767123287671</v>
      </c>
    </row>
    <row r="2694" spans="1:22" customFormat="1" ht="45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 s="8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 s="9">
        <f t="shared" si="253"/>
        <v>25</v>
      </c>
      <c r="Q2694" s="5" t="s">
        <v>8332</v>
      </c>
      <c r="R2694" s="10" t="s">
        <v>8333</v>
      </c>
      <c r="S2694" s="18">
        <f t="shared" si="254"/>
        <v>42058.334027777775</v>
      </c>
      <c r="T2694" s="21">
        <f t="shared" si="255"/>
        <v>42088.292361111111</v>
      </c>
      <c r="U2694" s="23">
        <f t="shared" si="256"/>
        <v>30</v>
      </c>
      <c r="V2694" s="25">
        <f t="shared" si="257"/>
        <v>8.2191780821917804E-2</v>
      </c>
    </row>
    <row r="2695" spans="1:22" customFormat="1" ht="60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 s="8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 s="9">
        <f t="shared" si="253"/>
        <v>13.33</v>
      </c>
      <c r="Q2695" s="5" t="s">
        <v>8332</v>
      </c>
      <c r="R2695" s="10" t="s">
        <v>8333</v>
      </c>
      <c r="S2695" s="18">
        <f t="shared" si="254"/>
        <v>41834.138495370367</v>
      </c>
      <c r="T2695" s="21">
        <f t="shared" si="255"/>
        <v>41864.138495370367</v>
      </c>
      <c r="U2695" s="23">
        <f t="shared" si="256"/>
        <v>30</v>
      </c>
      <c r="V2695" s="25">
        <f t="shared" si="257"/>
        <v>8.2191780821917804E-2</v>
      </c>
    </row>
    <row r="2696" spans="1:22" customFormat="1" ht="60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 s="8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 s="9">
        <f t="shared" si="253"/>
        <v>1</v>
      </c>
      <c r="Q2696" s="5" t="s">
        <v>8332</v>
      </c>
      <c r="R2696" s="10" t="s">
        <v>8333</v>
      </c>
      <c r="S2696" s="18">
        <f t="shared" si="254"/>
        <v>41878.140497685185</v>
      </c>
      <c r="T2696" s="21">
        <f t="shared" si="255"/>
        <v>41908.140497685185</v>
      </c>
      <c r="U2696" s="23">
        <f t="shared" si="256"/>
        <v>30</v>
      </c>
      <c r="V2696" s="25">
        <f t="shared" si="257"/>
        <v>8.2191780821917804E-2</v>
      </c>
    </row>
    <row r="2697" spans="1:22" customFormat="1" ht="45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 s="8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 s="9">
        <f t="shared" si="253"/>
        <v>23.67</v>
      </c>
      <c r="Q2697" s="5" t="s">
        <v>8332</v>
      </c>
      <c r="R2697" s="10" t="s">
        <v>8333</v>
      </c>
      <c r="S2697" s="18">
        <f t="shared" si="254"/>
        <v>42048.181921296295</v>
      </c>
      <c r="T2697" s="21">
        <f t="shared" si="255"/>
        <v>42108.14025462963</v>
      </c>
      <c r="U2697" s="23">
        <f t="shared" si="256"/>
        <v>60</v>
      </c>
      <c r="V2697" s="25">
        <f t="shared" si="257"/>
        <v>0.16438356164383561</v>
      </c>
    </row>
    <row r="2698" spans="1:22" customFormat="1" ht="60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 s="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 s="9">
        <f t="shared" si="253"/>
        <v>89.21</v>
      </c>
      <c r="Q2698" s="5" t="s">
        <v>8332</v>
      </c>
      <c r="R2698" s="10" t="s">
        <v>8333</v>
      </c>
      <c r="S2698" s="18">
        <f t="shared" si="254"/>
        <v>41964.844444444447</v>
      </c>
      <c r="T2698" s="21">
        <f t="shared" si="255"/>
        <v>41998.844444444447</v>
      </c>
      <c r="U2698" s="23">
        <f t="shared" si="256"/>
        <v>34</v>
      </c>
      <c r="V2698" s="25">
        <f t="shared" si="257"/>
        <v>9.3150684931506855E-2</v>
      </c>
    </row>
    <row r="2699" spans="1:22" customFormat="1" ht="45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 s="8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 s="9">
        <f t="shared" si="253"/>
        <v>116.56</v>
      </c>
      <c r="Q2699" s="5" t="s">
        <v>8332</v>
      </c>
      <c r="R2699" s="10" t="s">
        <v>8333</v>
      </c>
      <c r="S2699" s="18">
        <f t="shared" si="254"/>
        <v>42187.940081018518</v>
      </c>
      <c r="T2699" s="21">
        <f t="shared" si="255"/>
        <v>42218.916666666672</v>
      </c>
      <c r="U2699" s="23">
        <f t="shared" si="256"/>
        <v>31</v>
      </c>
      <c r="V2699" s="25">
        <f t="shared" si="257"/>
        <v>8.4931506849315067E-2</v>
      </c>
    </row>
    <row r="2700" spans="1:22" customFormat="1" ht="45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 s="8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 s="9">
        <f t="shared" si="253"/>
        <v>13.01</v>
      </c>
      <c r="Q2700" s="5" t="s">
        <v>8332</v>
      </c>
      <c r="R2700" s="10" t="s">
        <v>8333</v>
      </c>
      <c r="S2700" s="18">
        <f t="shared" si="254"/>
        <v>41787.898240740738</v>
      </c>
      <c r="T2700" s="21">
        <f t="shared" si="255"/>
        <v>41817.898240740738</v>
      </c>
      <c r="U2700" s="23">
        <f t="shared" si="256"/>
        <v>30</v>
      </c>
      <c r="V2700" s="25">
        <f t="shared" si="257"/>
        <v>8.2191780821917804E-2</v>
      </c>
    </row>
    <row r="2701" spans="1:22" customFormat="1" ht="45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 s="8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 s="9">
        <f t="shared" si="253"/>
        <v>0</v>
      </c>
      <c r="Q2701" s="5" t="s">
        <v>8332</v>
      </c>
      <c r="R2701" s="10" t="s">
        <v>8333</v>
      </c>
      <c r="S2701" s="18">
        <f t="shared" si="254"/>
        <v>41829.896562499998</v>
      </c>
      <c r="T2701" s="21">
        <f t="shared" si="255"/>
        <v>41859.896562499998</v>
      </c>
      <c r="U2701" s="23">
        <f t="shared" si="256"/>
        <v>30</v>
      </c>
      <c r="V2701" s="25">
        <f t="shared" si="257"/>
        <v>8.2191780821917804E-2</v>
      </c>
    </row>
    <row r="2702" spans="1:22" customFormat="1" ht="45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 s="8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 s="9">
        <f t="shared" si="253"/>
        <v>17.5</v>
      </c>
      <c r="Q2702" s="5" t="s">
        <v>8332</v>
      </c>
      <c r="R2702" s="10" t="s">
        <v>8333</v>
      </c>
      <c r="S2702" s="18">
        <f t="shared" si="254"/>
        <v>41870.87467592593</v>
      </c>
      <c r="T2702" s="21">
        <f t="shared" si="255"/>
        <v>41900.87467592593</v>
      </c>
      <c r="U2702" s="23">
        <f t="shared" si="256"/>
        <v>30</v>
      </c>
      <c r="V2702" s="25">
        <f t="shared" si="257"/>
        <v>8.2191780821917804E-2</v>
      </c>
    </row>
    <row r="2703" spans="1:22" customFormat="1" ht="60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 s="8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 s="9">
        <f t="shared" si="253"/>
        <v>34.130000000000003</v>
      </c>
      <c r="Q2703" s="5" t="s">
        <v>8313</v>
      </c>
      <c r="R2703" s="10" t="s">
        <v>8353</v>
      </c>
      <c r="S2703" s="18">
        <f t="shared" si="254"/>
        <v>42801.774699074071</v>
      </c>
      <c r="T2703" s="21">
        <f t="shared" si="255"/>
        <v>42832.733032407406</v>
      </c>
      <c r="U2703" s="23">
        <f t="shared" si="256"/>
        <v>31</v>
      </c>
      <c r="V2703" s="25">
        <f t="shared" si="257"/>
        <v>8.4931506849315067E-2</v>
      </c>
    </row>
    <row r="2704" spans="1:22" customFormat="1" ht="60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 s="8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 s="9">
        <f t="shared" si="253"/>
        <v>132.35</v>
      </c>
      <c r="Q2704" s="5" t="s">
        <v>8313</v>
      </c>
      <c r="R2704" s="10" t="s">
        <v>8353</v>
      </c>
      <c r="S2704" s="18">
        <f t="shared" si="254"/>
        <v>42800.801817129628</v>
      </c>
      <c r="T2704" s="21">
        <f t="shared" si="255"/>
        <v>42830.760150462964</v>
      </c>
      <c r="U2704" s="23">
        <f t="shared" si="256"/>
        <v>30</v>
      </c>
      <c r="V2704" s="25">
        <f t="shared" si="257"/>
        <v>8.2191780821917804E-2</v>
      </c>
    </row>
    <row r="2705" spans="1:22" customFormat="1" ht="45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 s="8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 s="9">
        <f t="shared" si="253"/>
        <v>922.22</v>
      </c>
      <c r="Q2705" s="5" t="s">
        <v>8313</v>
      </c>
      <c r="R2705" s="10" t="s">
        <v>8353</v>
      </c>
      <c r="S2705" s="18">
        <f t="shared" si="254"/>
        <v>42756.690162037034</v>
      </c>
      <c r="T2705" s="21">
        <f t="shared" si="255"/>
        <v>42816.648495370369</v>
      </c>
      <c r="U2705" s="23">
        <f t="shared" si="256"/>
        <v>60</v>
      </c>
      <c r="V2705" s="25">
        <f t="shared" si="257"/>
        <v>0.16438356164383561</v>
      </c>
    </row>
    <row r="2706" spans="1:22" customFormat="1" ht="60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 s="8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 s="9">
        <f t="shared" si="253"/>
        <v>163.57</v>
      </c>
      <c r="Q2706" s="5" t="s">
        <v>8313</v>
      </c>
      <c r="R2706" s="10" t="s">
        <v>8353</v>
      </c>
      <c r="S2706" s="18">
        <f t="shared" si="254"/>
        <v>42787.862430555557</v>
      </c>
      <c r="T2706" s="21">
        <f t="shared" si="255"/>
        <v>42830.820763888885</v>
      </c>
      <c r="U2706" s="23">
        <f t="shared" si="256"/>
        <v>43</v>
      </c>
      <c r="V2706" s="25">
        <f t="shared" si="257"/>
        <v>0.11780821917808219</v>
      </c>
    </row>
    <row r="2707" spans="1:22" customFormat="1" ht="30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 s="8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 s="9">
        <f t="shared" si="253"/>
        <v>217.38</v>
      </c>
      <c r="Q2707" s="5" t="s">
        <v>8313</v>
      </c>
      <c r="R2707" s="10" t="s">
        <v>8353</v>
      </c>
      <c r="S2707" s="18">
        <f t="shared" si="254"/>
        <v>42773.916180555556</v>
      </c>
      <c r="T2707" s="21">
        <f t="shared" si="255"/>
        <v>42818.874513888892</v>
      </c>
      <c r="U2707" s="23">
        <f t="shared" si="256"/>
        <v>45</v>
      </c>
      <c r="V2707" s="25">
        <f t="shared" si="257"/>
        <v>0.12328767123287671</v>
      </c>
    </row>
    <row r="2708" spans="1:22" customFormat="1" ht="45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 s="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 s="9">
        <f t="shared" si="253"/>
        <v>149.44</v>
      </c>
      <c r="Q2708" s="5" t="s">
        <v>8313</v>
      </c>
      <c r="R2708" s="10" t="s">
        <v>8353</v>
      </c>
      <c r="S2708" s="18">
        <f t="shared" si="254"/>
        <v>41899.294942129629</v>
      </c>
      <c r="T2708" s="21">
        <f t="shared" si="255"/>
        <v>41928.290972222225</v>
      </c>
      <c r="U2708" s="23">
        <f t="shared" si="256"/>
        <v>29</v>
      </c>
      <c r="V2708" s="25">
        <f t="shared" si="257"/>
        <v>7.9452054794520555E-2</v>
      </c>
    </row>
    <row r="2709" spans="1:22" customFormat="1" ht="45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 s="8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 s="9">
        <f t="shared" si="253"/>
        <v>71.239999999999995</v>
      </c>
      <c r="Q2709" s="5" t="s">
        <v>8313</v>
      </c>
      <c r="R2709" s="10" t="s">
        <v>8353</v>
      </c>
      <c r="S2709" s="18">
        <f t="shared" si="254"/>
        <v>41391.782905092594</v>
      </c>
      <c r="T2709" s="21">
        <f t="shared" si="255"/>
        <v>41421.290972222225</v>
      </c>
      <c r="U2709" s="23">
        <f t="shared" si="256"/>
        <v>30</v>
      </c>
      <c r="V2709" s="25">
        <f t="shared" si="257"/>
        <v>8.2191780821917804E-2</v>
      </c>
    </row>
    <row r="2710" spans="1:22" customFormat="1" ht="45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 s="8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 s="9">
        <f t="shared" si="253"/>
        <v>44.46</v>
      </c>
      <c r="Q2710" s="5" t="s">
        <v>8313</v>
      </c>
      <c r="R2710" s="10" t="s">
        <v>8353</v>
      </c>
      <c r="S2710" s="18">
        <f t="shared" si="254"/>
        <v>42512.698217592595</v>
      </c>
      <c r="T2710" s="21">
        <f t="shared" si="255"/>
        <v>42572.698217592595</v>
      </c>
      <c r="U2710" s="23">
        <f t="shared" si="256"/>
        <v>60</v>
      </c>
      <c r="V2710" s="25">
        <f t="shared" si="257"/>
        <v>0.16438356164383561</v>
      </c>
    </row>
    <row r="2711" spans="1:22" customFormat="1" ht="45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 s="8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 s="9">
        <f t="shared" si="253"/>
        <v>164.94</v>
      </c>
      <c r="Q2711" s="5" t="s">
        <v>8313</v>
      </c>
      <c r="R2711" s="10" t="s">
        <v>8353</v>
      </c>
      <c r="S2711" s="18">
        <f t="shared" si="254"/>
        <v>42612.149780092594</v>
      </c>
      <c r="T2711" s="21">
        <f t="shared" si="255"/>
        <v>42647.165972222225</v>
      </c>
      <c r="U2711" s="23">
        <f t="shared" si="256"/>
        <v>35</v>
      </c>
      <c r="V2711" s="25">
        <f t="shared" si="257"/>
        <v>9.5890410958904104E-2</v>
      </c>
    </row>
    <row r="2712" spans="1:22" customFormat="1" ht="30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 s="8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 s="9">
        <f t="shared" si="253"/>
        <v>84.87</v>
      </c>
      <c r="Q2712" s="5" t="s">
        <v>8313</v>
      </c>
      <c r="R2712" s="10" t="s">
        <v>8353</v>
      </c>
      <c r="S2712" s="18">
        <f t="shared" si="254"/>
        <v>41828.229490740741</v>
      </c>
      <c r="T2712" s="21">
        <f t="shared" si="255"/>
        <v>41860.083333333336</v>
      </c>
      <c r="U2712" s="23">
        <f t="shared" si="256"/>
        <v>32</v>
      </c>
      <c r="V2712" s="25">
        <f t="shared" si="257"/>
        <v>8.7671232876712329E-2</v>
      </c>
    </row>
    <row r="2713" spans="1:22" customFormat="1" ht="60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 s="8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 s="9">
        <f t="shared" si="253"/>
        <v>53.95</v>
      </c>
      <c r="Q2713" s="5" t="s">
        <v>8313</v>
      </c>
      <c r="R2713" s="10" t="s">
        <v>8353</v>
      </c>
      <c r="S2713" s="18">
        <f t="shared" si="254"/>
        <v>41780.745254629634</v>
      </c>
      <c r="T2713" s="21">
        <f t="shared" si="255"/>
        <v>41810.917361111111</v>
      </c>
      <c r="U2713" s="23">
        <f t="shared" si="256"/>
        <v>30</v>
      </c>
      <c r="V2713" s="25">
        <f t="shared" si="257"/>
        <v>8.2191780821917804E-2</v>
      </c>
    </row>
    <row r="2714" spans="1:22" customFormat="1" ht="60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 s="8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 s="9">
        <f t="shared" si="253"/>
        <v>50.53</v>
      </c>
      <c r="Q2714" s="5" t="s">
        <v>8313</v>
      </c>
      <c r="R2714" s="10" t="s">
        <v>8353</v>
      </c>
      <c r="S2714" s="18">
        <f t="shared" si="254"/>
        <v>41432.062037037038</v>
      </c>
      <c r="T2714" s="21">
        <f t="shared" si="255"/>
        <v>41468.75</v>
      </c>
      <c r="U2714" s="23">
        <f t="shared" si="256"/>
        <v>36</v>
      </c>
      <c r="V2714" s="25">
        <f t="shared" si="257"/>
        <v>9.8630136986301367E-2</v>
      </c>
    </row>
    <row r="2715" spans="1:22" customFormat="1" ht="60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 s="8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 s="9">
        <f t="shared" si="253"/>
        <v>108</v>
      </c>
      <c r="Q2715" s="5" t="s">
        <v>8313</v>
      </c>
      <c r="R2715" s="10" t="s">
        <v>8353</v>
      </c>
      <c r="S2715" s="18">
        <f t="shared" si="254"/>
        <v>42322.653749999998</v>
      </c>
      <c r="T2715" s="21">
        <f t="shared" si="255"/>
        <v>42362.653749999998</v>
      </c>
      <c r="U2715" s="23">
        <f t="shared" si="256"/>
        <v>40</v>
      </c>
      <c r="V2715" s="25">
        <f t="shared" si="257"/>
        <v>0.1095890410958904</v>
      </c>
    </row>
    <row r="2716" spans="1:22" customFormat="1" ht="45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 s="8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 s="9">
        <f t="shared" si="253"/>
        <v>95.37</v>
      </c>
      <c r="Q2716" s="5" t="s">
        <v>8313</v>
      </c>
      <c r="R2716" s="10" t="s">
        <v>8353</v>
      </c>
      <c r="S2716" s="18">
        <f t="shared" si="254"/>
        <v>42629.655046296291</v>
      </c>
      <c r="T2716" s="21">
        <f t="shared" si="255"/>
        <v>42657.958333333328</v>
      </c>
      <c r="U2716" s="23">
        <f t="shared" si="256"/>
        <v>28</v>
      </c>
      <c r="V2716" s="25">
        <f t="shared" si="257"/>
        <v>7.6712328767123292E-2</v>
      </c>
    </row>
    <row r="2717" spans="1:22" customFormat="1" ht="60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 s="8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 s="9">
        <f t="shared" si="253"/>
        <v>57.63</v>
      </c>
      <c r="Q2717" s="5" t="s">
        <v>8313</v>
      </c>
      <c r="R2717" s="10" t="s">
        <v>8353</v>
      </c>
      <c r="S2717" s="18">
        <f t="shared" si="254"/>
        <v>42387.398472222223</v>
      </c>
      <c r="T2717" s="21">
        <f t="shared" si="255"/>
        <v>42421.398472222223</v>
      </c>
      <c r="U2717" s="23">
        <f t="shared" si="256"/>
        <v>34</v>
      </c>
      <c r="V2717" s="25">
        <f t="shared" si="257"/>
        <v>9.3150684931506855E-2</v>
      </c>
    </row>
    <row r="2718" spans="1:22" customFormat="1" ht="75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 s="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 s="9">
        <f t="shared" si="253"/>
        <v>64.16</v>
      </c>
      <c r="Q2718" s="5" t="s">
        <v>8313</v>
      </c>
      <c r="R2718" s="10" t="s">
        <v>8353</v>
      </c>
      <c r="S2718" s="18">
        <f t="shared" si="254"/>
        <v>42255.333252314813</v>
      </c>
      <c r="T2718" s="21">
        <f t="shared" si="255"/>
        <v>42285.333252314813</v>
      </c>
      <c r="U2718" s="23">
        <f t="shared" si="256"/>
        <v>30</v>
      </c>
      <c r="V2718" s="25">
        <f t="shared" si="257"/>
        <v>8.2191780821917804E-2</v>
      </c>
    </row>
    <row r="2719" spans="1:22" customFormat="1" ht="45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 s="8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 s="9">
        <f t="shared" si="253"/>
        <v>92.39</v>
      </c>
      <c r="Q2719" s="5" t="s">
        <v>8313</v>
      </c>
      <c r="R2719" s="10" t="s">
        <v>8353</v>
      </c>
      <c r="S2719" s="18">
        <f t="shared" si="254"/>
        <v>41934.914918981485</v>
      </c>
      <c r="T2719" s="21">
        <f t="shared" si="255"/>
        <v>41979.956585648149</v>
      </c>
      <c r="U2719" s="23">
        <f t="shared" si="256"/>
        <v>45</v>
      </c>
      <c r="V2719" s="25">
        <f t="shared" si="257"/>
        <v>0.12328767123287671</v>
      </c>
    </row>
    <row r="2720" spans="1:22" customFormat="1" ht="60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 s="8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 s="9">
        <f t="shared" si="253"/>
        <v>125.98</v>
      </c>
      <c r="Q2720" s="5" t="s">
        <v>8313</v>
      </c>
      <c r="R2720" s="10" t="s">
        <v>8353</v>
      </c>
      <c r="S2720" s="18">
        <f t="shared" si="254"/>
        <v>42465.596585648149</v>
      </c>
      <c r="T2720" s="21">
        <f t="shared" si="255"/>
        <v>42493.958333333328</v>
      </c>
      <c r="U2720" s="23">
        <f t="shared" si="256"/>
        <v>28</v>
      </c>
      <c r="V2720" s="25">
        <f t="shared" si="257"/>
        <v>7.6712328767123292E-2</v>
      </c>
    </row>
    <row r="2721" spans="1:22" customFormat="1" ht="60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 s="8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 s="9">
        <f t="shared" si="253"/>
        <v>94.64</v>
      </c>
      <c r="Q2721" s="5" t="s">
        <v>8313</v>
      </c>
      <c r="R2721" s="10" t="s">
        <v>8353</v>
      </c>
      <c r="S2721" s="18">
        <f t="shared" si="254"/>
        <v>42418.031180555554</v>
      </c>
      <c r="T2721" s="21">
        <f t="shared" si="255"/>
        <v>42477.989513888882</v>
      </c>
      <c r="U2721" s="23">
        <f t="shared" si="256"/>
        <v>59</v>
      </c>
      <c r="V2721" s="25">
        <f t="shared" si="257"/>
        <v>0.16164383561643836</v>
      </c>
    </row>
    <row r="2722" spans="1:22" customFormat="1" ht="45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 s="8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 s="9">
        <f t="shared" si="253"/>
        <v>170.7</v>
      </c>
      <c r="Q2722" s="5" t="s">
        <v>8313</v>
      </c>
      <c r="R2722" s="10" t="s">
        <v>8353</v>
      </c>
      <c r="S2722" s="18">
        <f t="shared" si="254"/>
        <v>42655.465891203698</v>
      </c>
      <c r="T2722" s="21">
        <f t="shared" si="255"/>
        <v>42685.507557870369</v>
      </c>
      <c r="U2722" s="23">
        <f t="shared" si="256"/>
        <v>30</v>
      </c>
      <c r="V2722" s="25">
        <f t="shared" si="257"/>
        <v>8.2191780821917804E-2</v>
      </c>
    </row>
    <row r="2723" spans="1:22" customFormat="1" ht="60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 s="8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 s="9">
        <f t="shared" si="253"/>
        <v>40.76</v>
      </c>
      <c r="Q2723" s="5" t="s">
        <v>8315</v>
      </c>
      <c r="R2723" s="10" t="s">
        <v>8345</v>
      </c>
      <c r="S2723" s="18">
        <f t="shared" si="254"/>
        <v>41493.543958333335</v>
      </c>
      <c r="T2723" s="21">
        <f t="shared" si="255"/>
        <v>41523.791666666664</v>
      </c>
      <c r="U2723" s="23">
        <f t="shared" si="256"/>
        <v>30</v>
      </c>
      <c r="V2723" s="25">
        <f t="shared" si="257"/>
        <v>8.2191780821917804E-2</v>
      </c>
    </row>
    <row r="2724" spans="1:22" customFormat="1" ht="60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 s="8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 s="9">
        <f t="shared" si="253"/>
        <v>68.25</v>
      </c>
      <c r="Q2724" s="5" t="s">
        <v>8315</v>
      </c>
      <c r="R2724" s="10" t="s">
        <v>8345</v>
      </c>
      <c r="S2724" s="18">
        <f t="shared" si="254"/>
        <v>42704.857094907406</v>
      </c>
      <c r="T2724" s="21">
        <f t="shared" si="255"/>
        <v>42764.857094907406</v>
      </c>
      <c r="U2724" s="23">
        <f t="shared" si="256"/>
        <v>60</v>
      </c>
      <c r="V2724" s="25">
        <f t="shared" si="257"/>
        <v>0.16438356164383561</v>
      </c>
    </row>
    <row r="2725" spans="1:22" customFormat="1" ht="60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 s="8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 s="9">
        <f t="shared" si="253"/>
        <v>95.49</v>
      </c>
      <c r="Q2725" s="5" t="s">
        <v>8315</v>
      </c>
      <c r="R2725" s="10" t="s">
        <v>8345</v>
      </c>
      <c r="S2725" s="18">
        <f t="shared" si="254"/>
        <v>41944.83898148148</v>
      </c>
      <c r="T2725" s="21">
        <f t="shared" si="255"/>
        <v>42004.880648148144</v>
      </c>
      <c r="U2725" s="23">
        <f t="shared" si="256"/>
        <v>60</v>
      </c>
      <c r="V2725" s="25">
        <f t="shared" si="257"/>
        <v>0.16438356164383561</v>
      </c>
    </row>
    <row r="2726" spans="1:22" customFormat="1" ht="60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 s="8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 s="9">
        <f t="shared" si="253"/>
        <v>7.19</v>
      </c>
      <c r="Q2726" s="5" t="s">
        <v>8315</v>
      </c>
      <c r="R2726" s="10" t="s">
        <v>8345</v>
      </c>
      <c r="S2726" s="18">
        <f t="shared" si="254"/>
        <v>42199.32707175926</v>
      </c>
      <c r="T2726" s="21">
        <f t="shared" si="255"/>
        <v>42231.32707175926</v>
      </c>
      <c r="U2726" s="23">
        <f t="shared" si="256"/>
        <v>32</v>
      </c>
      <c r="V2726" s="25">
        <f t="shared" si="257"/>
        <v>8.7671232876712329E-2</v>
      </c>
    </row>
    <row r="2727" spans="1:22" customFormat="1" ht="45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 s="8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 s="9">
        <f t="shared" si="253"/>
        <v>511.65</v>
      </c>
      <c r="Q2727" s="5" t="s">
        <v>8315</v>
      </c>
      <c r="R2727" s="10" t="s">
        <v>8345</v>
      </c>
      <c r="S2727" s="18">
        <f t="shared" si="254"/>
        <v>42745.744618055556</v>
      </c>
      <c r="T2727" s="21">
        <f t="shared" si="255"/>
        <v>42795.744618055556</v>
      </c>
      <c r="U2727" s="23">
        <f t="shared" si="256"/>
        <v>50</v>
      </c>
      <c r="V2727" s="25">
        <f t="shared" si="257"/>
        <v>0.13698630136986301</v>
      </c>
    </row>
    <row r="2728" spans="1:22" customFormat="1" ht="15.75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 s="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 s="9">
        <f t="shared" si="253"/>
        <v>261.75</v>
      </c>
      <c r="Q2728" s="5" t="s">
        <v>8315</v>
      </c>
      <c r="R2728" s="10" t="s">
        <v>8345</v>
      </c>
      <c r="S2728" s="18">
        <f t="shared" si="254"/>
        <v>42452.579988425925</v>
      </c>
      <c r="T2728" s="21">
        <f t="shared" si="255"/>
        <v>42482.579988425925</v>
      </c>
      <c r="U2728" s="23">
        <f t="shared" si="256"/>
        <v>30</v>
      </c>
      <c r="V2728" s="25">
        <f t="shared" si="257"/>
        <v>8.2191780821917804E-2</v>
      </c>
    </row>
    <row r="2729" spans="1:22" customFormat="1" ht="45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 s="8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 s="9">
        <f t="shared" si="253"/>
        <v>69.760000000000005</v>
      </c>
      <c r="Q2729" s="5" t="s">
        <v>8315</v>
      </c>
      <c r="R2729" s="10" t="s">
        <v>8345</v>
      </c>
      <c r="S2729" s="18">
        <f t="shared" si="254"/>
        <v>42198.676655092597</v>
      </c>
      <c r="T2729" s="21">
        <f t="shared" si="255"/>
        <v>42223.676655092597</v>
      </c>
      <c r="U2729" s="23">
        <f t="shared" si="256"/>
        <v>25</v>
      </c>
      <c r="V2729" s="25">
        <f t="shared" si="257"/>
        <v>6.8493150684931503E-2</v>
      </c>
    </row>
    <row r="2730" spans="1:22" customFormat="1" ht="30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 s="8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 s="9">
        <f t="shared" si="253"/>
        <v>77.23</v>
      </c>
      <c r="Q2730" s="5" t="s">
        <v>8315</v>
      </c>
      <c r="R2730" s="10" t="s">
        <v>8345</v>
      </c>
      <c r="S2730" s="18">
        <f t="shared" si="254"/>
        <v>42333.59993055556</v>
      </c>
      <c r="T2730" s="21">
        <f t="shared" si="255"/>
        <v>42368.59993055556</v>
      </c>
      <c r="U2730" s="23">
        <f t="shared" si="256"/>
        <v>35</v>
      </c>
      <c r="V2730" s="25">
        <f t="shared" si="257"/>
        <v>9.5890410958904104E-2</v>
      </c>
    </row>
    <row r="2731" spans="1:22" customFormat="1" ht="30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 s="8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 s="9">
        <f t="shared" si="253"/>
        <v>340.57</v>
      </c>
      <c r="Q2731" s="5" t="s">
        <v>8315</v>
      </c>
      <c r="R2731" s="10" t="s">
        <v>8345</v>
      </c>
      <c r="S2731" s="18">
        <f t="shared" si="254"/>
        <v>42095.240706018521</v>
      </c>
      <c r="T2731" s="21">
        <f t="shared" si="255"/>
        <v>42125.240706018521</v>
      </c>
      <c r="U2731" s="23">
        <f t="shared" si="256"/>
        <v>30</v>
      </c>
      <c r="V2731" s="25">
        <f t="shared" si="257"/>
        <v>8.2191780821917804E-2</v>
      </c>
    </row>
    <row r="2732" spans="1:22" customFormat="1" ht="45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 s="8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 s="9">
        <f t="shared" si="253"/>
        <v>67.42</v>
      </c>
      <c r="Q2732" s="5" t="s">
        <v>8315</v>
      </c>
      <c r="R2732" s="10" t="s">
        <v>8345</v>
      </c>
      <c r="S2732" s="18">
        <f t="shared" si="254"/>
        <v>41351.541377314818</v>
      </c>
      <c r="T2732" s="21">
        <f t="shared" si="255"/>
        <v>41386.541377314818</v>
      </c>
      <c r="U2732" s="23">
        <f t="shared" si="256"/>
        <v>35</v>
      </c>
      <c r="V2732" s="25">
        <f t="shared" si="257"/>
        <v>9.5890410958904104E-2</v>
      </c>
    </row>
    <row r="2733" spans="1:22" customFormat="1" ht="60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 s="8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 s="9">
        <f t="shared" si="253"/>
        <v>845.7</v>
      </c>
      <c r="Q2733" s="5" t="s">
        <v>8315</v>
      </c>
      <c r="R2733" s="10" t="s">
        <v>8345</v>
      </c>
      <c r="S2733" s="18">
        <f t="shared" si="254"/>
        <v>41872.525717592594</v>
      </c>
      <c r="T2733" s="21">
        <f t="shared" si="255"/>
        <v>41930.166666666664</v>
      </c>
      <c r="U2733" s="23">
        <f t="shared" si="256"/>
        <v>58</v>
      </c>
      <c r="V2733" s="25">
        <f t="shared" si="257"/>
        <v>0.15890410958904111</v>
      </c>
    </row>
    <row r="2734" spans="1:22" customFormat="1" ht="60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 s="8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 s="9">
        <f t="shared" si="253"/>
        <v>97.19</v>
      </c>
      <c r="Q2734" s="5" t="s">
        <v>8315</v>
      </c>
      <c r="R2734" s="10" t="s">
        <v>8345</v>
      </c>
      <c r="S2734" s="18">
        <f t="shared" si="254"/>
        <v>41389.808194444442</v>
      </c>
      <c r="T2734" s="21">
        <f t="shared" si="255"/>
        <v>41422</v>
      </c>
      <c r="U2734" s="23">
        <f t="shared" si="256"/>
        <v>33</v>
      </c>
      <c r="V2734" s="25">
        <f t="shared" si="257"/>
        <v>9.0410958904109592E-2</v>
      </c>
    </row>
    <row r="2735" spans="1:22" customFormat="1" ht="60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 s="8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 s="9">
        <f t="shared" si="253"/>
        <v>451.84</v>
      </c>
      <c r="Q2735" s="5" t="s">
        <v>8315</v>
      </c>
      <c r="R2735" s="10" t="s">
        <v>8345</v>
      </c>
      <c r="S2735" s="18">
        <f t="shared" si="254"/>
        <v>42044.272847222222</v>
      </c>
      <c r="T2735" s="21">
        <f t="shared" si="255"/>
        <v>42104.231180555551</v>
      </c>
      <c r="U2735" s="23">
        <f t="shared" si="256"/>
        <v>60</v>
      </c>
      <c r="V2735" s="25">
        <f t="shared" si="257"/>
        <v>0.16438356164383561</v>
      </c>
    </row>
    <row r="2736" spans="1:22" customFormat="1" ht="60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 s="8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 s="9">
        <f t="shared" si="253"/>
        <v>138.66999999999999</v>
      </c>
      <c r="Q2736" s="5" t="s">
        <v>8315</v>
      </c>
      <c r="R2736" s="10" t="s">
        <v>8345</v>
      </c>
      <c r="S2736" s="18">
        <f t="shared" si="254"/>
        <v>42626.668888888889</v>
      </c>
      <c r="T2736" s="21">
        <f t="shared" si="255"/>
        <v>42656.915972222225</v>
      </c>
      <c r="U2736" s="23">
        <f t="shared" si="256"/>
        <v>30</v>
      </c>
      <c r="V2736" s="25">
        <f t="shared" si="257"/>
        <v>8.2191780821917804E-2</v>
      </c>
    </row>
    <row r="2737" spans="1:22" customFormat="1" ht="60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 s="8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 s="9">
        <f t="shared" si="253"/>
        <v>21.64</v>
      </c>
      <c r="Q2737" s="5" t="s">
        <v>8315</v>
      </c>
      <c r="R2737" s="10" t="s">
        <v>8345</v>
      </c>
      <c r="S2737" s="18">
        <f t="shared" si="254"/>
        <v>41316.120949074073</v>
      </c>
      <c r="T2737" s="21">
        <f t="shared" si="255"/>
        <v>41346.833333333336</v>
      </c>
      <c r="U2737" s="23">
        <f t="shared" si="256"/>
        <v>30</v>
      </c>
      <c r="V2737" s="25">
        <f t="shared" si="257"/>
        <v>8.2191780821917804E-2</v>
      </c>
    </row>
    <row r="2738" spans="1:22" customFormat="1" ht="75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 s="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 s="9">
        <f t="shared" si="253"/>
        <v>169.52</v>
      </c>
      <c r="Q2738" s="5" t="s">
        <v>8315</v>
      </c>
      <c r="R2738" s="10" t="s">
        <v>8345</v>
      </c>
      <c r="S2738" s="18">
        <f t="shared" si="254"/>
        <v>41722.666354166664</v>
      </c>
      <c r="T2738" s="21">
        <f t="shared" si="255"/>
        <v>41752.666354166664</v>
      </c>
      <c r="U2738" s="23">
        <f t="shared" si="256"/>
        <v>30</v>
      </c>
      <c r="V2738" s="25">
        <f t="shared" si="257"/>
        <v>8.2191780821917804E-2</v>
      </c>
    </row>
    <row r="2739" spans="1:22" customFormat="1" ht="60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 s="8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 s="9">
        <f t="shared" si="253"/>
        <v>161.88</v>
      </c>
      <c r="Q2739" s="5" t="s">
        <v>8315</v>
      </c>
      <c r="R2739" s="10" t="s">
        <v>8345</v>
      </c>
      <c r="S2739" s="18">
        <f t="shared" si="254"/>
        <v>41611.917673611111</v>
      </c>
      <c r="T2739" s="21">
        <f t="shared" si="255"/>
        <v>41654.791666666664</v>
      </c>
      <c r="U2739" s="23">
        <f t="shared" si="256"/>
        <v>43</v>
      </c>
      <c r="V2739" s="25">
        <f t="shared" si="257"/>
        <v>0.11780821917808219</v>
      </c>
    </row>
    <row r="2740" spans="1:22" customFormat="1" ht="45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 s="8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 s="9">
        <f t="shared" si="253"/>
        <v>493.13</v>
      </c>
      <c r="Q2740" s="5" t="s">
        <v>8315</v>
      </c>
      <c r="R2740" s="10" t="s">
        <v>8345</v>
      </c>
      <c r="S2740" s="18">
        <f t="shared" si="254"/>
        <v>42620.143564814818</v>
      </c>
      <c r="T2740" s="21">
        <f t="shared" si="255"/>
        <v>42680.143564814818</v>
      </c>
      <c r="U2740" s="23">
        <f t="shared" si="256"/>
        <v>60</v>
      </c>
      <c r="V2740" s="25">
        <f t="shared" si="257"/>
        <v>0.16438356164383561</v>
      </c>
    </row>
    <row r="2741" spans="1:22" customFormat="1" ht="60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 s="8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 s="9">
        <f t="shared" si="253"/>
        <v>22.12</v>
      </c>
      <c r="Q2741" s="5" t="s">
        <v>8315</v>
      </c>
      <c r="R2741" s="10" t="s">
        <v>8345</v>
      </c>
      <c r="S2741" s="18">
        <f t="shared" si="254"/>
        <v>41719.887928240743</v>
      </c>
      <c r="T2741" s="21">
        <f t="shared" si="255"/>
        <v>41764.887928240743</v>
      </c>
      <c r="U2741" s="23">
        <f t="shared" si="256"/>
        <v>45</v>
      </c>
      <c r="V2741" s="25">
        <f t="shared" si="257"/>
        <v>0.12328767123287671</v>
      </c>
    </row>
    <row r="2742" spans="1:22" customFormat="1" ht="45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 s="8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 s="9">
        <f t="shared" si="253"/>
        <v>18.239999999999998</v>
      </c>
      <c r="Q2742" s="5" t="s">
        <v>8315</v>
      </c>
      <c r="R2742" s="10" t="s">
        <v>8345</v>
      </c>
      <c r="S2742" s="18">
        <f t="shared" si="254"/>
        <v>42045.031851851847</v>
      </c>
      <c r="T2742" s="21">
        <f t="shared" si="255"/>
        <v>42074.99018518519</v>
      </c>
      <c r="U2742" s="23">
        <f t="shared" si="256"/>
        <v>29</v>
      </c>
      <c r="V2742" s="25">
        <f t="shared" si="257"/>
        <v>7.9452054794520555E-2</v>
      </c>
    </row>
    <row r="2743" spans="1:22" customFormat="1" ht="30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 s="8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 s="9">
        <f t="shared" si="253"/>
        <v>8.75</v>
      </c>
      <c r="Q2743" s="5" t="s">
        <v>8318</v>
      </c>
      <c r="R2743" s="10" t="s">
        <v>8354</v>
      </c>
      <c r="S2743" s="18">
        <f t="shared" si="254"/>
        <v>41911.657430555555</v>
      </c>
      <c r="T2743" s="21">
        <f t="shared" si="255"/>
        <v>41932.088194444441</v>
      </c>
      <c r="U2743" s="23">
        <f t="shared" si="256"/>
        <v>21</v>
      </c>
      <c r="V2743" s="25">
        <f t="shared" si="257"/>
        <v>5.7534246575342465E-2</v>
      </c>
    </row>
    <row r="2744" spans="1:22" customFormat="1" ht="45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 s="8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 s="9">
        <f t="shared" si="253"/>
        <v>40.61</v>
      </c>
      <c r="Q2744" s="5" t="s">
        <v>8318</v>
      </c>
      <c r="R2744" s="10" t="s">
        <v>8354</v>
      </c>
      <c r="S2744" s="18">
        <f t="shared" si="254"/>
        <v>41030.719756944447</v>
      </c>
      <c r="T2744" s="21">
        <f t="shared" si="255"/>
        <v>41044.719756944447</v>
      </c>
      <c r="U2744" s="23">
        <f t="shared" si="256"/>
        <v>14</v>
      </c>
      <c r="V2744" s="25">
        <f t="shared" si="257"/>
        <v>3.8356164383561646E-2</v>
      </c>
    </row>
    <row r="2745" spans="1:22" customFormat="1" ht="60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 s="8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 s="9">
        <f t="shared" si="253"/>
        <v>0</v>
      </c>
      <c r="Q2745" s="5" t="s">
        <v>8318</v>
      </c>
      <c r="R2745" s="10" t="s">
        <v>8354</v>
      </c>
      <c r="S2745" s="18">
        <f t="shared" si="254"/>
        <v>42632.328784722224</v>
      </c>
      <c r="T2745" s="21">
        <f t="shared" si="255"/>
        <v>42662.328784722224</v>
      </c>
      <c r="U2745" s="23">
        <f t="shared" si="256"/>
        <v>30</v>
      </c>
      <c r="V2745" s="25">
        <f t="shared" si="257"/>
        <v>8.2191780821917804E-2</v>
      </c>
    </row>
    <row r="2746" spans="1:22" customFormat="1" ht="60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 s="8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 s="9">
        <f t="shared" si="253"/>
        <v>37.950000000000003</v>
      </c>
      <c r="Q2746" s="5" t="s">
        <v>8318</v>
      </c>
      <c r="R2746" s="10" t="s">
        <v>8354</v>
      </c>
      <c r="S2746" s="18">
        <f t="shared" si="254"/>
        <v>40938.062476851854</v>
      </c>
      <c r="T2746" s="21">
        <f t="shared" si="255"/>
        <v>40968.062476851854</v>
      </c>
      <c r="U2746" s="23">
        <f t="shared" si="256"/>
        <v>30</v>
      </c>
      <c r="V2746" s="25">
        <f t="shared" si="257"/>
        <v>8.2191780821917804E-2</v>
      </c>
    </row>
    <row r="2747" spans="1:22" customFormat="1" ht="60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 s="8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 s="9">
        <f t="shared" si="253"/>
        <v>35.729999999999997</v>
      </c>
      <c r="Q2747" s="5" t="s">
        <v>8318</v>
      </c>
      <c r="R2747" s="10" t="s">
        <v>8354</v>
      </c>
      <c r="S2747" s="18">
        <f t="shared" si="254"/>
        <v>41044.988055555557</v>
      </c>
      <c r="T2747" s="21">
        <f t="shared" si="255"/>
        <v>41104.988055555557</v>
      </c>
      <c r="U2747" s="23">
        <f t="shared" si="256"/>
        <v>60</v>
      </c>
      <c r="V2747" s="25">
        <f t="shared" si="257"/>
        <v>0.16438356164383561</v>
      </c>
    </row>
    <row r="2748" spans="1:22" customFormat="1" ht="60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 s="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 s="9">
        <f t="shared" si="253"/>
        <v>42.16</v>
      </c>
      <c r="Q2748" s="5" t="s">
        <v>8318</v>
      </c>
      <c r="R2748" s="10" t="s">
        <v>8354</v>
      </c>
      <c r="S2748" s="18">
        <f t="shared" si="254"/>
        <v>41850.781377314815</v>
      </c>
      <c r="T2748" s="21">
        <f t="shared" si="255"/>
        <v>41880.781377314815</v>
      </c>
      <c r="U2748" s="23">
        <f t="shared" si="256"/>
        <v>30</v>
      </c>
      <c r="V2748" s="25">
        <f t="shared" si="257"/>
        <v>8.2191780821917804E-2</v>
      </c>
    </row>
    <row r="2749" spans="1:22" customFormat="1" ht="45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 s="8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 s="9">
        <f t="shared" si="253"/>
        <v>35</v>
      </c>
      <c r="Q2749" s="5" t="s">
        <v>8318</v>
      </c>
      <c r="R2749" s="10" t="s">
        <v>8354</v>
      </c>
      <c r="S2749" s="18">
        <f t="shared" si="254"/>
        <v>41044.64811342593</v>
      </c>
      <c r="T2749" s="21">
        <f t="shared" si="255"/>
        <v>41076.131944444445</v>
      </c>
      <c r="U2749" s="23">
        <f t="shared" si="256"/>
        <v>32</v>
      </c>
      <c r="V2749" s="25">
        <f t="shared" si="257"/>
        <v>8.7671232876712329E-2</v>
      </c>
    </row>
    <row r="2750" spans="1:22" customFormat="1" ht="45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 s="8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 s="9">
        <f t="shared" si="253"/>
        <v>13.25</v>
      </c>
      <c r="Q2750" s="5" t="s">
        <v>8318</v>
      </c>
      <c r="R2750" s="10" t="s">
        <v>8354</v>
      </c>
      <c r="S2750" s="18">
        <f t="shared" si="254"/>
        <v>42585.7106712963</v>
      </c>
      <c r="T2750" s="21">
        <f t="shared" si="255"/>
        <v>42615.7106712963</v>
      </c>
      <c r="U2750" s="23">
        <f t="shared" si="256"/>
        <v>30</v>
      </c>
      <c r="V2750" s="25">
        <f t="shared" si="257"/>
        <v>8.2191780821917804E-2</v>
      </c>
    </row>
    <row r="2751" spans="1:22" customFormat="1" ht="30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 s="8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 s="9">
        <f t="shared" si="253"/>
        <v>55</v>
      </c>
      <c r="Q2751" s="5" t="s">
        <v>8318</v>
      </c>
      <c r="R2751" s="10" t="s">
        <v>8354</v>
      </c>
      <c r="S2751" s="18">
        <f t="shared" si="254"/>
        <v>42068.799039351856</v>
      </c>
      <c r="T2751" s="21">
        <f t="shared" si="255"/>
        <v>42098.757372685184</v>
      </c>
      <c r="U2751" s="23">
        <f t="shared" si="256"/>
        <v>30</v>
      </c>
      <c r="V2751" s="25">
        <f t="shared" si="257"/>
        <v>8.2191780821917804E-2</v>
      </c>
    </row>
    <row r="2752" spans="1:22" customFormat="1" ht="45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 s="8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 s="9">
        <f t="shared" si="253"/>
        <v>0</v>
      </c>
      <c r="Q2752" s="5" t="s">
        <v>8318</v>
      </c>
      <c r="R2752" s="10" t="s">
        <v>8354</v>
      </c>
      <c r="S2752" s="18">
        <f t="shared" si="254"/>
        <v>41078.899826388886</v>
      </c>
      <c r="T2752" s="21">
        <f t="shared" si="255"/>
        <v>41090.833333333336</v>
      </c>
      <c r="U2752" s="23">
        <f t="shared" si="256"/>
        <v>12</v>
      </c>
      <c r="V2752" s="25">
        <f t="shared" si="257"/>
        <v>3.287671232876712E-2</v>
      </c>
    </row>
    <row r="2753" spans="1:22" customFormat="1" ht="60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 s="8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 s="9">
        <f t="shared" si="253"/>
        <v>0</v>
      </c>
      <c r="Q2753" s="5" t="s">
        <v>8318</v>
      </c>
      <c r="R2753" s="10" t="s">
        <v>8354</v>
      </c>
      <c r="S2753" s="18">
        <f t="shared" si="254"/>
        <v>41747.887060185189</v>
      </c>
      <c r="T2753" s="21">
        <f t="shared" si="255"/>
        <v>41807.887060185189</v>
      </c>
      <c r="U2753" s="23">
        <f t="shared" si="256"/>
        <v>60</v>
      </c>
      <c r="V2753" s="25">
        <f t="shared" si="257"/>
        <v>0.16438356164383561</v>
      </c>
    </row>
    <row r="2754" spans="1:22" customFormat="1" ht="60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 s="8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2"/>
        <v>11</v>
      </c>
      <c r="P2754" s="9">
        <f t="shared" si="253"/>
        <v>39.29</v>
      </c>
      <c r="Q2754" s="5" t="s">
        <v>8318</v>
      </c>
      <c r="R2754" s="10" t="s">
        <v>8354</v>
      </c>
      <c r="S2754" s="18">
        <f t="shared" si="254"/>
        <v>40855.765092592592</v>
      </c>
      <c r="T2754" s="21">
        <f t="shared" si="255"/>
        <v>40895.765092592592</v>
      </c>
      <c r="U2754" s="23">
        <f t="shared" si="256"/>
        <v>40</v>
      </c>
      <c r="V2754" s="25">
        <f t="shared" si="257"/>
        <v>0.1095890410958904</v>
      </c>
    </row>
    <row r="2755" spans="1:22" customFormat="1" ht="45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 s="8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58">ROUND(E2755/D2755*100,0)</f>
        <v>19</v>
      </c>
      <c r="P2755" s="9">
        <f t="shared" ref="P2755:P2818" si="259">IFERROR(ROUND(E2755/L2755,2),0)</f>
        <v>47.5</v>
      </c>
      <c r="Q2755" s="5" t="s">
        <v>8318</v>
      </c>
      <c r="R2755" s="10" t="s">
        <v>8354</v>
      </c>
      <c r="S2755" s="18">
        <f t="shared" ref="S2755:S2818" si="260">(((J2755/60)/60)/24)+DATE(1970,1,1)</f>
        <v>41117.900729166664</v>
      </c>
      <c r="T2755" s="21">
        <f t="shared" ref="T2755:T2818" si="261">(((I2755/60)/60)/24)+DATE(1970,1,1)</f>
        <v>41147.900729166664</v>
      </c>
      <c r="U2755" s="23">
        <f t="shared" ref="U2755:U2818" si="262">_xlfn.DAYS(T2755,S2755)</f>
        <v>30</v>
      </c>
      <c r="V2755" s="25">
        <f t="shared" ref="V2755:V2818" si="263">U2755/365</f>
        <v>8.2191780821917804E-2</v>
      </c>
    </row>
    <row r="2756" spans="1:22" customFormat="1" ht="45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 s="8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 s="9">
        <f t="shared" si="259"/>
        <v>0</v>
      </c>
      <c r="Q2756" s="5" t="s">
        <v>8318</v>
      </c>
      <c r="R2756" s="10" t="s">
        <v>8354</v>
      </c>
      <c r="S2756" s="18">
        <f t="shared" si="260"/>
        <v>41863.636006944449</v>
      </c>
      <c r="T2756" s="21">
        <f t="shared" si="261"/>
        <v>41893.636006944449</v>
      </c>
      <c r="U2756" s="23">
        <f t="shared" si="262"/>
        <v>30</v>
      </c>
      <c r="V2756" s="25">
        <f t="shared" si="263"/>
        <v>8.2191780821917804E-2</v>
      </c>
    </row>
    <row r="2757" spans="1:22" customFormat="1" ht="45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 s="8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 s="9">
        <f t="shared" si="259"/>
        <v>17.329999999999998</v>
      </c>
      <c r="Q2757" s="5" t="s">
        <v>8318</v>
      </c>
      <c r="R2757" s="10" t="s">
        <v>8354</v>
      </c>
      <c r="S2757" s="18">
        <f t="shared" si="260"/>
        <v>42072.790821759263</v>
      </c>
      <c r="T2757" s="21">
        <f t="shared" si="261"/>
        <v>42102.790821759263</v>
      </c>
      <c r="U2757" s="23">
        <f t="shared" si="262"/>
        <v>30</v>
      </c>
      <c r="V2757" s="25">
        <f t="shared" si="263"/>
        <v>8.2191780821917804E-2</v>
      </c>
    </row>
    <row r="2758" spans="1:22" customFormat="1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 s="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 s="9">
        <f t="shared" si="259"/>
        <v>31.76</v>
      </c>
      <c r="Q2758" s="5" t="s">
        <v>8318</v>
      </c>
      <c r="R2758" s="10" t="s">
        <v>8354</v>
      </c>
      <c r="S2758" s="18">
        <f t="shared" si="260"/>
        <v>41620.90047453704</v>
      </c>
      <c r="T2758" s="21">
        <f t="shared" si="261"/>
        <v>41650.90047453704</v>
      </c>
      <c r="U2758" s="23">
        <f t="shared" si="262"/>
        <v>30</v>
      </c>
      <c r="V2758" s="25">
        <f t="shared" si="263"/>
        <v>8.2191780821917804E-2</v>
      </c>
    </row>
    <row r="2759" spans="1:22" customFormat="1" ht="30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 s="8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 s="9">
        <f t="shared" si="259"/>
        <v>5</v>
      </c>
      <c r="Q2759" s="5" t="s">
        <v>8318</v>
      </c>
      <c r="R2759" s="10" t="s">
        <v>8354</v>
      </c>
      <c r="S2759" s="18">
        <f t="shared" si="260"/>
        <v>42573.65662037037</v>
      </c>
      <c r="T2759" s="21">
        <f t="shared" si="261"/>
        <v>42588.65662037037</v>
      </c>
      <c r="U2759" s="23">
        <f t="shared" si="262"/>
        <v>15</v>
      </c>
      <c r="V2759" s="25">
        <f t="shared" si="263"/>
        <v>4.1095890410958902E-2</v>
      </c>
    </row>
    <row r="2760" spans="1:22" customFormat="1" ht="60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 s="8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 s="9">
        <f t="shared" si="259"/>
        <v>39</v>
      </c>
      <c r="Q2760" s="5" t="s">
        <v>8318</v>
      </c>
      <c r="R2760" s="10" t="s">
        <v>8354</v>
      </c>
      <c r="S2760" s="18">
        <f t="shared" si="260"/>
        <v>42639.441932870366</v>
      </c>
      <c r="T2760" s="21">
        <f t="shared" si="261"/>
        <v>42653.441932870366</v>
      </c>
      <c r="U2760" s="23">
        <f t="shared" si="262"/>
        <v>14</v>
      </c>
      <c r="V2760" s="25">
        <f t="shared" si="263"/>
        <v>3.8356164383561646E-2</v>
      </c>
    </row>
    <row r="2761" spans="1:22" customFormat="1" ht="60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 s="8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 s="9">
        <f t="shared" si="259"/>
        <v>52.5</v>
      </c>
      <c r="Q2761" s="5" t="s">
        <v>8318</v>
      </c>
      <c r="R2761" s="10" t="s">
        <v>8354</v>
      </c>
      <c r="S2761" s="18">
        <f t="shared" si="260"/>
        <v>42524.36650462963</v>
      </c>
      <c r="T2761" s="21">
        <f t="shared" si="261"/>
        <v>42567.36650462963</v>
      </c>
      <c r="U2761" s="23">
        <f t="shared" si="262"/>
        <v>43</v>
      </c>
      <c r="V2761" s="25">
        <f t="shared" si="263"/>
        <v>0.11780821917808219</v>
      </c>
    </row>
    <row r="2762" spans="1:22" customFormat="1" ht="60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 s="8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 s="9">
        <f t="shared" si="259"/>
        <v>0</v>
      </c>
      <c r="Q2762" s="5" t="s">
        <v>8318</v>
      </c>
      <c r="R2762" s="10" t="s">
        <v>8354</v>
      </c>
      <c r="S2762" s="18">
        <f t="shared" si="260"/>
        <v>41415.461319444446</v>
      </c>
      <c r="T2762" s="21">
        <f t="shared" si="261"/>
        <v>41445.461319444446</v>
      </c>
      <c r="U2762" s="23">
        <f t="shared" si="262"/>
        <v>30</v>
      </c>
      <c r="V2762" s="25">
        <f t="shared" si="263"/>
        <v>8.2191780821917804E-2</v>
      </c>
    </row>
    <row r="2763" spans="1:22" customFormat="1" ht="30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 s="8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 s="9">
        <f t="shared" si="259"/>
        <v>9</v>
      </c>
      <c r="Q2763" s="5" t="s">
        <v>8318</v>
      </c>
      <c r="R2763" s="10" t="s">
        <v>8354</v>
      </c>
      <c r="S2763" s="18">
        <f t="shared" si="260"/>
        <v>41247.063576388886</v>
      </c>
      <c r="T2763" s="21">
        <f t="shared" si="261"/>
        <v>41277.063576388886</v>
      </c>
      <c r="U2763" s="23">
        <f t="shared" si="262"/>
        <v>30</v>
      </c>
      <c r="V2763" s="25">
        <f t="shared" si="263"/>
        <v>8.2191780821917804E-2</v>
      </c>
    </row>
    <row r="2764" spans="1:22" customFormat="1" ht="45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 s="8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 s="9">
        <f t="shared" si="259"/>
        <v>25</v>
      </c>
      <c r="Q2764" s="5" t="s">
        <v>8318</v>
      </c>
      <c r="R2764" s="10" t="s">
        <v>8354</v>
      </c>
      <c r="S2764" s="18">
        <f t="shared" si="260"/>
        <v>40927.036979166667</v>
      </c>
      <c r="T2764" s="21">
        <f t="shared" si="261"/>
        <v>40986.995312500003</v>
      </c>
      <c r="U2764" s="23">
        <f t="shared" si="262"/>
        <v>59</v>
      </c>
      <c r="V2764" s="25">
        <f t="shared" si="263"/>
        <v>0.16164383561643836</v>
      </c>
    </row>
    <row r="2765" spans="1:22" customFormat="1" ht="30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 s="8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 s="9">
        <f t="shared" si="259"/>
        <v>30</v>
      </c>
      <c r="Q2765" s="5" t="s">
        <v>8318</v>
      </c>
      <c r="R2765" s="10" t="s">
        <v>8354</v>
      </c>
      <c r="S2765" s="18">
        <f t="shared" si="260"/>
        <v>41373.579675925925</v>
      </c>
      <c r="T2765" s="21">
        <f t="shared" si="261"/>
        <v>41418.579675925925</v>
      </c>
      <c r="U2765" s="23">
        <f t="shared" si="262"/>
        <v>45</v>
      </c>
      <c r="V2765" s="25">
        <f t="shared" si="263"/>
        <v>0.12328767123287671</v>
      </c>
    </row>
    <row r="2766" spans="1:22" customFormat="1" ht="60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 s="8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 s="9">
        <f t="shared" si="259"/>
        <v>11.25</v>
      </c>
      <c r="Q2766" s="5" t="s">
        <v>8318</v>
      </c>
      <c r="R2766" s="10" t="s">
        <v>8354</v>
      </c>
      <c r="S2766" s="18">
        <f t="shared" si="260"/>
        <v>41030.292025462964</v>
      </c>
      <c r="T2766" s="21">
        <f t="shared" si="261"/>
        <v>41059.791666666664</v>
      </c>
      <c r="U2766" s="23">
        <f t="shared" si="262"/>
        <v>29</v>
      </c>
      <c r="V2766" s="25">
        <f t="shared" si="263"/>
        <v>7.9452054794520555E-2</v>
      </c>
    </row>
    <row r="2767" spans="1:22" customFormat="1" ht="45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 s="8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 s="9">
        <f t="shared" si="259"/>
        <v>0</v>
      </c>
      <c r="Q2767" s="5" t="s">
        <v>8318</v>
      </c>
      <c r="R2767" s="10" t="s">
        <v>8354</v>
      </c>
      <c r="S2767" s="18">
        <f t="shared" si="260"/>
        <v>41194.579027777778</v>
      </c>
      <c r="T2767" s="21">
        <f t="shared" si="261"/>
        <v>41210.579027777778</v>
      </c>
      <c r="U2767" s="23">
        <f t="shared" si="262"/>
        <v>16</v>
      </c>
      <c r="V2767" s="25">
        <f t="shared" si="263"/>
        <v>4.3835616438356165E-2</v>
      </c>
    </row>
    <row r="2768" spans="1:22" customFormat="1" ht="60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 s="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 s="9">
        <f t="shared" si="259"/>
        <v>25</v>
      </c>
      <c r="Q2768" s="5" t="s">
        <v>8318</v>
      </c>
      <c r="R2768" s="10" t="s">
        <v>8354</v>
      </c>
      <c r="S2768" s="18">
        <f t="shared" si="260"/>
        <v>40736.668032407404</v>
      </c>
      <c r="T2768" s="21">
        <f t="shared" si="261"/>
        <v>40766.668032407404</v>
      </c>
      <c r="U2768" s="23">
        <f t="shared" si="262"/>
        <v>30</v>
      </c>
      <c r="V2768" s="25">
        <f t="shared" si="263"/>
        <v>8.2191780821917804E-2</v>
      </c>
    </row>
    <row r="2769" spans="1:22" customFormat="1" ht="45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 s="8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 s="9">
        <f t="shared" si="259"/>
        <v>11.33</v>
      </c>
      <c r="Q2769" s="5" t="s">
        <v>8318</v>
      </c>
      <c r="R2769" s="10" t="s">
        <v>8354</v>
      </c>
      <c r="S2769" s="18">
        <f t="shared" si="260"/>
        <v>42172.958912037036</v>
      </c>
      <c r="T2769" s="21">
        <f t="shared" si="261"/>
        <v>42232.958912037036</v>
      </c>
      <c r="U2769" s="23">
        <f t="shared" si="262"/>
        <v>60</v>
      </c>
      <c r="V2769" s="25">
        <f t="shared" si="263"/>
        <v>0.16438356164383561</v>
      </c>
    </row>
    <row r="2770" spans="1:22" customFormat="1" ht="45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 s="8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 s="9">
        <f t="shared" si="259"/>
        <v>29.47</v>
      </c>
      <c r="Q2770" s="5" t="s">
        <v>8318</v>
      </c>
      <c r="R2770" s="10" t="s">
        <v>8354</v>
      </c>
      <c r="S2770" s="18">
        <f t="shared" si="260"/>
        <v>40967.614849537036</v>
      </c>
      <c r="T2770" s="21">
        <f t="shared" si="261"/>
        <v>40997.573182870372</v>
      </c>
      <c r="U2770" s="23">
        <f t="shared" si="262"/>
        <v>30</v>
      </c>
      <c r="V2770" s="25">
        <f t="shared" si="263"/>
        <v>8.2191780821917804E-2</v>
      </c>
    </row>
    <row r="2771" spans="1:22" customFormat="1" ht="45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 s="8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 s="9">
        <f t="shared" si="259"/>
        <v>1</v>
      </c>
      <c r="Q2771" s="5" t="s">
        <v>8318</v>
      </c>
      <c r="R2771" s="10" t="s">
        <v>8354</v>
      </c>
      <c r="S2771" s="18">
        <f t="shared" si="260"/>
        <v>41745.826273148145</v>
      </c>
      <c r="T2771" s="21">
        <f t="shared" si="261"/>
        <v>41795.826273148145</v>
      </c>
      <c r="U2771" s="23">
        <f t="shared" si="262"/>
        <v>50</v>
      </c>
      <c r="V2771" s="25">
        <f t="shared" si="263"/>
        <v>0.13698630136986301</v>
      </c>
    </row>
    <row r="2772" spans="1:22" customFormat="1" ht="60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 s="8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 s="9">
        <f t="shared" si="259"/>
        <v>63.1</v>
      </c>
      <c r="Q2772" s="5" t="s">
        <v>8318</v>
      </c>
      <c r="R2772" s="10" t="s">
        <v>8354</v>
      </c>
      <c r="S2772" s="18">
        <f t="shared" si="260"/>
        <v>41686.705208333333</v>
      </c>
      <c r="T2772" s="21">
        <f t="shared" si="261"/>
        <v>41716.663541666669</v>
      </c>
      <c r="U2772" s="23">
        <f t="shared" si="262"/>
        <v>30</v>
      </c>
      <c r="V2772" s="25">
        <f t="shared" si="263"/>
        <v>8.2191780821917804E-2</v>
      </c>
    </row>
    <row r="2773" spans="1:22" customFormat="1" ht="60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 s="8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 s="9">
        <f t="shared" si="259"/>
        <v>0</v>
      </c>
      <c r="Q2773" s="5" t="s">
        <v>8318</v>
      </c>
      <c r="R2773" s="10" t="s">
        <v>8354</v>
      </c>
      <c r="S2773" s="18">
        <f t="shared" si="260"/>
        <v>41257.531712962962</v>
      </c>
      <c r="T2773" s="21">
        <f t="shared" si="261"/>
        <v>41306.708333333336</v>
      </c>
      <c r="U2773" s="23">
        <f t="shared" si="262"/>
        <v>49</v>
      </c>
      <c r="V2773" s="25">
        <f t="shared" si="263"/>
        <v>0.13424657534246576</v>
      </c>
    </row>
    <row r="2774" spans="1:22" customFormat="1" ht="45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 s="8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 s="9">
        <f t="shared" si="259"/>
        <v>0</v>
      </c>
      <c r="Q2774" s="5" t="s">
        <v>8318</v>
      </c>
      <c r="R2774" s="10" t="s">
        <v>8354</v>
      </c>
      <c r="S2774" s="18">
        <f t="shared" si="260"/>
        <v>41537.869143518517</v>
      </c>
      <c r="T2774" s="21">
        <f t="shared" si="261"/>
        <v>41552.869143518517</v>
      </c>
      <c r="U2774" s="23">
        <f t="shared" si="262"/>
        <v>15</v>
      </c>
      <c r="V2774" s="25">
        <f t="shared" si="263"/>
        <v>4.1095890410958902E-2</v>
      </c>
    </row>
    <row r="2775" spans="1:22" customFormat="1" ht="45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 s="8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 s="9">
        <f t="shared" si="259"/>
        <v>1</v>
      </c>
      <c r="Q2775" s="5" t="s">
        <v>8318</v>
      </c>
      <c r="R2775" s="10" t="s">
        <v>8354</v>
      </c>
      <c r="S2775" s="18">
        <f t="shared" si="260"/>
        <v>42474.86482638889</v>
      </c>
      <c r="T2775" s="21">
        <f t="shared" si="261"/>
        <v>42484.86482638889</v>
      </c>
      <c r="U2775" s="23">
        <f t="shared" si="262"/>
        <v>10</v>
      </c>
      <c r="V2775" s="25">
        <f t="shared" si="263"/>
        <v>2.7397260273972601E-2</v>
      </c>
    </row>
    <row r="2776" spans="1:22" customFormat="1" ht="60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 s="8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 s="9">
        <f t="shared" si="259"/>
        <v>43.85</v>
      </c>
      <c r="Q2776" s="5" t="s">
        <v>8318</v>
      </c>
      <c r="R2776" s="10" t="s">
        <v>8354</v>
      </c>
      <c r="S2776" s="18">
        <f t="shared" si="260"/>
        <v>41311.126481481479</v>
      </c>
      <c r="T2776" s="21">
        <f t="shared" si="261"/>
        <v>41341.126481481479</v>
      </c>
      <c r="U2776" s="23">
        <f t="shared" si="262"/>
        <v>30</v>
      </c>
      <c r="V2776" s="25">
        <f t="shared" si="263"/>
        <v>8.2191780821917804E-2</v>
      </c>
    </row>
    <row r="2777" spans="1:22" customFormat="1" ht="45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 s="8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 s="9">
        <f t="shared" si="259"/>
        <v>75</v>
      </c>
      <c r="Q2777" s="5" t="s">
        <v>8318</v>
      </c>
      <c r="R2777" s="10" t="s">
        <v>8354</v>
      </c>
      <c r="S2777" s="18">
        <f t="shared" si="260"/>
        <v>40863.013356481482</v>
      </c>
      <c r="T2777" s="21">
        <f t="shared" si="261"/>
        <v>40893.013356481482</v>
      </c>
      <c r="U2777" s="23">
        <f t="shared" si="262"/>
        <v>30</v>
      </c>
      <c r="V2777" s="25">
        <f t="shared" si="263"/>
        <v>8.2191780821917804E-2</v>
      </c>
    </row>
    <row r="2778" spans="1:22" customFormat="1" ht="60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 s="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 s="9">
        <f t="shared" si="259"/>
        <v>45.97</v>
      </c>
      <c r="Q2778" s="5" t="s">
        <v>8318</v>
      </c>
      <c r="R2778" s="10" t="s">
        <v>8354</v>
      </c>
      <c r="S2778" s="18">
        <f t="shared" si="260"/>
        <v>42136.297175925924</v>
      </c>
      <c r="T2778" s="21">
        <f t="shared" si="261"/>
        <v>42167.297175925924</v>
      </c>
      <c r="U2778" s="23">
        <f t="shared" si="262"/>
        <v>31</v>
      </c>
      <c r="V2778" s="25">
        <f t="shared" si="263"/>
        <v>8.4931506849315067E-2</v>
      </c>
    </row>
    <row r="2779" spans="1:22" customFormat="1" ht="60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 s="8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 s="9">
        <f t="shared" si="259"/>
        <v>10</v>
      </c>
      <c r="Q2779" s="5" t="s">
        <v>8318</v>
      </c>
      <c r="R2779" s="10" t="s">
        <v>8354</v>
      </c>
      <c r="S2779" s="18">
        <f t="shared" si="260"/>
        <v>42172.669027777782</v>
      </c>
      <c r="T2779" s="21">
        <f t="shared" si="261"/>
        <v>42202.669027777782</v>
      </c>
      <c r="U2779" s="23">
        <f t="shared" si="262"/>
        <v>30</v>
      </c>
      <c r="V2779" s="25">
        <f t="shared" si="263"/>
        <v>8.2191780821917804E-2</v>
      </c>
    </row>
    <row r="2780" spans="1:22" customFormat="1" ht="60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 s="8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 s="9">
        <f t="shared" si="259"/>
        <v>93.67</v>
      </c>
      <c r="Q2780" s="5" t="s">
        <v>8318</v>
      </c>
      <c r="R2780" s="10" t="s">
        <v>8354</v>
      </c>
      <c r="S2780" s="18">
        <f t="shared" si="260"/>
        <v>41846.978078703702</v>
      </c>
      <c r="T2780" s="21">
        <f t="shared" si="261"/>
        <v>41876.978078703702</v>
      </c>
      <c r="U2780" s="23">
        <f t="shared" si="262"/>
        <v>30</v>
      </c>
      <c r="V2780" s="25">
        <f t="shared" si="263"/>
        <v>8.2191780821917804E-2</v>
      </c>
    </row>
    <row r="2781" spans="1:22" customFormat="1" ht="45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 s="8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 s="9">
        <f t="shared" si="259"/>
        <v>53</v>
      </c>
      <c r="Q2781" s="5" t="s">
        <v>8318</v>
      </c>
      <c r="R2781" s="10" t="s">
        <v>8354</v>
      </c>
      <c r="S2781" s="18">
        <f t="shared" si="260"/>
        <v>42300.585891203707</v>
      </c>
      <c r="T2781" s="21">
        <f t="shared" si="261"/>
        <v>42330.627557870372</v>
      </c>
      <c r="U2781" s="23">
        <f t="shared" si="262"/>
        <v>30</v>
      </c>
      <c r="V2781" s="25">
        <f t="shared" si="263"/>
        <v>8.2191780821917804E-2</v>
      </c>
    </row>
    <row r="2782" spans="1:22" customFormat="1" ht="45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 s="8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 s="9">
        <f t="shared" si="259"/>
        <v>0</v>
      </c>
      <c r="Q2782" s="5" t="s">
        <v>8318</v>
      </c>
      <c r="R2782" s="10" t="s">
        <v>8354</v>
      </c>
      <c r="S2782" s="18">
        <f t="shared" si="260"/>
        <v>42774.447777777779</v>
      </c>
      <c r="T2782" s="21">
        <f t="shared" si="261"/>
        <v>42804.447777777779</v>
      </c>
      <c r="U2782" s="23">
        <f t="shared" si="262"/>
        <v>30</v>
      </c>
      <c r="V2782" s="25">
        <f t="shared" si="263"/>
        <v>8.2191780821917804E-2</v>
      </c>
    </row>
    <row r="2783" spans="1:22" customFormat="1" ht="45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 s="8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 s="9">
        <f t="shared" si="259"/>
        <v>47</v>
      </c>
      <c r="Q2783" s="5" t="s">
        <v>8313</v>
      </c>
      <c r="R2783" s="10" t="s">
        <v>8314</v>
      </c>
      <c r="S2783" s="18">
        <f t="shared" si="260"/>
        <v>42018.94159722222</v>
      </c>
      <c r="T2783" s="21">
        <f t="shared" si="261"/>
        <v>42047.291666666672</v>
      </c>
      <c r="U2783" s="23">
        <f t="shared" si="262"/>
        <v>29</v>
      </c>
      <c r="V2783" s="25">
        <f t="shared" si="263"/>
        <v>7.9452054794520555E-2</v>
      </c>
    </row>
    <row r="2784" spans="1:22" customFormat="1" ht="45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 s="8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 s="9">
        <f t="shared" si="259"/>
        <v>66.67</v>
      </c>
      <c r="Q2784" s="5" t="s">
        <v>8313</v>
      </c>
      <c r="R2784" s="10" t="s">
        <v>8314</v>
      </c>
      <c r="S2784" s="18">
        <f t="shared" si="260"/>
        <v>42026.924976851849</v>
      </c>
      <c r="T2784" s="21">
        <f t="shared" si="261"/>
        <v>42052.207638888889</v>
      </c>
      <c r="U2784" s="23">
        <f t="shared" si="262"/>
        <v>26</v>
      </c>
      <c r="V2784" s="25">
        <f t="shared" si="263"/>
        <v>7.1232876712328766E-2</v>
      </c>
    </row>
    <row r="2785" spans="1:22" customFormat="1" ht="60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 s="8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 s="9">
        <f t="shared" si="259"/>
        <v>18.77</v>
      </c>
      <c r="Q2785" s="5" t="s">
        <v>8313</v>
      </c>
      <c r="R2785" s="10" t="s">
        <v>8314</v>
      </c>
      <c r="S2785" s="18">
        <f t="shared" si="260"/>
        <v>42103.535254629634</v>
      </c>
      <c r="T2785" s="21">
        <f t="shared" si="261"/>
        <v>42117.535254629634</v>
      </c>
      <c r="U2785" s="23">
        <f t="shared" si="262"/>
        <v>14</v>
      </c>
      <c r="V2785" s="25">
        <f t="shared" si="263"/>
        <v>3.8356164383561646E-2</v>
      </c>
    </row>
    <row r="2786" spans="1:22" customFormat="1" ht="45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 s="8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 s="9">
        <f t="shared" si="259"/>
        <v>66.11</v>
      </c>
      <c r="Q2786" s="5" t="s">
        <v>8313</v>
      </c>
      <c r="R2786" s="10" t="s">
        <v>8314</v>
      </c>
      <c r="S2786" s="18">
        <f t="shared" si="260"/>
        <v>41920.787534722222</v>
      </c>
      <c r="T2786" s="21">
        <f t="shared" si="261"/>
        <v>41941.787534722222</v>
      </c>
      <c r="U2786" s="23">
        <f t="shared" si="262"/>
        <v>21</v>
      </c>
      <c r="V2786" s="25">
        <f t="shared" si="263"/>
        <v>5.7534246575342465E-2</v>
      </c>
    </row>
    <row r="2787" spans="1:22" customFormat="1" ht="45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 s="8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 s="9">
        <f t="shared" si="259"/>
        <v>36.86</v>
      </c>
      <c r="Q2787" s="5" t="s">
        <v>8313</v>
      </c>
      <c r="R2787" s="10" t="s">
        <v>8314</v>
      </c>
      <c r="S2787" s="18">
        <f t="shared" si="260"/>
        <v>42558.189432870371</v>
      </c>
      <c r="T2787" s="21">
        <f t="shared" si="261"/>
        <v>42587.875</v>
      </c>
      <c r="U2787" s="23">
        <f t="shared" si="262"/>
        <v>29</v>
      </c>
      <c r="V2787" s="25">
        <f t="shared" si="263"/>
        <v>7.9452054794520555E-2</v>
      </c>
    </row>
    <row r="2788" spans="1:22" customFormat="1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 s="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 s="9">
        <f t="shared" si="259"/>
        <v>39.81</v>
      </c>
      <c r="Q2788" s="5" t="s">
        <v>8313</v>
      </c>
      <c r="R2788" s="10" t="s">
        <v>8314</v>
      </c>
      <c r="S2788" s="18">
        <f t="shared" si="260"/>
        <v>41815.569212962961</v>
      </c>
      <c r="T2788" s="21">
        <f t="shared" si="261"/>
        <v>41829.569212962961</v>
      </c>
      <c r="U2788" s="23">
        <f t="shared" si="262"/>
        <v>14</v>
      </c>
      <c r="V2788" s="25">
        <f t="shared" si="263"/>
        <v>3.8356164383561646E-2</v>
      </c>
    </row>
    <row r="2789" spans="1:22" customFormat="1" ht="60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 s="8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 s="9">
        <f t="shared" si="259"/>
        <v>31.5</v>
      </c>
      <c r="Q2789" s="5" t="s">
        <v>8313</v>
      </c>
      <c r="R2789" s="10" t="s">
        <v>8314</v>
      </c>
      <c r="S2789" s="18">
        <f t="shared" si="260"/>
        <v>41808.198518518519</v>
      </c>
      <c r="T2789" s="21">
        <f t="shared" si="261"/>
        <v>41838.198518518519</v>
      </c>
      <c r="U2789" s="23">
        <f t="shared" si="262"/>
        <v>30</v>
      </c>
      <c r="V2789" s="25">
        <f t="shared" si="263"/>
        <v>8.2191780821917804E-2</v>
      </c>
    </row>
    <row r="2790" spans="1:22" customFormat="1" ht="45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 s="8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 s="9">
        <f t="shared" si="259"/>
        <v>102.5</v>
      </c>
      <c r="Q2790" s="5" t="s">
        <v>8313</v>
      </c>
      <c r="R2790" s="10" t="s">
        <v>8314</v>
      </c>
      <c r="S2790" s="18">
        <f t="shared" si="260"/>
        <v>42550.701886574068</v>
      </c>
      <c r="T2790" s="21">
        <f t="shared" si="261"/>
        <v>42580.701886574068</v>
      </c>
      <c r="U2790" s="23">
        <f t="shared" si="262"/>
        <v>30</v>
      </c>
      <c r="V2790" s="25">
        <f t="shared" si="263"/>
        <v>8.2191780821917804E-2</v>
      </c>
    </row>
    <row r="2791" spans="1:22" customFormat="1" ht="30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 s="8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 s="9">
        <f t="shared" si="259"/>
        <v>126.46</v>
      </c>
      <c r="Q2791" s="5" t="s">
        <v>8313</v>
      </c>
      <c r="R2791" s="10" t="s">
        <v>8314</v>
      </c>
      <c r="S2791" s="18">
        <f t="shared" si="260"/>
        <v>42056.013124999998</v>
      </c>
      <c r="T2791" s="21">
        <f t="shared" si="261"/>
        <v>42075.166666666672</v>
      </c>
      <c r="U2791" s="23">
        <f t="shared" si="262"/>
        <v>19</v>
      </c>
      <c r="V2791" s="25">
        <f t="shared" si="263"/>
        <v>5.2054794520547946E-2</v>
      </c>
    </row>
    <row r="2792" spans="1:22" customFormat="1" ht="60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 s="8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 s="9">
        <f t="shared" si="259"/>
        <v>47.88</v>
      </c>
      <c r="Q2792" s="5" t="s">
        <v>8313</v>
      </c>
      <c r="R2792" s="10" t="s">
        <v>8314</v>
      </c>
      <c r="S2792" s="18">
        <f t="shared" si="260"/>
        <v>42016.938692129625</v>
      </c>
      <c r="T2792" s="21">
        <f t="shared" si="261"/>
        <v>42046.938692129625</v>
      </c>
      <c r="U2792" s="23">
        <f t="shared" si="262"/>
        <v>30</v>
      </c>
      <c r="V2792" s="25">
        <f t="shared" si="263"/>
        <v>8.2191780821917804E-2</v>
      </c>
    </row>
    <row r="2793" spans="1:22" customFormat="1" ht="60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 s="8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 s="9">
        <f t="shared" si="259"/>
        <v>73.209999999999994</v>
      </c>
      <c r="Q2793" s="5" t="s">
        <v>8313</v>
      </c>
      <c r="R2793" s="10" t="s">
        <v>8314</v>
      </c>
      <c r="S2793" s="18">
        <f t="shared" si="260"/>
        <v>42591.899988425925</v>
      </c>
      <c r="T2793" s="21">
        <f t="shared" si="261"/>
        <v>42622.166666666672</v>
      </c>
      <c r="U2793" s="23">
        <f t="shared" si="262"/>
        <v>31</v>
      </c>
      <c r="V2793" s="25">
        <f t="shared" si="263"/>
        <v>8.4931506849315067E-2</v>
      </c>
    </row>
    <row r="2794" spans="1:22" customFormat="1" ht="45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 s="8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 s="9">
        <f t="shared" si="259"/>
        <v>89.67</v>
      </c>
      <c r="Q2794" s="5" t="s">
        <v>8313</v>
      </c>
      <c r="R2794" s="10" t="s">
        <v>8314</v>
      </c>
      <c r="S2794" s="18">
        <f t="shared" si="260"/>
        <v>42183.231006944443</v>
      </c>
      <c r="T2794" s="21">
        <f t="shared" si="261"/>
        <v>42228.231006944443</v>
      </c>
      <c r="U2794" s="23">
        <f t="shared" si="262"/>
        <v>45</v>
      </c>
      <c r="V2794" s="25">
        <f t="shared" si="263"/>
        <v>0.12328767123287671</v>
      </c>
    </row>
    <row r="2795" spans="1:22" customFormat="1" ht="60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 s="8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 s="9">
        <f t="shared" si="259"/>
        <v>151.46</v>
      </c>
      <c r="Q2795" s="5" t="s">
        <v>8313</v>
      </c>
      <c r="R2795" s="10" t="s">
        <v>8314</v>
      </c>
      <c r="S2795" s="18">
        <f t="shared" si="260"/>
        <v>42176.419039351851</v>
      </c>
      <c r="T2795" s="21">
        <f t="shared" si="261"/>
        <v>42206.419039351851</v>
      </c>
      <c r="U2795" s="23">
        <f t="shared" si="262"/>
        <v>30</v>
      </c>
      <c r="V2795" s="25">
        <f t="shared" si="263"/>
        <v>8.2191780821917804E-2</v>
      </c>
    </row>
    <row r="2796" spans="1:22" customFormat="1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 s="8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 s="9">
        <f t="shared" si="259"/>
        <v>25</v>
      </c>
      <c r="Q2796" s="5" t="s">
        <v>8313</v>
      </c>
      <c r="R2796" s="10" t="s">
        <v>8314</v>
      </c>
      <c r="S2796" s="18">
        <f t="shared" si="260"/>
        <v>42416.691655092596</v>
      </c>
      <c r="T2796" s="21">
        <f t="shared" si="261"/>
        <v>42432.791666666672</v>
      </c>
      <c r="U2796" s="23">
        <f t="shared" si="262"/>
        <v>16</v>
      </c>
      <c r="V2796" s="25">
        <f t="shared" si="263"/>
        <v>4.3835616438356165E-2</v>
      </c>
    </row>
    <row r="2797" spans="1:22" customFormat="1" ht="45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 s="8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 s="9">
        <f t="shared" si="259"/>
        <v>36.5</v>
      </c>
      <c r="Q2797" s="5" t="s">
        <v>8313</v>
      </c>
      <c r="R2797" s="10" t="s">
        <v>8314</v>
      </c>
      <c r="S2797" s="18">
        <f t="shared" si="260"/>
        <v>41780.525937500002</v>
      </c>
      <c r="T2797" s="21">
        <f t="shared" si="261"/>
        <v>41796.958333333336</v>
      </c>
      <c r="U2797" s="23">
        <f t="shared" si="262"/>
        <v>16</v>
      </c>
      <c r="V2797" s="25">
        <f t="shared" si="263"/>
        <v>4.3835616438356165E-2</v>
      </c>
    </row>
    <row r="2798" spans="1:22" customFormat="1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 s="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 s="9">
        <f t="shared" si="259"/>
        <v>44</v>
      </c>
      <c r="Q2798" s="5" t="s">
        <v>8313</v>
      </c>
      <c r="R2798" s="10" t="s">
        <v>8314</v>
      </c>
      <c r="S2798" s="18">
        <f t="shared" si="260"/>
        <v>41795.528101851851</v>
      </c>
      <c r="T2798" s="21">
        <f t="shared" si="261"/>
        <v>41825.528101851851</v>
      </c>
      <c r="U2798" s="23">
        <f t="shared" si="262"/>
        <v>30</v>
      </c>
      <c r="V2798" s="25">
        <f t="shared" si="263"/>
        <v>8.2191780821917804E-2</v>
      </c>
    </row>
    <row r="2799" spans="1:22" customFormat="1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 s="8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 s="9">
        <f t="shared" si="259"/>
        <v>87.36</v>
      </c>
      <c r="Q2799" s="5" t="s">
        <v>8313</v>
      </c>
      <c r="R2799" s="10" t="s">
        <v>8314</v>
      </c>
      <c r="S2799" s="18">
        <f t="shared" si="260"/>
        <v>41798.94027777778</v>
      </c>
      <c r="T2799" s="21">
        <f t="shared" si="261"/>
        <v>41828.94027777778</v>
      </c>
      <c r="U2799" s="23">
        <f t="shared" si="262"/>
        <v>30</v>
      </c>
      <c r="V2799" s="25">
        <f t="shared" si="263"/>
        <v>8.2191780821917804E-2</v>
      </c>
    </row>
    <row r="2800" spans="1:22" customFormat="1" ht="60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 s="8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 s="9">
        <f t="shared" si="259"/>
        <v>36.47</v>
      </c>
      <c r="Q2800" s="5" t="s">
        <v>8313</v>
      </c>
      <c r="R2800" s="10" t="s">
        <v>8314</v>
      </c>
      <c r="S2800" s="18">
        <f t="shared" si="260"/>
        <v>42201.675011574072</v>
      </c>
      <c r="T2800" s="21">
        <f t="shared" si="261"/>
        <v>42216.666666666672</v>
      </c>
      <c r="U2800" s="23">
        <f t="shared" si="262"/>
        <v>15</v>
      </c>
      <c r="V2800" s="25">
        <f t="shared" si="263"/>
        <v>4.1095890410958902E-2</v>
      </c>
    </row>
    <row r="2801" spans="1:22" customFormat="1" ht="60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 s="8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 s="9">
        <f t="shared" si="259"/>
        <v>44.86</v>
      </c>
      <c r="Q2801" s="5" t="s">
        <v>8313</v>
      </c>
      <c r="R2801" s="10" t="s">
        <v>8314</v>
      </c>
      <c r="S2801" s="18">
        <f t="shared" si="260"/>
        <v>42507.264699074076</v>
      </c>
      <c r="T2801" s="21">
        <f t="shared" si="261"/>
        <v>42538.666666666672</v>
      </c>
      <c r="U2801" s="23">
        <f t="shared" si="262"/>
        <v>31</v>
      </c>
      <c r="V2801" s="25">
        <f t="shared" si="263"/>
        <v>8.4931506849315067E-2</v>
      </c>
    </row>
    <row r="2802" spans="1:22" customFormat="1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 s="8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 s="9">
        <f t="shared" si="259"/>
        <v>42.9</v>
      </c>
      <c r="Q2802" s="5" t="s">
        <v>8313</v>
      </c>
      <c r="R2802" s="10" t="s">
        <v>8314</v>
      </c>
      <c r="S2802" s="18">
        <f t="shared" si="260"/>
        <v>41948.552847222221</v>
      </c>
      <c r="T2802" s="21">
        <f t="shared" si="261"/>
        <v>42008.552847222221</v>
      </c>
      <c r="U2802" s="23">
        <f t="shared" si="262"/>
        <v>60</v>
      </c>
      <c r="V2802" s="25">
        <f t="shared" si="263"/>
        <v>0.16438356164383561</v>
      </c>
    </row>
    <row r="2803" spans="1:22" customFormat="1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 s="8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 s="9">
        <f t="shared" si="259"/>
        <v>51.23</v>
      </c>
      <c r="Q2803" s="5" t="s">
        <v>8313</v>
      </c>
      <c r="R2803" s="10" t="s">
        <v>8314</v>
      </c>
      <c r="S2803" s="18">
        <f t="shared" si="260"/>
        <v>41900.243159722224</v>
      </c>
      <c r="T2803" s="21">
        <f t="shared" si="261"/>
        <v>41922.458333333336</v>
      </c>
      <c r="U2803" s="23">
        <f t="shared" si="262"/>
        <v>22</v>
      </c>
      <c r="V2803" s="25">
        <f t="shared" si="263"/>
        <v>6.0273972602739728E-2</v>
      </c>
    </row>
    <row r="2804" spans="1:22" customFormat="1" ht="60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 s="8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 s="9">
        <f t="shared" si="259"/>
        <v>33.94</v>
      </c>
      <c r="Q2804" s="5" t="s">
        <v>8313</v>
      </c>
      <c r="R2804" s="10" t="s">
        <v>8314</v>
      </c>
      <c r="S2804" s="18">
        <f t="shared" si="260"/>
        <v>42192.64707175926</v>
      </c>
      <c r="T2804" s="21">
        <f t="shared" si="261"/>
        <v>42222.64707175926</v>
      </c>
      <c r="U2804" s="23">
        <f t="shared" si="262"/>
        <v>30</v>
      </c>
      <c r="V2804" s="25">
        <f t="shared" si="263"/>
        <v>8.2191780821917804E-2</v>
      </c>
    </row>
    <row r="2805" spans="1:22" customFormat="1" ht="60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 s="8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 s="9">
        <f t="shared" si="259"/>
        <v>90.74</v>
      </c>
      <c r="Q2805" s="5" t="s">
        <v>8313</v>
      </c>
      <c r="R2805" s="10" t="s">
        <v>8314</v>
      </c>
      <c r="S2805" s="18">
        <f t="shared" si="260"/>
        <v>42158.065694444449</v>
      </c>
      <c r="T2805" s="21">
        <f t="shared" si="261"/>
        <v>42201</v>
      </c>
      <c r="U2805" s="23">
        <f t="shared" si="262"/>
        <v>43</v>
      </c>
      <c r="V2805" s="25">
        <f t="shared" si="263"/>
        <v>0.11780821917808219</v>
      </c>
    </row>
    <row r="2806" spans="1:22" customFormat="1" ht="60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 s="8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 s="9">
        <f t="shared" si="259"/>
        <v>50</v>
      </c>
      <c r="Q2806" s="5" t="s">
        <v>8313</v>
      </c>
      <c r="R2806" s="10" t="s">
        <v>8314</v>
      </c>
      <c r="S2806" s="18">
        <f t="shared" si="260"/>
        <v>41881.453587962962</v>
      </c>
      <c r="T2806" s="21">
        <f t="shared" si="261"/>
        <v>41911.453587962962</v>
      </c>
      <c r="U2806" s="23">
        <f t="shared" si="262"/>
        <v>30</v>
      </c>
      <c r="V2806" s="25">
        <f t="shared" si="263"/>
        <v>8.2191780821917804E-2</v>
      </c>
    </row>
    <row r="2807" spans="1:22" customFormat="1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 s="8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 s="9">
        <f t="shared" si="259"/>
        <v>24.44</v>
      </c>
      <c r="Q2807" s="5" t="s">
        <v>8313</v>
      </c>
      <c r="R2807" s="10" t="s">
        <v>8314</v>
      </c>
      <c r="S2807" s="18">
        <f t="shared" si="260"/>
        <v>42213.505474537036</v>
      </c>
      <c r="T2807" s="21">
        <f t="shared" si="261"/>
        <v>42238.505474537036</v>
      </c>
      <c r="U2807" s="23">
        <f t="shared" si="262"/>
        <v>25</v>
      </c>
      <c r="V2807" s="25">
        <f t="shared" si="263"/>
        <v>6.8493150684931503E-2</v>
      </c>
    </row>
    <row r="2808" spans="1:22" customFormat="1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 s="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 s="9">
        <f t="shared" si="259"/>
        <v>44.25</v>
      </c>
      <c r="Q2808" s="5" t="s">
        <v>8313</v>
      </c>
      <c r="R2808" s="10" t="s">
        <v>8314</v>
      </c>
      <c r="S2808" s="18">
        <f t="shared" si="260"/>
        <v>42185.267245370371</v>
      </c>
      <c r="T2808" s="21">
        <f t="shared" si="261"/>
        <v>42221.458333333328</v>
      </c>
      <c r="U2808" s="23">
        <f t="shared" si="262"/>
        <v>36</v>
      </c>
      <c r="V2808" s="25">
        <f t="shared" si="263"/>
        <v>9.8630136986301367E-2</v>
      </c>
    </row>
    <row r="2809" spans="1:22" customFormat="1" ht="30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 s="8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 s="9">
        <f t="shared" si="259"/>
        <v>67.739999999999995</v>
      </c>
      <c r="Q2809" s="5" t="s">
        <v>8313</v>
      </c>
      <c r="R2809" s="10" t="s">
        <v>8314</v>
      </c>
      <c r="S2809" s="18">
        <f t="shared" si="260"/>
        <v>42154.873124999998</v>
      </c>
      <c r="T2809" s="21">
        <f t="shared" si="261"/>
        <v>42184.873124999998</v>
      </c>
      <c r="U2809" s="23">
        <f t="shared" si="262"/>
        <v>30</v>
      </c>
      <c r="V2809" s="25">
        <f t="shared" si="263"/>
        <v>8.2191780821917804E-2</v>
      </c>
    </row>
    <row r="2810" spans="1:22" customFormat="1" ht="60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 s="8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 s="9">
        <f t="shared" si="259"/>
        <v>65.38</v>
      </c>
      <c r="Q2810" s="5" t="s">
        <v>8313</v>
      </c>
      <c r="R2810" s="10" t="s">
        <v>8314</v>
      </c>
      <c r="S2810" s="18">
        <f t="shared" si="260"/>
        <v>42208.84646990741</v>
      </c>
      <c r="T2810" s="21">
        <f t="shared" si="261"/>
        <v>42238.84646990741</v>
      </c>
      <c r="U2810" s="23">
        <f t="shared" si="262"/>
        <v>30</v>
      </c>
      <c r="V2810" s="25">
        <f t="shared" si="263"/>
        <v>8.2191780821917804E-2</v>
      </c>
    </row>
    <row r="2811" spans="1:22" customFormat="1" ht="60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 s="8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 s="9">
        <f t="shared" si="259"/>
        <v>121.9</v>
      </c>
      <c r="Q2811" s="5" t="s">
        <v>8313</v>
      </c>
      <c r="R2811" s="10" t="s">
        <v>8314</v>
      </c>
      <c r="S2811" s="18">
        <f t="shared" si="260"/>
        <v>42451.496817129635</v>
      </c>
      <c r="T2811" s="21">
        <f t="shared" si="261"/>
        <v>42459.610416666663</v>
      </c>
      <c r="U2811" s="23">
        <f t="shared" si="262"/>
        <v>8</v>
      </c>
      <c r="V2811" s="25">
        <f t="shared" si="263"/>
        <v>2.1917808219178082E-2</v>
      </c>
    </row>
    <row r="2812" spans="1:22" customFormat="1" ht="45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 s="8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 s="9">
        <f t="shared" si="259"/>
        <v>47.46</v>
      </c>
      <c r="Q2812" s="5" t="s">
        <v>8313</v>
      </c>
      <c r="R2812" s="10" t="s">
        <v>8314</v>
      </c>
      <c r="S2812" s="18">
        <f t="shared" si="260"/>
        <v>41759.13962962963</v>
      </c>
      <c r="T2812" s="21">
        <f t="shared" si="261"/>
        <v>41791.165972222225</v>
      </c>
      <c r="U2812" s="23">
        <f t="shared" si="262"/>
        <v>32</v>
      </c>
      <c r="V2812" s="25">
        <f t="shared" si="263"/>
        <v>8.7671232876712329E-2</v>
      </c>
    </row>
    <row r="2813" spans="1:22" customFormat="1" ht="45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 s="8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 s="9">
        <f t="shared" si="259"/>
        <v>92.84</v>
      </c>
      <c r="Q2813" s="5" t="s">
        <v>8313</v>
      </c>
      <c r="R2813" s="10" t="s">
        <v>8314</v>
      </c>
      <c r="S2813" s="18">
        <f t="shared" si="260"/>
        <v>42028.496562500004</v>
      </c>
      <c r="T2813" s="21">
        <f t="shared" si="261"/>
        <v>42058.496562500004</v>
      </c>
      <c r="U2813" s="23">
        <f t="shared" si="262"/>
        <v>30</v>
      </c>
      <c r="V2813" s="25">
        <f t="shared" si="263"/>
        <v>8.2191780821917804E-2</v>
      </c>
    </row>
    <row r="2814" spans="1:22" customFormat="1" ht="45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 s="8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 s="9">
        <f t="shared" si="259"/>
        <v>68.25</v>
      </c>
      <c r="Q2814" s="5" t="s">
        <v>8313</v>
      </c>
      <c r="R2814" s="10" t="s">
        <v>8314</v>
      </c>
      <c r="S2814" s="18">
        <f t="shared" si="260"/>
        <v>42054.74418981481</v>
      </c>
      <c r="T2814" s="21">
        <f t="shared" si="261"/>
        <v>42100.166666666672</v>
      </c>
      <c r="U2814" s="23">
        <f t="shared" si="262"/>
        <v>46</v>
      </c>
      <c r="V2814" s="25">
        <f t="shared" si="263"/>
        <v>0.12602739726027398</v>
      </c>
    </row>
    <row r="2815" spans="1:22" customFormat="1" ht="45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 s="8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 s="9">
        <f t="shared" si="259"/>
        <v>37.21</v>
      </c>
      <c r="Q2815" s="5" t="s">
        <v>8313</v>
      </c>
      <c r="R2815" s="10" t="s">
        <v>8314</v>
      </c>
      <c r="S2815" s="18">
        <f t="shared" si="260"/>
        <v>42693.742604166662</v>
      </c>
      <c r="T2815" s="21">
        <f t="shared" si="261"/>
        <v>42718.742604166662</v>
      </c>
      <c r="U2815" s="23">
        <f t="shared" si="262"/>
        <v>25</v>
      </c>
      <c r="V2815" s="25">
        <f t="shared" si="263"/>
        <v>6.8493150684931503E-2</v>
      </c>
    </row>
    <row r="2816" spans="1:22" customFormat="1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 s="8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 s="9">
        <f t="shared" si="259"/>
        <v>25.25</v>
      </c>
      <c r="Q2816" s="5" t="s">
        <v>8313</v>
      </c>
      <c r="R2816" s="10" t="s">
        <v>8314</v>
      </c>
      <c r="S2816" s="18">
        <f t="shared" si="260"/>
        <v>42103.399479166663</v>
      </c>
      <c r="T2816" s="21">
        <f t="shared" si="261"/>
        <v>42133.399479166663</v>
      </c>
      <c r="U2816" s="23">
        <f t="shared" si="262"/>
        <v>30</v>
      </c>
      <c r="V2816" s="25">
        <f t="shared" si="263"/>
        <v>8.2191780821917804E-2</v>
      </c>
    </row>
    <row r="2817" spans="1:22" customFormat="1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 s="8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 s="9">
        <f t="shared" si="259"/>
        <v>43.21</v>
      </c>
      <c r="Q2817" s="5" t="s">
        <v>8313</v>
      </c>
      <c r="R2817" s="10" t="s">
        <v>8314</v>
      </c>
      <c r="S2817" s="18">
        <f t="shared" si="260"/>
        <v>42559.776724537034</v>
      </c>
      <c r="T2817" s="21">
        <f t="shared" si="261"/>
        <v>42589.776724537034</v>
      </c>
      <c r="U2817" s="23">
        <f t="shared" si="262"/>
        <v>30</v>
      </c>
      <c r="V2817" s="25">
        <f t="shared" si="263"/>
        <v>8.2191780821917804E-2</v>
      </c>
    </row>
    <row r="2818" spans="1:22" customFormat="1" ht="45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 s="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58"/>
        <v>142</v>
      </c>
      <c r="P2818" s="9">
        <f t="shared" si="259"/>
        <v>25.13</v>
      </c>
      <c r="Q2818" s="5" t="s">
        <v>8313</v>
      </c>
      <c r="R2818" s="10" t="s">
        <v>8314</v>
      </c>
      <c r="S2818" s="18">
        <f t="shared" si="260"/>
        <v>42188.467499999999</v>
      </c>
      <c r="T2818" s="21">
        <f t="shared" si="261"/>
        <v>42218.666666666672</v>
      </c>
      <c r="U2818" s="23">
        <f t="shared" si="262"/>
        <v>30</v>
      </c>
      <c r="V2818" s="25">
        <f t="shared" si="263"/>
        <v>8.2191780821917804E-2</v>
      </c>
    </row>
    <row r="2819" spans="1:22" customFormat="1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 s="8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64">ROUND(E2819/D2819*100,0)</f>
        <v>130</v>
      </c>
      <c r="P2819" s="9">
        <f t="shared" ref="P2819:P2882" si="265">IFERROR(ROUND(E2819/L2819,2),0)</f>
        <v>23.64</v>
      </c>
      <c r="Q2819" s="5" t="s">
        <v>8313</v>
      </c>
      <c r="R2819" s="10" t="s">
        <v>8314</v>
      </c>
      <c r="S2819" s="18">
        <f t="shared" ref="S2819:S2882" si="266">(((J2819/60)/60)/24)+DATE(1970,1,1)</f>
        <v>42023.634976851856</v>
      </c>
      <c r="T2819" s="21">
        <f t="shared" ref="T2819:T2882" si="267">(((I2819/60)/60)/24)+DATE(1970,1,1)</f>
        <v>42063.634976851856</v>
      </c>
      <c r="U2819" s="23">
        <f t="shared" ref="U2819:U2882" si="268">_xlfn.DAYS(T2819,S2819)</f>
        <v>40</v>
      </c>
      <c r="V2819" s="25">
        <f t="shared" ref="V2819:V2882" si="269">U2819/365</f>
        <v>0.1095890410958904</v>
      </c>
    </row>
    <row r="2820" spans="1:22" customFormat="1" ht="45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 s="8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 s="9">
        <f t="shared" si="265"/>
        <v>103.95</v>
      </c>
      <c r="Q2820" s="5" t="s">
        <v>8313</v>
      </c>
      <c r="R2820" s="10" t="s">
        <v>8314</v>
      </c>
      <c r="S2820" s="18">
        <f t="shared" si="266"/>
        <v>42250.598217592589</v>
      </c>
      <c r="T2820" s="21">
        <f t="shared" si="267"/>
        <v>42270.598217592589</v>
      </c>
      <c r="U2820" s="23">
        <f t="shared" si="268"/>
        <v>20</v>
      </c>
      <c r="V2820" s="25">
        <f t="shared" si="269"/>
        <v>5.4794520547945202E-2</v>
      </c>
    </row>
    <row r="2821" spans="1:22" customFormat="1" ht="60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 s="8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 s="9">
        <f t="shared" si="265"/>
        <v>50.38</v>
      </c>
      <c r="Q2821" s="5" t="s">
        <v>8313</v>
      </c>
      <c r="R2821" s="10" t="s">
        <v>8314</v>
      </c>
      <c r="S2821" s="18">
        <f t="shared" si="266"/>
        <v>42139.525567129633</v>
      </c>
      <c r="T2821" s="21">
        <f t="shared" si="267"/>
        <v>42169.525567129633</v>
      </c>
      <c r="U2821" s="23">
        <f t="shared" si="268"/>
        <v>30</v>
      </c>
      <c r="V2821" s="25">
        <f t="shared" si="269"/>
        <v>8.2191780821917804E-2</v>
      </c>
    </row>
    <row r="2822" spans="1:22" customFormat="1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 s="8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 s="9">
        <f t="shared" si="265"/>
        <v>13.6</v>
      </c>
      <c r="Q2822" s="5" t="s">
        <v>8313</v>
      </c>
      <c r="R2822" s="10" t="s">
        <v>8314</v>
      </c>
      <c r="S2822" s="18">
        <f t="shared" si="266"/>
        <v>42401.610983796301</v>
      </c>
      <c r="T2822" s="21">
        <f t="shared" si="267"/>
        <v>42426</v>
      </c>
      <c r="U2822" s="23">
        <f t="shared" si="268"/>
        <v>25</v>
      </c>
      <c r="V2822" s="25">
        <f t="shared" si="269"/>
        <v>6.8493150684931503E-2</v>
      </c>
    </row>
    <row r="2823" spans="1:22" customFormat="1" ht="60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 s="8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 s="9">
        <f t="shared" si="265"/>
        <v>28.57</v>
      </c>
      <c r="Q2823" s="5" t="s">
        <v>8313</v>
      </c>
      <c r="R2823" s="10" t="s">
        <v>8314</v>
      </c>
      <c r="S2823" s="18">
        <f t="shared" si="266"/>
        <v>41875.922858796301</v>
      </c>
      <c r="T2823" s="21">
        <f t="shared" si="267"/>
        <v>41905.922858796301</v>
      </c>
      <c r="U2823" s="23">
        <f t="shared" si="268"/>
        <v>30</v>
      </c>
      <c r="V2823" s="25">
        <f t="shared" si="269"/>
        <v>8.2191780821917804E-2</v>
      </c>
    </row>
    <row r="2824" spans="1:22" customFormat="1" ht="60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 s="8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 s="9">
        <f t="shared" si="265"/>
        <v>63.83</v>
      </c>
      <c r="Q2824" s="5" t="s">
        <v>8313</v>
      </c>
      <c r="R2824" s="10" t="s">
        <v>8314</v>
      </c>
      <c r="S2824" s="18">
        <f t="shared" si="266"/>
        <v>42060.683935185181</v>
      </c>
      <c r="T2824" s="21">
        <f t="shared" si="267"/>
        <v>42090.642268518524</v>
      </c>
      <c r="U2824" s="23">
        <f t="shared" si="268"/>
        <v>30</v>
      </c>
      <c r="V2824" s="25">
        <f t="shared" si="269"/>
        <v>8.2191780821917804E-2</v>
      </c>
    </row>
    <row r="2825" spans="1:22" customFormat="1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 s="8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 s="9">
        <f t="shared" si="265"/>
        <v>8.86</v>
      </c>
      <c r="Q2825" s="5" t="s">
        <v>8313</v>
      </c>
      <c r="R2825" s="10" t="s">
        <v>8314</v>
      </c>
      <c r="S2825" s="18">
        <f t="shared" si="266"/>
        <v>42067.011643518519</v>
      </c>
      <c r="T2825" s="21">
        <f t="shared" si="267"/>
        <v>42094.957638888889</v>
      </c>
      <c r="U2825" s="23">
        <f t="shared" si="268"/>
        <v>27</v>
      </c>
      <c r="V2825" s="25">
        <f t="shared" si="269"/>
        <v>7.3972602739726029E-2</v>
      </c>
    </row>
    <row r="2826" spans="1:22" customFormat="1" ht="45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 s="8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 s="9">
        <f t="shared" si="265"/>
        <v>50.67</v>
      </c>
      <c r="Q2826" s="5" t="s">
        <v>8313</v>
      </c>
      <c r="R2826" s="10" t="s">
        <v>8314</v>
      </c>
      <c r="S2826" s="18">
        <f t="shared" si="266"/>
        <v>42136.270787037036</v>
      </c>
      <c r="T2826" s="21">
        <f t="shared" si="267"/>
        <v>42168.071527777778</v>
      </c>
      <c r="U2826" s="23">
        <f t="shared" si="268"/>
        <v>32</v>
      </c>
      <c r="V2826" s="25">
        <f t="shared" si="269"/>
        <v>8.7671232876712329E-2</v>
      </c>
    </row>
    <row r="2827" spans="1:22" customFormat="1" ht="60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 s="8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 s="9">
        <f t="shared" si="265"/>
        <v>60.78</v>
      </c>
      <c r="Q2827" s="5" t="s">
        <v>8313</v>
      </c>
      <c r="R2827" s="10" t="s">
        <v>8314</v>
      </c>
      <c r="S2827" s="18">
        <f t="shared" si="266"/>
        <v>42312.792662037042</v>
      </c>
      <c r="T2827" s="21">
        <f t="shared" si="267"/>
        <v>42342.792662037042</v>
      </c>
      <c r="U2827" s="23">
        <f t="shared" si="268"/>
        <v>30</v>
      </c>
      <c r="V2827" s="25">
        <f t="shared" si="269"/>
        <v>8.2191780821917804E-2</v>
      </c>
    </row>
    <row r="2828" spans="1:22" customFormat="1" ht="60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 s="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 s="9">
        <f t="shared" si="265"/>
        <v>113.42</v>
      </c>
      <c r="Q2828" s="5" t="s">
        <v>8313</v>
      </c>
      <c r="R2828" s="10" t="s">
        <v>8314</v>
      </c>
      <c r="S2828" s="18">
        <f t="shared" si="266"/>
        <v>42171.034861111111</v>
      </c>
      <c r="T2828" s="21">
        <f t="shared" si="267"/>
        <v>42195.291666666672</v>
      </c>
      <c r="U2828" s="23">
        <f t="shared" si="268"/>
        <v>24</v>
      </c>
      <c r="V2828" s="25">
        <f t="shared" si="269"/>
        <v>6.575342465753424E-2</v>
      </c>
    </row>
    <row r="2829" spans="1:22" customFormat="1" ht="60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 s="8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 s="9">
        <f t="shared" si="265"/>
        <v>104.57</v>
      </c>
      <c r="Q2829" s="5" t="s">
        <v>8313</v>
      </c>
      <c r="R2829" s="10" t="s">
        <v>8314</v>
      </c>
      <c r="S2829" s="18">
        <f t="shared" si="266"/>
        <v>42494.683634259258</v>
      </c>
      <c r="T2829" s="21">
        <f t="shared" si="267"/>
        <v>42524.6875</v>
      </c>
      <c r="U2829" s="23">
        <f t="shared" si="268"/>
        <v>30</v>
      </c>
      <c r="V2829" s="25">
        <f t="shared" si="269"/>
        <v>8.2191780821917804E-2</v>
      </c>
    </row>
    <row r="2830" spans="1:22" customFormat="1" ht="60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 s="8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 s="9">
        <f t="shared" si="265"/>
        <v>98.31</v>
      </c>
      <c r="Q2830" s="5" t="s">
        <v>8313</v>
      </c>
      <c r="R2830" s="10" t="s">
        <v>8314</v>
      </c>
      <c r="S2830" s="18">
        <f t="shared" si="266"/>
        <v>42254.264687499999</v>
      </c>
      <c r="T2830" s="21">
        <f t="shared" si="267"/>
        <v>42279.958333333328</v>
      </c>
      <c r="U2830" s="23">
        <f t="shared" si="268"/>
        <v>25</v>
      </c>
      <c r="V2830" s="25">
        <f t="shared" si="269"/>
        <v>6.8493150684931503E-2</v>
      </c>
    </row>
    <row r="2831" spans="1:22" customFormat="1" ht="60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 s="8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 s="9">
        <f t="shared" si="265"/>
        <v>35.04</v>
      </c>
      <c r="Q2831" s="5" t="s">
        <v>8313</v>
      </c>
      <c r="R2831" s="10" t="s">
        <v>8314</v>
      </c>
      <c r="S2831" s="18">
        <f t="shared" si="266"/>
        <v>42495.434236111112</v>
      </c>
      <c r="T2831" s="21">
        <f t="shared" si="267"/>
        <v>42523.434236111112</v>
      </c>
      <c r="U2831" s="23">
        <f t="shared" si="268"/>
        <v>28</v>
      </c>
      <c r="V2831" s="25">
        <f t="shared" si="269"/>
        <v>7.6712328767123292E-2</v>
      </c>
    </row>
    <row r="2832" spans="1:22" customFormat="1" ht="45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 s="8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 s="9">
        <f t="shared" si="265"/>
        <v>272.73</v>
      </c>
      <c r="Q2832" s="5" t="s">
        <v>8313</v>
      </c>
      <c r="R2832" s="10" t="s">
        <v>8314</v>
      </c>
      <c r="S2832" s="18">
        <f t="shared" si="266"/>
        <v>41758.839675925927</v>
      </c>
      <c r="T2832" s="21">
        <f t="shared" si="267"/>
        <v>41771.165972222225</v>
      </c>
      <c r="U2832" s="23">
        <f t="shared" si="268"/>
        <v>13</v>
      </c>
      <c r="V2832" s="25">
        <f t="shared" si="269"/>
        <v>3.5616438356164383E-2</v>
      </c>
    </row>
    <row r="2833" spans="1:22" customFormat="1" ht="45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 s="8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 s="9">
        <f t="shared" si="265"/>
        <v>63.85</v>
      </c>
      <c r="Q2833" s="5" t="s">
        <v>8313</v>
      </c>
      <c r="R2833" s="10" t="s">
        <v>8314</v>
      </c>
      <c r="S2833" s="18">
        <f t="shared" si="266"/>
        <v>42171.824884259258</v>
      </c>
      <c r="T2833" s="21">
        <f t="shared" si="267"/>
        <v>42201.824884259258</v>
      </c>
      <c r="U2833" s="23">
        <f t="shared" si="268"/>
        <v>30</v>
      </c>
      <c r="V2833" s="25">
        <f t="shared" si="269"/>
        <v>8.2191780821917804E-2</v>
      </c>
    </row>
    <row r="2834" spans="1:22" customFormat="1" ht="60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 s="8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 s="9">
        <f t="shared" si="265"/>
        <v>30.19</v>
      </c>
      <c r="Q2834" s="5" t="s">
        <v>8313</v>
      </c>
      <c r="R2834" s="10" t="s">
        <v>8314</v>
      </c>
      <c r="S2834" s="18">
        <f t="shared" si="266"/>
        <v>41938.709421296298</v>
      </c>
      <c r="T2834" s="21">
        <f t="shared" si="267"/>
        <v>41966.916666666672</v>
      </c>
      <c r="U2834" s="23">
        <f t="shared" si="268"/>
        <v>28</v>
      </c>
      <c r="V2834" s="25">
        <f t="shared" si="269"/>
        <v>7.6712328767123292E-2</v>
      </c>
    </row>
    <row r="2835" spans="1:22" customFormat="1" ht="15.75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 s="8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 s="9">
        <f t="shared" si="265"/>
        <v>83.51</v>
      </c>
      <c r="Q2835" s="5" t="s">
        <v>8313</v>
      </c>
      <c r="R2835" s="10" t="s">
        <v>8314</v>
      </c>
      <c r="S2835" s="18">
        <f t="shared" si="266"/>
        <v>42268.127696759257</v>
      </c>
      <c r="T2835" s="21">
        <f t="shared" si="267"/>
        <v>42288.083333333328</v>
      </c>
      <c r="U2835" s="23">
        <f t="shared" si="268"/>
        <v>20</v>
      </c>
      <c r="V2835" s="25">
        <f t="shared" si="269"/>
        <v>5.4794520547945202E-2</v>
      </c>
    </row>
    <row r="2836" spans="1:22" customFormat="1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 s="8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 s="9">
        <f t="shared" si="265"/>
        <v>64.760000000000005</v>
      </c>
      <c r="Q2836" s="5" t="s">
        <v>8313</v>
      </c>
      <c r="R2836" s="10" t="s">
        <v>8314</v>
      </c>
      <c r="S2836" s="18">
        <f t="shared" si="266"/>
        <v>42019.959837962961</v>
      </c>
      <c r="T2836" s="21">
        <f t="shared" si="267"/>
        <v>42034.959837962961</v>
      </c>
      <c r="U2836" s="23">
        <f t="shared" si="268"/>
        <v>15</v>
      </c>
      <c r="V2836" s="25">
        <f t="shared" si="269"/>
        <v>4.1095890410958902E-2</v>
      </c>
    </row>
    <row r="2837" spans="1:22" customFormat="1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 s="8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 s="9">
        <f t="shared" si="265"/>
        <v>20.12</v>
      </c>
      <c r="Q2837" s="5" t="s">
        <v>8313</v>
      </c>
      <c r="R2837" s="10" t="s">
        <v>8314</v>
      </c>
      <c r="S2837" s="18">
        <f t="shared" si="266"/>
        <v>42313.703900462962</v>
      </c>
      <c r="T2837" s="21">
        <f t="shared" si="267"/>
        <v>42343</v>
      </c>
      <c r="U2837" s="23">
        <f t="shared" si="268"/>
        <v>30</v>
      </c>
      <c r="V2837" s="25">
        <f t="shared" si="269"/>
        <v>8.2191780821917804E-2</v>
      </c>
    </row>
    <row r="2838" spans="1:22" customFormat="1" ht="60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 s="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 s="9">
        <f t="shared" si="265"/>
        <v>44.09</v>
      </c>
      <c r="Q2838" s="5" t="s">
        <v>8313</v>
      </c>
      <c r="R2838" s="10" t="s">
        <v>8314</v>
      </c>
      <c r="S2838" s="18">
        <f t="shared" si="266"/>
        <v>42746.261782407411</v>
      </c>
      <c r="T2838" s="21">
        <f t="shared" si="267"/>
        <v>42784.207638888889</v>
      </c>
      <c r="U2838" s="23">
        <f t="shared" si="268"/>
        <v>38</v>
      </c>
      <c r="V2838" s="25">
        <f t="shared" si="269"/>
        <v>0.10410958904109589</v>
      </c>
    </row>
    <row r="2839" spans="1:22" customFormat="1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 s="8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 s="9">
        <f t="shared" si="265"/>
        <v>40.479999999999997</v>
      </c>
      <c r="Q2839" s="5" t="s">
        <v>8313</v>
      </c>
      <c r="R2839" s="10" t="s">
        <v>8314</v>
      </c>
      <c r="S2839" s="18">
        <f t="shared" si="266"/>
        <v>42307.908379629633</v>
      </c>
      <c r="T2839" s="21">
        <f t="shared" si="267"/>
        <v>42347.950046296297</v>
      </c>
      <c r="U2839" s="23">
        <f t="shared" si="268"/>
        <v>40</v>
      </c>
      <c r="V2839" s="25">
        <f t="shared" si="269"/>
        <v>0.1095890410958904</v>
      </c>
    </row>
    <row r="2840" spans="1:22" customFormat="1" ht="45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 s="8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 s="9">
        <f t="shared" si="265"/>
        <v>44.54</v>
      </c>
      <c r="Q2840" s="5" t="s">
        <v>8313</v>
      </c>
      <c r="R2840" s="10" t="s">
        <v>8314</v>
      </c>
      <c r="S2840" s="18">
        <f t="shared" si="266"/>
        <v>41842.607592592591</v>
      </c>
      <c r="T2840" s="21">
        <f t="shared" si="267"/>
        <v>41864.916666666664</v>
      </c>
      <c r="U2840" s="23">
        <f t="shared" si="268"/>
        <v>22</v>
      </c>
      <c r="V2840" s="25">
        <f t="shared" si="269"/>
        <v>6.0273972602739728E-2</v>
      </c>
    </row>
    <row r="2841" spans="1:22" customFormat="1" ht="60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 s="8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 s="9">
        <f t="shared" si="265"/>
        <v>125.81</v>
      </c>
      <c r="Q2841" s="5" t="s">
        <v>8313</v>
      </c>
      <c r="R2841" s="10" t="s">
        <v>8314</v>
      </c>
      <c r="S2841" s="18">
        <f t="shared" si="266"/>
        <v>41853.240208333329</v>
      </c>
      <c r="T2841" s="21">
        <f t="shared" si="267"/>
        <v>41876.207638888889</v>
      </c>
      <c r="U2841" s="23">
        <f t="shared" si="268"/>
        <v>23</v>
      </c>
      <c r="V2841" s="25">
        <f t="shared" si="269"/>
        <v>6.3013698630136991E-2</v>
      </c>
    </row>
    <row r="2842" spans="1:22" customFormat="1" ht="60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 s="8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 s="9">
        <f t="shared" si="265"/>
        <v>19.7</v>
      </c>
      <c r="Q2842" s="5" t="s">
        <v>8313</v>
      </c>
      <c r="R2842" s="10" t="s">
        <v>8314</v>
      </c>
      <c r="S2842" s="18">
        <f t="shared" si="266"/>
        <v>42060.035636574074</v>
      </c>
      <c r="T2842" s="21">
        <f t="shared" si="267"/>
        <v>42081.708333333328</v>
      </c>
      <c r="U2842" s="23">
        <f t="shared" si="268"/>
        <v>21</v>
      </c>
      <c r="V2842" s="25">
        <f t="shared" si="269"/>
        <v>5.7534246575342465E-2</v>
      </c>
    </row>
    <row r="2843" spans="1:22" customFormat="1" ht="60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 s="8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 s="9">
        <f t="shared" si="265"/>
        <v>10</v>
      </c>
      <c r="Q2843" s="5" t="s">
        <v>8313</v>
      </c>
      <c r="R2843" s="10" t="s">
        <v>8314</v>
      </c>
      <c r="S2843" s="18">
        <f t="shared" si="266"/>
        <v>42291.739548611105</v>
      </c>
      <c r="T2843" s="21">
        <f t="shared" si="267"/>
        <v>42351.781215277777</v>
      </c>
      <c r="U2843" s="23">
        <f t="shared" si="268"/>
        <v>60</v>
      </c>
      <c r="V2843" s="25">
        <f t="shared" si="269"/>
        <v>0.16438356164383561</v>
      </c>
    </row>
    <row r="2844" spans="1:22" customFormat="1" ht="60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 s="8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 s="9">
        <f t="shared" si="265"/>
        <v>0</v>
      </c>
      <c r="Q2844" s="5" t="s">
        <v>8313</v>
      </c>
      <c r="R2844" s="10" t="s">
        <v>8314</v>
      </c>
      <c r="S2844" s="18">
        <f t="shared" si="266"/>
        <v>41784.952488425923</v>
      </c>
      <c r="T2844" s="21">
        <f t="shared" si="267"/>
        <v>41811.458333333336</v>
      </c>
      <c r="U2844" s="23">
        <f t="shared" si="268"/>
        <v>27</v>
      </c>
      <c r="V2844" s="25">
        <f t="shared" si="269"/>
        <v>7.3972602739726029E-2</v>
      </c>
    </row>
    <row r="2845" spans="1:22" customFormat="1" ht="60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 s="8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 s="9">
        <f t="shared" si="265"/>
        <v>0</v>
      </c>
      <c r="Q2845" s="5" t="s">
        <v>8313</v>
      </c>
      <c r="R2845" s="10" t="s">
        <v>8314</v>
      </c>
      <c r="S2845" s="18">
        <f t="shared" si="266"/>
        <v>42492.737847222219</v>
      </c>
      <c r="T2845" s="21">
        <f t="shared" si="267"/>
        <v>42534.166666666672</v>
      </c>
      <c r="U2845" s="23">
        <f t="shared" si="268"/>
        <v>42</v>
      </c>
      <c r="V2845" s="25">
        <f t="shared" si="269"/>
        <v>0.11506849315068493</v>
      </c>
    </row>
    <row r="2846" spans="1:22" customFormat="1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 s="8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 s="9">
        <f t="shared" si="265"/>
        <v>30</v>
      </c>
      <c r="Q2846" s="5" t="s">
        <v>8313</v>
      </c>
      <c r="R2846" s="10" t="s">
        <v>8314</v>
      </c>
      <c r="S2846" s="18">
        <f t="shared" si="266"/>
        <v>42709.546064814815</v>
      </c>
      <c r="T2846" s="21">
        <f t="shared" si="267"/>
        <v>42739.546064814815</v>
      </c>
      <c r="U2846" s="23">
        <f t="shared" si="268"/>
        <v>30</v>
      </c>
      <c r="V2846" s="25">
        <f t="shared" si="269"/>
        <v>8.2191780821917804E-2</v>
      </c>
    </row>
    <row r="2847" spans="1:22" customFormat="1" ht="45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 s="8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 s="9">
        <f t="shared" si="265"/>
        <v>60.67</v>
      </c>
      <c r="Q2847" s="5" t="s">
        <v>8313</v>
      </c>
      <c r="R2847" s="10" t="s">
        <v>8314</v>
      </c>
      <c r="S2847" s="18">
        <f t="shared" si="266"/>
        <v>42103.016585648147</v>
      </c>
      <c r="T2847" s="21">
        <f t="shared" si="267"/>
        <v>42163.016585648147</v>
      </c>
      <c r="U2847" s="23">
        <f t="shared" si="268"/>
        <v>60</v>
      </c>
      <c r="V2847" s="25">
        <f t="shared" si="269"/>
        <v>0.16438356164383561</v>
      </c>
    </row>
    <row r="2848" spans="1:22" customFormat="1" ht="60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 s="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 s="9">
        <f t="shared" si="265"/>
        <v>0</v>
      </c>
      <c r="Q2848" s="5" t="s">
        <v>8313</v>
      </c>
      <c r="R2848" s="10" t="s">
        <v>8314</v>
      </c>
      <c r="S2848" s="18">
        <f t="shared" si="266"/>
        <v>42108.692060185189</v>
      </c>
      <c r="T2848" s="21">
        <f t="shared" si="267"/>
        <v>42153.692060185189</v>
      </c>
      <c r="U2848" s="23">
        <f t="shared" si="268"/>
        <v>45</v>
      </c>
      <c r="V2848" s="25">
        <f t="shared" si="269"/>
        <v>0.12328767123287671</v>
      </c>
    </row>
    <row r="2849" spans="1:22" customFormat="1" ht="60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 s="8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 s="9">
        <f t="shared" si="265"/>
        <v>0</v>
      </c>
      <c r="Q2849" s="5" t="s">
        <v>8313</v>
      </c>
      <c r="R2849" s="10" t="s">
        <v>8314</v>
      </c>
      <c r="S2849" s="18">
        <f t="shared" si="266"/>
        <v>42453.806307870371</v>
      </c>
      <c r="T2849" s="21">
        <f t="shared" si="267"/>
        <v>42513.806307870371</v>
      </c>
      <c r="U2849" s="23">
        <f t="shared" si="268"/>
        <v>60</v>
      </c>
      <c r="V2849" s="25">
        <f t="shared" si="269"/>
        <v>0.16438356164383561</v>
      </c>
    </row>
    <row r="2850" spans="1:22" customFormat="1" ht="60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 s="8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 s="9">
        <f t="shared" si="265"/>
        <v>23.33</v>
      </c>
      <c r="Q2850" s="5" t="s">
        <v>8313</v>
      </c>
      <c r="R2850" s="10" t="s">
        <v>8314</v>
      </c>
      <c r="S2850" s="18">
        <f t="shared" si="266"/>
        <v>42123.648831018523</v>
      </c>
      <c r="T2850" s="21">
        <f t="shared" si="267"/>
        <v>42153.648831018523</v>
      </c>
      <c r="U2850" s="23">
        <f t="shared" si="268"/>
        <v>30</v>
      </c>
      <c r="V2850" s="25">
        <f t="shared" si="269"/>
        <v>8.2191780821917804E-2</v>
      </c>
    </row>
    <row r="2851" spans="1:22" customFormat="1" ht="60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 s="8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 s="9">
        <f t="shared" si="265"/>
        <v>5</v>
      </c>
      <c r="Q2851" s="5" t="s">
        <v>8313</v>
      </c>
      <c r="R2851" s="10" t="s">
        <v>8314</v>
      </c>
      <c r="S2851" s="18">
        <f t="shared" si="266"/>
        <v>42453.428240740745</v>
      </c>
      <c r="T2851" s="21">
        <f t="shared" si="267"/>
        <v>42483.428240740745</v>
      </c>
      <c r="U2851" s="23">
        <f t="shared" si="268"/>
        <v>30</v>
      </c>
      <c r="V2851" s="25">
        <f t="shared" si="269"/>
        <v>8.2191780821917804E-2</v>
      </c>
    </row>
    <row r="2852" spans="1:22" customFormat="1" ht="60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 s="8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 s="9">
        <f t="shared" si="265"/>
        <v>23.92</v>
      </c>
      <c r="Q2852" s="5" t="s">
        <v>8313</v>
      </c>
      <c r="R2852" s="10" t="s">
        <v>8314</v>
      </c>
      <c r="S2852" s="18">
        <f t="shared" si="266"/>
        <v>41858.007071759261</v>
      </c>
      <c r="T2852" s="21">
        <f t="shared" si="267"/>
        <v>41888.007071759261</v>
      </c>
      <c r="U2852" s="23">
        <f t="shared" si="268"/>
        <v>30</v>
      </c>
      <c r="V2852" s="25">
        <f t="shared" si="269"/>
        <v>8.2191780821917804E-2</v>
      </c>
    </row>
    <row r="2853" spans="1:22" customFormat="1" ht="60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 s="8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 s="9">
        <f t="shared" si="265"/>
        <v>0</v>
      </c>
      <c r="Q2853" s="5" t="s">
        <v>8313</v>
      </c>
      <c r="R2853" s="10" t="s">
        <v>8314</v>
      </c>
      <c r="S2853" s="18">
        <f t="shared" si="266"/>
        <v>42390.002650462964</v>
      </c>
      <c r="T2853" s="21">
        <f t="shared" si="267"/>
        <v>42398.970138888893</v>
      </c>
      <c r="U2853" s="23">
        <f t="shared" si="268"/>
        <v>8</v>
      </c>
      <c r="V2853" s="25">
        <f t="shared" si="269"/>
        <v>2.1917808219178082E-2</v>
      </c>
    </row>
    <row r="2854" spans="1:22" customFormat="1" ht="45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 s="8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 s="9">
        <f t="shared" si="265"/>
        <v>15.83</v>
      </c>
      <c r="Q2854" s="5" t="s">
        <v>8313</v>
      </c>
      <c r="R2854" s="10" t="s">
        <v>8314</v>
      </c>
      <c r="S2854" s="18">
        <f t="shared" si="266"/>
        <v>41781.045173611114</v>
      </c>
      <c r="T2854" s="21">
        <f t="shared" si="267"/>
        <v>41811.045173611114</v>
      </c>
      <c r="U2854" s="23">
        <f t="shared" si="268"/>
        <v>30</v>
      </c>
      <c r="V2854" s="25">
        <f t="shared" si="269"/>
        <v>8.2191780821917804E-2</v>
      </c>
    </row>
    <row r="2855" spans="1:22" customFormat="1" ht="60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 s="8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 s="9">
        <f t="shared" si="265"/>
        <v>0</v>
      </c>
      <c r="Q2855" s="5" t="s">
        <v>8313</v>
      </c>
      <c r="R2855" s="10" t="s">
        <v>8314</v>
      </c>
      <c r="S2855" s="18">
        <f t="shared" si="266"/>
        <v>41836.190937499996</v>
      </c>
      <c r="T2855" s="21">
        <f t="shared" si="267"/>
        <v>41896.190937499996</v>
      </c>
      <c r="U2855" s="23">
        <f t="shared" si="268"/>
        <v>60</v>
      </c>
      <c r="V2855" s="25">
        <f t="shared" si="269"/>
        <v>0.16438356164383561</v>
      </c>
    </row>
    <row r="2856" spans="1:22" customFormat="1" ht="45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 s="8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 s="9">
        <f t="shared" si="265"/>
        <v>29.79</v>
      </c>
      <c r="Q2856" s="5" t="s">
        <v>8313</v>
      </c>
      <c r="R2856" s="10" t="s">
        <v>8314</v>
      </c>
      <c r="S2856" s="18">
        <f t="shared" si="266"/>
        <v>42111.71665509259</v>
      </c>
      <c r="T2856" s="21">
        <f t="shared" si="267"/>
        <v>42131.71665509259</v>
      </c>
      <c r="U2856" s="23">
        <f t="shared" si="268"/>
        <v>20</v>
      </c>
      <c r="V2856" s="25">
        <f t="shared" si="269"/>
        <v>5.4794520547945202E-2</v>
      </c>
    </row>
    <row r="2857" spans="1:22" customFormat="1" ht="60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 s="8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 s="9">
        <f t="shared" si="265"/>
        <v>60</v>
      </c>
      <c r="Q2857" s="5" t="s">
        <v>8313</v>
      </c>
      <c r="R2857" s="10" t="s">
        <v>8314</v>
      </c>
      <c r="S2857" s="18">
        <f t="shared" si="266"/>
        <v>42370.007766203707</v>
      </c>
      <c r="T2857" s="21">
        <f t="shared" si="267"/>
        <v>42398.981944444444</v>
      </c>
      <c r="U2857" s="23">
        <f t="shared" si="268"/>
        <v>28</v>
      </c>
      <c r="V2857" s="25">
        <f t="shared" si="269"/>
        <v>7.6712328767123292E-2</v>
      </c>
    </row>
    <row r="2858" spans="1:22" customFormat="1" ht="45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 s="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 s="9">
        <f t="shared" si="265"/>
        <v>24.33</v>
      </c>
      <c r="Q2858" s="5" t="s">
        <v>8313</v>
      </c>
      <c r="R2858" s="10" t="s">
        <v>8314</v>
      </c>
      <c r="S2858" s="18">
        <f t="shared" si="266"/>
        <v>42165.037581018521</v>
      </c>
      <c r="T2858" s="21">
        <f t="shared" si="267"/>
        <v>42224.898611111115</v>
      </c>
      <c r="U2858" s="23">
        <f t="shared" si="268"/>
        <v>59</v>
      </c>
      <c r="V2858" s="25">
        <f t="shared" si="269"/>
        <v>0.16164383561643836</v>
      </c>
    </row>
    <row r="2859" spans="1:22" customFormat="1" ht="60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 s="8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 s="9">
        <f t="shared" si="265"/>
        <v>500</v>
      </c>
      <c r="Q2859" s="5" t="s">
        <v>8313</v>
      </c>
      <c r="R2859" s="10" t="s">
        <v>8314</v>
      </c>
      <c r="S2859" s="18">
        <f t="shared" si="266"/>
        <v>42726.920081018514</v>
      </c>
      <c r="T2859" s="21">
        <f t="shared" si="267"/>
        <v>42786.75</v>
      </c>
      <c r="U2859" s="23">
        <f t="shared" si="268"/>
        <v>60</v>
      </c>
      <c r="V2859" s="25">
        <f t="shared" si="269"/>
        <v>0.16438356164383561</v>
      </c>
    </row>
    <row r="2860" spans="1:22" customFormat="1" ht="60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 s="8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 s="9">
        <f t="shared" si="265"/>
        <v>0</v>
      </c>
      <c r="Q2860" s="5" t="s">
        <v>8313</v>
      </c>
      <c r="R2860" s="10" t="s">
        <v>8314</v>
      </c>
      <c r="S2860" s="18">
        <f t="shared" si="266"/>
        <v>41954.545081018514</v>
      </c>
      <c r="T2860" s="21">
        <f t="shared" si="267"/>
        <v>41978.477777777778</v>
      </c>
      <c r="U2860" s="23">
        <f t="shared" si="268"/>
        <v>24</v>
      </c>
      <c r="V2860" s="25">
        <f t="shared" si="269"/>
        <v>6.575342465753424E-2</v>
      </c>
    </row>
    <row r="2861" spans="1:22" customFormat="1" ht="45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 s="8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 s="9">
        <f t="shared" si="265"/>
        <v>35</v>
      </c>
      <c r="Q2861" s="5" t="s">
        <v>8313</v>
      </c>
      <c r="R2861" s="10" t="s">
        <v>8314</v>
      </c>
      <c r="S2861" s="18">
        <f t="shared" si="266"/>
        <v>42233.362314814818</v>
      </c>
      <c r="T2861" s="21">
        <f t="shared" si="267"/>
        <v>42293.362314814818</v>
      </c>
      <c r="U2861" s="23">
        <f t="shared" si="268"/>
        <v>60</v>
      </c>
      <c r="V2861" s="25">
        <f t="shared" si="269"/>
        <v>0.16438356164383561</v>
      </c>
    </row>
    <row r="2862" spans="1:22" customFormat="1" ht="60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 s="8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 s="9">
        <f t="shared" si="265"/>
        <v>29.56</v>
      </c>
      <c r="Q2862" s="5" t="s">
        <v>8313</v>
      </c>
      <c r="R2862" s="10" t="s">
        <v>8314</v>
      </c>
      <c r="S2862" s="18">
        <f t="shared" si="266"/>
        <v>42480.800648148142</v>
      </c>
      <c r="T2862" s="21">
        <f t="shared" si="267"/>
        <v>42540.800648148142</v>
      </c>
      <c r="U2862" s="23">
        <f t="shared" si="268"/>
        <v>60</v>
      </c>
      <c r="V2862" s="25">
        <f t="shared" si="269"/>
        <v>0.16438356164383561</v>
      </c>
    </row>
    <row r="2863" spans="1:22" customFormat="1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 s="8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 s="9">
        <f t="shared" si="265"/>
        <v>26.67</v>
      </c>
      <c r="Q2863" s="5" t="s">
        <v>8313</v>
      </c>
      <c r="R2863" s="10" t="s">
        <v>8314</v>
      </c>
      <c r="S2863" s="18">
        <f t="shared" si="266"/>
        <v>42257.590833333335</v>
      </c>
      <c r="T2863" s="21">
        <f t="shared" si="267"/>
        <v>42271.590833333335</v>
      </c>
      <c r="U2863" s="23">
        <f t="shared" si="268"/>
        <v>14</v>
      </c>
      <c r="V2863" s="25">
        <f t="shared" si="269"/>
        <v>3.8356164383561646E-2</v>
      </c>
    </row>
    <row r="2864" spans="1:22" customFormat="1" ht="45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 s="8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 s="9">
        <f t="shared" si="265"/>
        <v>18.329999999999998</v>
      </c>
      <c r="Q2864" s="5" t="s">
        <v>8313</v>
      </c>
      <c r="R2864" s="10" t="s">
        <v>8314</v>
      </c>
      <c r="S2864" s="18">
        <f t="shared" si="266"/>
        <v>41784.789687500001</v>
      </c>
      <c r="T2864" s="21">
        <f t="shared" si="267"/>
        <v>41814.789687500001</v>
      </c>
      <c r="U2864" s="23">
        <f t="shared" si="268"/>
        <v>30</v>
      </c>
      <c r="V2864" s="25">
        <f t="shared" si="269"/>
        <v>8.2191780821917804E-2</v>
      </c>
    </row>
    <row r="2865" spans="1:22" customFormat="1" ht="60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 s="8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 s="9">
        <f t="shared" si="265"/>
        <v>20</v>
      </c>
      <c r="Q2865" s="5" t="s">
        <v>8313</v>
      </c>
      <c r="R2865" s="10" t="s">
        <v>8314</v>
      </c>
      <c r="S2865" s="18">
        <f t="shared" si="266"/>
        <v>41831.675034722226</v>
      </c>
      <c r="T2865" s="21">
        <f t="shared" si="267"/>
        <v>41891.675034722226</v>
      </c>
      <c r="U2865" s="23">
        <f t="shared" si="268"/>
        <v>60</v>
      </c>
      <c r="V2865" s="25">
        <f t="shared" si="269"/>
        <v>0.16438356164383561</v>
      </c>
    </row>
    <row r="2866" spans="1:22" customFormat="1" ht="15.75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 s="8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 s="9">
        <f t="shared" si="265"/>
        <v>13.33</v>
      </c>
      <c r="Q2866" s="5" t="s">
        <v>8313</v>
      </c>
      <c r="R2866" s="10" t="s">
        <v>8314</v>
      </c>
      <c r="S2866" s="18">
        <f t="shared" si="266"/>
        <v>42172.613506944443</v>
      </c>
      <c r="T2866" s="21">
        <f t="shared" si="267"/>
        <v>42202.554166666669</v>
      </c>
      <c r="U2866" s="23">
        <f t="shared" si="268"/>
        <v>30</v>
      </c>
      <c r="V2866" s="25">
        <f t="shared" si="269"/>
        <v>8.2191780821917804E-2</v>
      </c>
    </row>
    <row r="2867" spans="1:22" customFormat="1" ht="60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 s="8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 s="9">
        <f t="shared" si="265"/>
        <v>0</v>
      </c>
      <c r="Q2867" s="5" t="s">
        <v>8313</v>
      </c>
      <c r="R2867" s="10" t="s">
        <v>8314</v>
      </c>
      <c r="S2867" s="18">
        <f t="shared" si="266"/>
        <v>41950.114108796297</v>
      </c>
      <c r="T2867" s="21">
        <f t="shared" si="267"/>
        <v>42010.114108796297</v>
      </c>
      <c r="U2867" s="23">
        <f t="shared" si="268"/>
        <v>60</v>
      </c>
      <c r="V2867" s="25">
        <f t="shared" si="269"/>
        <v>0.16438356164383561</v>
      </c>
    </row>
    <row r="2868" spans="1:22" customFormat="1" ht="45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 s="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 s="9">
        <f t="shared" si="265"/>
        <v>22.5</v>
      </c>
      <c r="Q2868" s="5" t="s">
        <v>8313</v>
      </c>
      <c r="R2868" s="10" t="s">
        <v>8314</v>
      </c>
      <c r="S2868" s="18">
        <f t="shared" si="266"/>
        <v>42627.955104166671</v>
      </c>
      <c r="T2868" s="21">
        <f t="shared" si="267"/>
        <v>42657.916666666672</v>
      </c>
      <c r="U2868" s="23">
        <f t="shared" si="268"/>
        <v>30</v>
      </c>
      <c r="V2868" s="25">
        <f t="shared" si="269"/>
        <v>8.2191780821917804E-2</v>
      </c>
    </row>
    <row r="2869" spans="1:22" customFormat="1" ht="60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 s="8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 s="9">
        <f t="shared" si="265"/>
        <v>50.4</v>
      </c>
      <c r="Q2869" s="5" t="s">
        <v>8313</v>
      </c>
      <c r="R2869" s="10" t="s">
        <v>8314</v>
      </c>
      <c r="S2869" s="18">
        <f t="shared" si="266"/>
        <v>42531.195277777777</v>
      </c>
      <c r="T2869" s="21">
        <f t="shared" si="267"/>
        <v>42555.166666666672</v>
      </c>
      <c r="U2869" s="23">
        <f t="shared" si="268"/>
        <v>24</v>
      </c>
      <c r="V2869" s="25">
        <f t="shared" si="269"/>
        <v>6.575342465753424E-2</v>
      </c>
    </row>
    <row r="2870" spans="1:22" customFormat="1" ht="60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 s="8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 s="9">
        <f t="shared" si="265"/>
        <v>105.03</v>
      </c>
      <c r="Q2870" s="5" t="s">
        <v>8313</v>
      </c>
      <c r="R2870" s="10" t="s">
        <v>8314</v>
      </c>
      <c r="S2870" s="18">
        <f t="shared" si="266"/>
        <v>42618.827013888891</v>
      </c>
      <c r="T2870" s="21">
        <f t="shared" si="267"/>
        <v>42648.827013888891</v>
      </c>
      <c r="U2870" s="23">
        <f t="shared" si="268"/>
        <v>30</v>
      </c>
      <c r="V2870" s="25">
        <f t="shared" si="269"/>
        <v>8.2191780821917804E-2</v>
      </c>
    </row>
    <row r="2871" spans="1:22" customFormat="1" ht="60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 s="8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 s="9">
        <f t="shared" si="265"/>
        <v>35.4</v>
      </c>
      <c r="Q2871" s="5" t="s">
        <v>8313</v>
      </c>
      <c r="R2871" s="10" t="s">
        <v>8314</v>
      </c>
      <c r="S2871" s="18">
        <f t="shared" si="266"/>
        <v>42540.593530092592</v>
      </c>
      <c r="T2871" s="21">
        <f t="shared" si="267"/>
        <v>42570.593530092592</v>
      </c>
      <c r="U2871" s="23">
        <f t="shared" si="268"/>
        <v>30</v>
      </c>
      <c r="V2871" s="25">
        <f t="shared" si="269"/>
        <v>8.2191780821917804E-2</v>
      </c>
    </row>
    <row r="2872" spans="1:22" customFormat="1" ht="60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 s="8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 s="9">
        <f t="shared" si="265"/>
        <v>83.33</v>
      </c>
      <c r="Q2872" s="5" t="s">
        <v>8313</v>
      </c>
      <c r="R2872" s="10" t="s">
        <v>8314</v>
      </c>
      <c r="S2872" s="18">
        <f t="shared" si="266"/>
        <v>41746.189409722225</v>
      </c>
      <c r="T2872" s="21">
        <f t="shared" si="267"/>
        <v>41776.189409722225</v>
      </c>
      <c r="U2872" s="23">
        <f t="shared" si="268"/>
        <v>30</v>
      </c>
      <c r="V2872" s="25">
        <f t="shared" si="269"/>
        <v>8.2191780821917804E-2</v>
      </c>
    </row>
    <row r="2873" spans="1:22" customFormat="1" ht="45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 s="8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 s="9">
        <f t="shared" si="265"/>
        <v>35.92</v>
      </c>
      <c r="Q2873" s="5" t="s">
        <v>8313</v>
      </c>
      <c r="R2873" s="10" t="s">
        <v>8314</v>
      </c>
      <c r="S2873" s="18">
        <f t="shared" si="266"/>
        <v>41974.738576388889</v>
      </c>
      <c r="T2873" s="21">
        <f t="shared" si="267"/>
        <v>41994.738576388889</v>
      </c>
      <c r="U2873" s="23">
        <f t="shared" si="268"/>
        <v>20</v>
      </c>
      <c r="V2873" s="25">
        <f t="shared" si="269"/>
        <v>5.4794520547945202E-2</v>
      </c>
    </row>
    <row r="2874" spans="1:22" customFormat="1" ht="45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 s="8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 s="9">
        <f t="shared" si="265"/>
        <v>0</v>
      </c>
      <c r="Q2874" s="5" t="s">
        <v>8313</v>
      </c>
      <c r="R2874" s="10" t="s">
        <v>8314</v>
      </c>
      <c r="S2874" s="18">
        <f t="shared" si="266"/>
        <v>42115.11618055556</v>
      </c>
      <c r="T2874" s="21">
        <f t="shared" si="267"/>
        <v>42175.11618055556</v>
      </c>
      <c r="U2874" s="23">
        <f t="shared" si="268"/>
        <v>60</v>
      </c>
      <c r="V2874" s="25">
        <f t="shared" si="269"/>
        <v>0.16438356164383561</v>
      </c>
    </row>
    <row r="2875" spans="1:22" customFormat="1" ht="60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 s="8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 s="9">
        <f t="shared" si="265"/>
        <v>119.13</v>
      </c>
      <c r="Q2875" s="5" t="s">
        <v>8313</v>
      </c>
      <c r="R2875" s="10" t="s">
        <v>8314</v>
      </c>
      <c r="S2875" s="18">
        <f t="shared" si="266"/>
        <v>42002.817488425921</v>
      </c>
      <c r="T2875" s="21">
        <f t="shared" si="267"/>
        <v>42032.817488425921</v>
      </c>
      <c r="U2875" s="23">
        <f t="shared" si="268"/>
        <v>30</v>
      </c>
      <c r="V2875" s="25">
        <f t="shared" si="269"/>
        <v>8.2191780821917804E-2</v>
      </c>
    </row>
    <row r="2876" spans="1:22" customFormat="1" ht="60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 s="8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 s="9">
        <f t="shared" si="265"/>
        <v>90.33</v>
      </c>
      <c r="Q2876" s="5" t="s">
        <v>8313</v>
      </c>
      <c r="R2876" s="10" t="s">
        <v>8314</v>
      </c>
      <c r="S2876" s="18">
        <f t="shared" si="266"/>
        <v>42722.84474537037</v>
      </c>
      <c r="T2876" s="21">
        <f t="shared" si="267"/>
        <v>42752.84474537037</v>
      </c>
      <c r="U2876" s="23">
        <f t="shared" si="268"/>
        <v>30</v>
      </c>
      <c r="V2876" s="25">
        <f t="shared" si="269"/>
        <v>8.2191780821917804E-2</v>
      </c>
    </row>
    <row r="2877" spans="1:22" customFormat="1" ht="60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 s="8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 s="9">
        <f t="shared" si="265"/>
        <v>2.33</v>
      </c>
      <c r="Q2877" s="5" t="s">
        <v>8313</v>
      </c>
      <c r="R2877" s="10" t="s">
        <v>8314</v>
      </c>
      <c r="S2877" s="18">
        <f t="shared" si="266"/>
        <v>42465.128391203703</v>
      </c>
      <c r="T2877" s="21">
        <f t="shared" si="267"/>
        <v>42495.128391203703</v>
      </c>
      <c r="U2877" s="23">
        <f t="shared" si="268"/>
        <v>30</v>
      </c>
      <c r="V2877" s="25">
        <f t="shared" si="269"/>
        <v>8.2191780821917804E-2</v>
      </c>
    </row>
    <row r="2878" spans="1:22" customFormat="1" ht="60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 s="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 s="9">
        <f t="shared" si="265"/>
        <v>0</v>
      </c>
      <c r="Q2878" s="5" t="s">
        <v>8313</v>
      </c>
      <c r="R2878" s="10" t="s">
        <v>8314</v>
      </c>
      <c r="S2878" s="18">
        <f t="shared" si="266"/>
        <v>42171.743969907402</v>
      </c>
      <c r="T2878" s="21">
        <f t="shared" si="267"/>
        <v>42201.743969907402</v>
      </c>
      <c r="U2878" s="23">
        <f t="shared" si="268"/>
        <v>30</v>
      </c>
      <c r="V2878" s="25">
        <f t="shared" si="269"/>
        <v>8.2191780821917804E-2</v>
      </c>
    </row>
    <row r="2879" spans="1:22" customFormat="1" ht="60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 s="8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 s="9">
        <f t="shared" si="265"/>
        <v>108.33</v>
      </c>
      <c r="Q2879" s="5" t="s">
        <v>8313</v>
      </c>
      <c r="R2879" s="10" t="s">
        <v>8314</v>
      </c>
      <c r="S2879" s="18">
        <f t="shared" si="266"/>
        <v>42672.955138888887</v>
      </c>
      <c r="T2879" s="21">
        <f t="shared" si="267"/>
        <v>42704.708333333328</v>
      </c>
      <c r="U2879" s="23">
        <f t="shared" si="268"/>
        <v>32</v>
      </c>
      <c r="V2879" s="25">
        <f t="shared" si="269"/>
        <v>8.7671232876712329E-2</v>
      </c>
    </row>
    <row r="2880" spans="1:22" customFormat="1" ht="45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 s="8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 s="9">
        <f t="shared" si="265"/>
        <v>15.75</v>
      </c>
      <c r="Q2880" s="5" t="s">
        <v>8313</v>
      </c>
      <c r="R2880" s="10" t="s">
        <v>8314</v>
      </c>
      <c r="S2880" s="18">
        <f t="shared" si="266"/>
        <v>42128.615682870368</v>
      </c>
      <c r="T2880" s="21">
        <f t="shared" si="267"/>
        <v>42188.615682870368</v>
      </c>
      <c r="U2880" s="23">
        <f t="shared" si="268"/>
        <v>60</v>
      </c>
      <c r="V2880" s="25">
        <f t="shared" si="269"/>
        <v>0.16438356164383561</v>
      </c>
    </row>
    <row r="2881" spans="1:22" customFormat="1" ht="45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 s="8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 s="9">
        <f t="shared" si="265"/>
        <v>29</v>
      </c>
      <c r="Q2881" s="5" t="s">
        <v>8313</v>
      </c>
      <c r="R2881" s="10" t="s">
        <v>8314</v>
      </c>
      <c r="S2881" s="18">
        <f t="shared" si="266"/>
        <v>42359.725243055553</v>
      </c>
      <c r="T2881" s="21">
        <f t="shared" si="267"/>
        <v>42389.725243055553</v>
      </c>
      <c r="U2881" s="23">
        <f t="shared" si="268"/>
        <v>30</v>
      </c>
      <c r="V2881" s="25">
        <f t="shared" si="269"/>
        <v>8.2191780821917804E-2</v>
      </c>
    </row>
    <row r="2882" spans="1:22" customFormat="1" ht="60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 s="8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64"/>
        <v>23</v>
      </c>
      <c r="P2882" s="9">
        <f t="shared" si="265"/>
        <v>96.55</v>
      </c>
      <c r="Q2882" s="5" t="s">
        <v>8313</v>
      </c>
      <c r="R2882" s="10" t="s">
        <v>8314</v>
      </c>
      <c r="S2882" s="18">
        <f t="shared" si="266"/>
        <v>42192.905694444446</v>
      </c>
      <c r="T2882" s="21">
        <f t="shared" si="267"/>
        <v>42236.711805555555</v>
      </c>
      <c r="U2882" s="23">
        <f t="shared" si="268"/>
        <v>44</v>
      </c>
      <c r="V2882" s="25">
        <f t="shared" si="269"/>
        <v>0.12054794520547946</v>
      </c>
    </row>
    <row r="2883" spans="1:22" customFormat="1" ht="60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 s="8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70">ROUND(E2883/D2883*100,0)</f>
        <v>0</v>
      </c>
      <c r="P2883" s="9">
        <f t="shared" ref="P2883:P2946" si="271">IFERROR(ROUND(E2883/L2883,2),0)</f>
        <v>0</v>
      </c>
      <c r="Q2883" s="5" t="s">
        <v>8313</v>
      </c>
      <c r="R2883" s="10" t="s">
        <v>8314</v>
      </c>
      <c r="S2883" s="18">
        <f t="shared" ref="S2883:S2946" si="272">(((J2883/60)/60)/24)+DATE(1970,1,1)</f>
        <v>41916.597638888888</v>
      </c>
      <c r="T2883" s="21">
        <f t="shared" ref="T2883:T2946" si="273">(((I2883/60)/60)/24)+DATE(1970,1,1)</f>
        <v>41976.639305555553</v>
      </c>
      <c r="U2883" s="23">
        <f t="shared" ref="U2883:U2946" si="274">_xlfn.DAYS(T2883,S2883)</f>
        <v>60</v>
      </c>
      <c r="V2883" s="25">
        <f t="shared" ref="V2883:V2946" si="275">U2883/365</f>
        <v>0.16438356164383561</v>
      </c>
    </row>
    <row r="2884" spans="1:22" customFormat="1" ht="60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 s="8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 s="9">
        <f t="shared" si="271"/>
        <v>63</v>
      </c>
      <c r="Q2884" s="5" t="s">
        <v>8313</v>
      </c>
      <c r="R2884" s="10" t="s">
        <v>8314</v>
      </c>
      <c r="S2884" s="18">
        <f t="shared" si="272"/>
        <v>42461.596273148149</v>
      </c>
      <c r="T2884" s="21">
        <f t="shared" si="273"/>
        <v>42491.596273148149</v>
      </c>
      <c r="U2884" s="23">
        <f t="shared" si="274"/>
        <v>30</v>
      </c>
      <c r="V2884" s="25">
        <f t="shared" si="275"/>
        <v>8.2191780821917804E-2</v>
      </c>
    </row>
    <row r="2885" spans="1:22" customFormat="1" ht="60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 s="8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 s="9">
        <f t="shared" si="271"/>
        <v>381.6</v>
      </c>
      <c r="Q2885" s="5" t="s">
        <v>8313</v>
      </c>
      <c r="R2885" s="10" t="s">
        <v>8314</v>
      </c>
      <c r="S2885" s="18">
        <f t="shared" si="272"/>
        <v>42370.90320601852</v>
      </c>
      <c r="T2885" s="21">
        <f t="shared" si="273"/>
        <v>42406.207638888889</v>
      </c>
      <c r="U2885" s="23">
        <f t="shared" si="274"/>
        <v>36</v>
      </c>
      <c r="V2885" s="25">
        <f t="shared" si="275"/>
        <v>9.8630136986301367E-2</v>
      </c>
    </row>
    <row r="2886" spans="1:22" customFormat="1" ht="45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 s="8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 s="9">
        <f t="shared" si="271"/>
        <v>46.25</v>
      </c>
      <c r="Q2886" s="5" t="s">
        <v>8313</v>
      </c>
      <c r="R2886" s="10" t="s">
        <v>8314</v>
      </c>
      <c r="S2886" s="18">
        <f t="shared" si="272"/>
        <v>41948.727256944447</v>
      </c>
      <c r="T2886" s="21">
        <f t="shared" si="273"/>
        <v>41978.727256944447</v>
      </c>
      <c r="U2886" s="23">
        <f t="shared" si="274"/>
        <v>30</v>
      </c>
      <c r="V2886" s="25">
        <f t="shared" si="275"/>
        <v>8.2191780821917804E-2</v>
      </c>
    </row>
    <row r="2887" spans="1:22" customFormat="1" ht="30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 s="8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 s="9">
        <f t="shared" si="271"/>
        <v>26</v>
      </c>
      <c r="Q2887" s="5" t="s">
        <v>8313</v>
      </c>
      <c r="R2887" s="10" t="s">
        <v>8314</v>
      </c>
      <c r="S2887" s="18">
        <f t="shared" si="272"/>
        <v>42047.07640046296</v>
      </c>
      <c r="T2887" s="21">
        <f t="shared" si="273"/>
        <v>42077.034733796296</v>
      </c>
      <c r="U2887" s="23">
        <f t="shared" si="274"/>
        <v>30</v>
      </c>
      <c r="V2887" s="25">
        <f t="shared" si="275"/>
        <v>8.2191780821917804E-2</v>
      </c>
    </row>
    <row r="2888" spans="1:22" customFormat="1" ht="60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 s="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 s="9">
        <f t="shared" si="271"/>
        <v>10</v>
      </c>
      <c r="Q2888" s="5" t="s">
        <v>8313</v>
      </c>
      <c r="R2888" s="10" t="s">
        <v>8314</v>
      </c>
      <c r="S2888" s="18">
        <f t="shared" si="272"/>
        <v>42261.632916666669</v>
      </c>
      <c r="T2888" s="21">
        <f t="shared" si="273"/>
        <v>42266.165972222225</v>
      </c>
      <c r="U2888" s="23">
        <f t="shared" si="274"/>
        <v>5</v>
      </c>
      <c r="V2888" s="25">
        <f t="shared" si="275"/>
        <v>1.3698630136986301E-2</v>
      </c>
    </row>
    <row r="2889" spans="1:22" customFormat="1" ht="60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 s="8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 s="9">
        <f t="shared" si="271"/>
        <v>5</v>
      </c>
      <c r="Q2889" s="5" t="s">
        <v>8313</v>
      </c>
      <c r="R2889" s="10" t="s">
        <v>8314</v>
      </c>
      <c r="S2889" s="18">
        <f t="shared" si="272"/>
        <v>41985.427361111113</v>
      </c>
      <c r="T2889" s="21">
        <f t="shared" si="273"/>
        <v>42015.427361111113</v>
      </c>
      <c r="U2889" s="23">
        <f t="shared" si="274"/>
        <v>30</v>
      </c>
      <c r="V2889" s="25">
        <f t="shared" si="275"/>
        <v>8.2191780821917804E-2</v>
      </c>
    </row>
    <row r="2890" spans="1:22" customFormat="1" ht="60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 s="8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 s="9">
        <f t="shared" si="271"/>
        <v>0</v>
      </c>
      <c r="Q2890" s="5" t="s">
        <v>8313</v>
      </c>
      <c r="R2890" s="10" t="s">
        <v>8314</v>
      </c>
      <c r="S2890" s="18">
        <f t="shared" si="272"/>
        <v>41922.535185185188</v>
      </c>
      <c r="T2890" s="21">
        <f t="shared" si="273"/>
        <v>41930.207638888889</v>
      </c>
      <c r="U2890" s="23">
        <f t="shared" si="274"/>
        <v>8</v>
      </c>
      <c r="V2890" s="25">
        <f t="shared" si="275"/>
        <v>2.1917808219178082E-2</v>
      </c>
    </row>
    <row r="2891" spans="1:22" customFormat="1" ht="45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 s="8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 s="9">
        <f t="shared" si="271"/>
        <v>81.569999999999993</v>
      </c>
      <c r="Q2891" s="5" t="s">
        <v>8313</v>
      </c>
      <c r="R2891" s="10" t="s">
        <v>8314</v>
      </c>
      <c r="S2891" s="18">
        <f t="shared" si="272"/>
        <v>41850.863252314812</v>
      </c>
      <c r="T2891" s="21">
        <f t="shared" si="273"/>
        <v>41880.863252314812</v>
      </c>
      <c r="U2891" s="23">
        <f t="shared" si="274"/>
        <v>30</v>
      </c>
      <c r="V2891" s="25">
        <f t="shared" si="275"/>
        <v>8.2191780821917804E-2</v>
      </c>
    </row>
    <row r="2892" spans="1:22" customFormat="1" ht="60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 s="8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 s="9">
        <f t="shared" si="271"/>
        <v>7</v>
      </c>
      <c r="Q2892" s="5" t="s">
        <v>8313</v>
      </c>
      <c r="R2892" s="10" t="s">
        <v>8314</v>
      </c>
      <c r="S2892" s="18">
        <f t="shared" si="272"/>
        <v>41831.742962962962</v>
      </c>
      <c r="T2892" s="21">
        <f t="shared" si="273"/>
        <v>41860.125</v>
      </c>
      <c r="U2892" s="23">
        <f t="shared" si="274"/>
        <v>29</v>
      </c>
      <c r="V2892" s="25">
        <f t="shared" si="275"/>
        <v>7.9452054794520555E-2</v>
      </c>
    </row>
    <row r="2893" spans="1:22" customFormat="1" ht="60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 s="8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 s="9">
        <f t="shared" si="271"/>
        <v>27.3</v>
      </c>
      <c r="Q2893" s="5" t="s">
        <v>8313</v>
      </c>
      <c r="R2893" s="10" t="s">
        <v>8314</v>
      </c>
      <c r="S2893" s="18">
        <f t="shared" si="272"/>
        <v>42415.883425925931</v>
      </c>
      <c r="T2893" s="21">
        <f t="shared" si="273"/>
        <v>42475.84175925926</v>
      </c>
      <c r="U2893" s="23">
        <f t="shared" si="274"/>
        <v>60</v>
      </c>
      <c r="V2893" s="25">
        <f t="shared" si="275"/>
        <v>0.16438356164383561</v>
      </c>
    </row>
    <row r="2894" spans="1:22" customFormat="1" ht="45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 s="8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 s="9">
        <f t="shared" si="271"/>
        <v>29.41</v>
      </c>
      <c r="Q2894" s="5" t="s">
        <v>8313</v>
      </c>
      <c r="R2894" s="10" t="s">
        <v>8314</v>
      </c>
      <c r="S2894" s="18">
        <f t="shared" si="272"/>
        <v>41869.714166666665</v>
      </c>
      <c r="T2894" s="21">
        <f t="shared" si="273"/>
        <v>41876.875</v>
      </c>
      <c r="U2894" s="23">
        <f t="shared" si="274"/>
        <v>7</v>
      </c>
      <c r="V2894" s="25">
        <f t="shared" si="275"/>
        <v>1.9178082191780823E-2</v>
      </c>
    </row>
    <row r="2895" spans="1:22" customFormat="1" ht="30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 s="8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 s="9">
        <f t="shared" si="271"/>
        <v>12.5</v>
      </c>
      <c r="Q2895" s="5" t="s">
        <v>8313</v>
      </c>
      <c r="R2895" s="10" t="s">
        <v>8314</v>
      </c>
      <c r="S2895" s="18">
        <f t="shared" si="272"/>
        <v>41953.773090277777</v>
      </c>
      <c r="T2895" s="21">
        <f t="shared" si="273"/>
        <v>42013.083333333328</v>
      </c>
      <c r="U2895" s="23">
        <f t="shared" si="274"/>
        <v>60</v>
      </c>
      <c r="V2895" s="25">
        <f t="shared" si="275"/>
        <v>0.16438356164383561</v>
      </c>
    </row>
    <row r="2896" spans="1:22" customFormat="1" ht="30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 s="8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 s="9">
        <f t="shared" si="271"/>
        <v>0</v>
      </c>
      <c r="Q2896" s="5" t="s">
        <v>8313</v>
      </c>
      <c r="R2896" s="10" t="s">
        <v>8314</v>
      </c>
      <c r="S2896" s="18">
        <f t="shared" si="272"/>
        <v>42037.986284722225</v>
      </c>
      <c r="T2896" s="21">
        <f t="shared" si="273"/>
        <v>42097.944618055553</v>
      </c>
      <c r="U2896" s="23">
        <f t="shared" si="274"/>
        <v>60</v>
      </c>
      <c r="V2896" s="25">
        <f t="shared" si="275"/>
        <v>0.16438356164383561</v>
      </c>
    </row>
    <row r="2897" spans="1:22" customFormat="1" ht="60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 s="8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 s="9">
        <f t="shared" si="271"/>
        <v>5.75</v>
      </c>
      <c r="Q2897" s="5" t="s">
        <v>8313</v>
      </c>
      <c r="R2897" s="10" t="s">
        <v>8314</v>
      </c>
      <c r="S2897" s="18">
        <f t="shared" si="272"/>
        <v>41811.555462962962</v>
      </c>
      <c r="T2897" s="21">
        <f t="shared" si="273"/>
        <v>41812.875</v>
      </c>
      <c r="U2897" s="23">
        <f t="shared" si="274"/>
        <v>1</v>
      </c>
      <c r="V2897" s="25">
        <f t="shared" si="275"/>
        <v>2.7397260273972603E-3</v>
      </c>
    </row>
    <row r="2898" spans="1:22" customFormat="1" ht="45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 s="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 s="9">
        <f t="shared" si="271"/>
        <v>52.08</v>
      </c>
      <c r="Q2898" s="5" t="s">
        <v>8313</v>
      </c>
      <c r="R2898" s="10" t="s">
        <v>8314</v>
      </c>
      <c r="S2898" s="18">
        <f t="shared" si="272"/>
        <v>42701.908807870372</v>
      </c>
      <c r="T2898" s="21">
        <f t="shared" si="273"/>
        <v>42716.25</v>
      </c>
      <c r="U2898" s="23">
        <f t="shared" si="274"/>
        <v>15</v>
      </c>
      <c r="V2898" s="25">
        <f t="shared" si="275"/>
        <v>4.1095890410958902E-2</v>
      </c>
    </row>
    <row r="2899" spans="1:22" customFormat="1" ht="60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 s="8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 s="9">
        <f t="shared" si="271"/>
        <v>183.33</v>
      </c>
      <c r="Q2899" s="5" t="s">
        <v>8313</v>
      </c>
      <c r="R2899" s="10" t="s">
        <v>8314</v>
      </c>
      <c r="S2899" s="18">
        <f t="shared" si="272"/>
        <v>42258.646504629629</v>
      </c>
      <c r="T2899" s="21">
        <f t="shared" si="273"/>
        <v>42288.645196759258</v>
      </c>
      <c r="U2899" s="23">
        <f t="shared" si="274"/>
        <v>30</v>
      </c>
      <c r="V2899" s="25">
        <f t="shared" si="275"/>
        <v>8.2191780821917804E-2</v>
      </c>
    </row>
    <row r="2900" spans="1:22" customFormat="1" ht="60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 s="8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 s="9">
        <f t="shared" si="271"/>
        <v>26.33</v>
      </c>
      <c r="Q2900" s="5" t="s">
        <v>8313</v>
      </c>
      <c r="R2900" s="10" t="s">
        <v>8314</v>
      </c>
      <c r="S2900" s="18">
        <f t="shared" si="272"/>
        <v>42278.664965277778</v>
      </c>
      <c r="T2900" s="21">
        <f t="shared" si="273"/>
        <v>42308.664965277778</v>
      </c>
      <c r="U2900" s="23">
        <f t="shared" si="274"/>
        <v>30</v>
      </c>
      <c r="V2900" s="25">
        <f t="shared" si="275"/>
        <v>8.2191780821917804E-2</v>
      </c>
    </row>
    <row r="2901" spans="1:22" customFormat="1" ht="60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 s="8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 s="9">
        <f t="shared" si="271"/>
        <v>0</v>
      </c>
      <c r="Q2901" s="5" t="s">
        <v>8313</v>
      </c>
      <c r="R2901" s="10" t="s">
        <v>8314</v>
      </c>
      <c r="S2901" s="18">
        <f t="shared" si="272"/>
        <v>42515.078217592592</v>
      </c>
      <c r="T2901" s="21">
        <f t="shared" si="273"/>
        <v>42575.078217592592</v>
      </c>
      <c r="U2901" s="23">
        <f t="shared" si="274"/>
        <v>60</v>
      </c>
      <c r="V2901" s="25">
        <f t="shared" si="275"/>
        <v>0.16438356164383561</v>
      </c>
    </row>
    <row r="2902" spans="1:22" customFormat="1" ht="60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 s="8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 s="9">
        <f t="shared" si="271"/>
        <v>486.43</v>
      </c>
      <c r="Q2902" s="5" t="s">
        <v>8313</v>
      </c>
      <c r="R2902" s="10" t="s">
        <v>8314</v>
      </c>
      <c r="S2902" s="18">
        <f t="shared" si="272"/>
        <v>41830.234166666669</v>
      </c>
      <c r="T2902" s="21">
        <f t="shared" si="273"/>
        <v>41860.234166666669</v>
      </c>
      <c r="U2902" s="23">
        <f t="shared" si="274"/>
        <v>30</v>
      </c>
      <c r="V2902" s="25">
        <f t="shared" si="275"/>
        <v>8.2191780821917804E-2</v>
      </c>
    </row>
    <row r="2903" spans="1:22" customFormat="1" ht="60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 s="8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 s="9">
        <f t="shared" si="271"/>
        <v>3</v>
      </c>
      <c r="Q2903" s="5" t="s">
        <v>8313</v>
      </c>
      <c r="R2903" s="10" t="s">
        <v>8314</v>
      </c>
      <c r="S2903" s="18">
        <f t="shared" si="272"/>
        <v>41982.904386574075</v>
      </c>
      <c r="T2903" s="21">
        <f t="shared" si="273"/>
        <v>42042.904386574075</v>
      </c>
      <c r="U2903" s="23">
        <f t="shared" si="274"/>
        <v>60</v>
      </c>
      <c r="V2903" s="25">
        <f t="shared" si="275"/>
        <v>0.16438356164383561</v>
      </c>
    </row>
    <row r="2904" spans="1:22" customFormat="1" ht="45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 s="8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 s="9">
        <f t="shared" si="271"/>
        <v>25</v>
      </c>
      <c r="Q2904" s="5" t="s">
        <v>8313</v>
      </c>
      <c r="R2904" s="10" t="s">
        <v>8314</v>
      </c>
      <c r="S2904" s="18">
        <f t="shared" si="272"/>
        <v>42210.439768518518</v>
      </c>
      <c r="T2904" s="21">
        <f t="shared" si="273"/>
        <v>42240.439768518518</v>
      </c>
      <c r="U2904" s="23">
        <f t="shared" si="274"/>
        <v>30</v>
      </c>
      <c r="V2904" s="25">
        <f t="shared" si="275"/>
        <v>8.2191780821917804E-2</v>
      </c>
    </row>
    <row r="2905" spans="1:22" customFormat="1" ht="60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 s="8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 s="9">
        <f t="shared" si="271"/>
        <v>9.75</v>
      </c>
      <c r="Q2905" s="5" t="s">
        <v>8313</v>
      </c>
      <c r="R2905" s="10" t="s">
        <v>8314</v>
      </c>
      <c r="S2905" s="18">
        <f t="shared" si="272"/>
        <v>42196.166874999995</v>
      </c>
      <c r="T2905" s="21">
        <f t="shared" si="273"/>
        <v>42256.166874999995</v>
      </c>
      <c r="U2905" s="23">
        <f t="shared" si="274"/>
        <v>60</v>
      </c>
      <c r="V2905" s="25">
        <f t="shared" si="275"/>
        <v>0.16438356164383561</v>
      </c>
    </row>
    <row r="2906" spans="1:22" customFormat="1" ht="60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 s="8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 s="9">
        <f t="shared" si="271"/>
        <v>18.75</v>
      </c>
      <c r="Q2906" s="5" t="s">
        <v>8313</v>
      </c>
      <c r="R2906" s="10" t="s">
        <v>8314</v>
      </c>
      <c r="S2906" s="18">
        <f t="shared" si="272"/>
        <v>41940.967951388891</v>
      </c>
      <c r="T2906" s="21">
        <f t="shared" si="273"/>
        <v>41952.5</v>
      </c>
      <c r="U2906" s="23">
        <f t="shared" si="274"/>
        <v>12</v>
      </c>
      <c r="V2906" s="25">
        <f t="shared" si="275"/>
        <v>3.287671232876712E-2</v>
      </c>
    </row>
    <row r="2907" spans="1:22" customFormat="1" ht="45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 s="8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 s="9">
        <f t="shared" si="271"/>
        <v>36.590000000000003</v>
      </c>
      <c r="Q2907" s="5" t="s">
        <v>8313</v>
      </c>
      <c r="R2907" s="10" t="s">
        <v>8314</v>
      </c>
      <c r="S2907" s="18">
        <f t="shared" si="272"/>
        <v>42606.056863425925</v>
      </c>
      <c r="T2907" s="21">
        <f t="shared" si="273"/>
        <v>42620.056863425925</v>
      </c>
      <c r="U2907" s="23">
        <f t="shared" si="274"/>
        <v>14</v>
      </c>
      <c r="V2907" s="25">
        <f t="shared" si="275"/>
        <v>3.8356164383561646E-2</v>
      </c>
    </row>
    <row r="2908" spans="1:22" customFormat="1" ht="60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 s="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 s="9">
        <f t="shared" si="271"/>
        <v>80.709999999999994</v>
      </c>
      <c r="Q2908" s="5" t="s">
        <v>8313</v>
      </c>
      <c r="R2908" s="10" t="s">
        <v>8314</v>
      </c>
      <c r="S2908" s="18">
        <f t="shared" si="272"/>
        <v>42199.648912037039</v>
      </c>
      <c r="T2908" s="21">
        <f t="shared" si="273"/>
        <v>42217.041666666672</v>
      </c>
      <c r="U2908" s="23">
        <f t="shared" si="274"/>
        <v>18</v>
      </c>
      <c r="V2908" s="25">
        <f t="shared" si="275"/>
        <v>4.9315068493150684E-2</v>
      </c>
    </row>
    <row r="2909" spans="1:22" customFormat="1" ht="60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 s="8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 s="9">
        <f t="shared" si="271"/>
        <v>1</v>
      </c>
      <c r="Q2909" s="5" t="s">
        <v>8313</v>
      </c>
      <c r="R2909" s="10" t="s">
        <v>8314</v>
      </c>
      <c r="S2909" s="18">
        <f t="shared" si="272"/>
        <v>42444.877743055549</v>
      </c>
      <c r="T2909" s="21">
        <f t="shared" si="273"/>
        <v>42504.877743055549</v>
      </c>
      <c r="U2909" s="23">
        <f t="shared" si="274"/>
        <v>60</v>
      </c>
      <c r="V2909" s="25">
        <f t="shared" si="275"/>
        <v>0.16438356164383561</v>
      </c>
    </row>
    <row r="2910" spans="1:22" customFormat="1" ht="60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 s="8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 s="9">
        <f t="shared" si="271"/>
        <v>52.8</v>
      </c>
      <c r="Q2910" s="5" t="s">
        <v>8313</v>
      </c>
      <c r="R2910" s="10" t="s">
        <v>8314</v>
      </c>
      <c r="S2910" s="18">
        <f t="shared" si="272"/>
        <v>42499.731701388882</v>
      </c>
      <c r="T2910" s="21">
        <f t="shared" si="273"/>
        <v>42529.731701388882</v>
      </c>
      <c r="U2910" s="23">
        <f t="shared" si="274"/>
        <v>30</v>
      </c>
      <c r="V2910" s="25">
        <f t="shared" si="275"/>
        <v>8.2191780821917804E-2</v>
      </c>
    </row>
    <row r="2911" spans="1:22" customFormat="1" ht="60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 s="8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 s="9">
        <f t="shared" si="271"/>
        <v>20</v>
      </c>
      <c r="Q2911" s="5" t="s">
        <v>8313</v>
      </c>
      <c r="R2911" s="10" t="s">
        <v>8314</v>
      </c>
      <c r="S2911" s="18">
        <f t="shared" si="272"/>
        <v>41929.266215277778</v>
      </c>
      <c r="T2911" s="21">
        <f t="shared" si="273"/>
        <v>41968.823611111111</v>
      </c>
      <c r="U2911" s="23">
        <f t="shared" si="274"/>
        <v>39</v>
      </c>
      <c r="V2911" s="25">
        <f t="shared" si="275"/>
        <v>0.10684931506849316</v>
      </c>
    </row>
    <row r="2912" spans="1:22" customFormat="1" ht="45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 s="8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 s="9">
        <f t="shared" si="271"/>
        <v>1</v>
      </c>
      <c r="Q2912" s="5" t="s">
        <v>8313</v>
      </c>
      <c r="R2912" s="10" t="s">
        <v>8314</v>
      </c>
      <c r="S2912" s="18">
        <f t="shared" si="272"/>
        <v>42107.841284722221</v>
      </c>
      <c r="T2912" s="21">
        <f t="shared" si="273"/>
        <v>42167.841284722221</v>
      </c>
      <c r="U2912" s="23">
        <f t="shared" si="274"/>
        <v>60</v>
      </c>
      <c r="V2912" s="25">
        <f t="shared" si="275"/>
        <v>0.16438356164383561</v>
      </c>
    </row>
    <row r="2913" spans="1:24" customFormat="1" ht="60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 s="8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 s="9">
        <f t="shared" si="271"/>
        <v>46.93</v>
      </c>
      <c r="Q2913" s="5" t="s">
        <v>8313</v>
      </c>
      <c r="R2913" s="10" t="s">
        <v>8314</v>
      </c>
      <c r="S2913" s="18">
        <f t="shared" si="272"/>
        <v>42142.768819444449</v>
      </c>
      <c r="T2913" s="21">
        <f t="shared" si="273"/>
        <v>42182.768819444449</v>
      </c>
      <c r="U2913" s="23">
        <f t="shared" si="274"/>
        <v>40</v>
      </c>
      <c r="V2913" s="25">
        <f t="shared" si="275"/>
        <v>0.1095890410958904</v>
      </c>
    </row>
    <row r="2914" spans="1:24" customFormat="1" ht="60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 s="8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 s="9">
        <f t="shared" si="271"/>
        <v>78.08</v>
      </c>
      <c r="Q2914" s="5" t="s">
        <v>8313</v>
      </c>
      <c r="R2914" s="10" t="s">
        <v>8314</v>
      </c>
      <c r="S2914" s="18">
        <f t="shared" si="272"/>
        <v>42354.131643518514</v>
      </c>
      <c r="T2914" s="21">
        <f t="shared" si="273"/>
        <v>42384.131643518514</v>
      </c>
      <c r="U2914" s="23">
        <f t="shared" si="274"/>
        <v>30</v>
      </c>
      <c r="V2914" s="25">
        <f t="shared" si="275"/>
        <v>8.2191780821917804E-2</v>
      </c>
    </row>
    <row r="2915" spans="1:24" customFormat="1" ht="60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 s="8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 s="9">
        <f t="shared" si="271"/>
        <v>1</v>
      </c>
      <c r="Q2915" s="5" t="s">
        <v>8313</v>
      </c>
      <c r="R2915" s="10" t="s">
        <v>8314</v>
      </c>
      <c r="S2915" s="18">
        <f t="shared" si="272"/>
        <v>41828.922905092593</v>
      </c>
      <c r="T2915" s="21">
        <f t="shared" si="273"/>
        <v>41888.922905092593</v>
      </c>
      <c r="U2915" s="23">
        <f t="shared" si="274"/>
        <v>60</v>
      </c>
      <c r="V2915" s="25">
        <f t="shared" si="275"/>
        <v>0.16438356164383561</v>
      </c>
    </row>
    <row r="2916" spans="1:24" customFormat="1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 s="8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 s="9">
        <f t="shared" si="271"/>
        <v>1</v>
      </c>
      <c r="Q2916" s="5" t="s">
        <v>8313</v>
      </c>
      <c r="R2916" s="10" t="s">
        <v>8314</v>
      </c>
      <c r="S2916" s="18">
        <f t="shared" si="272"/>
        <v>42017.907337962963</v>
      </c>
      <c r="T2916" s="21">
        <f t="shared" si="273"/>
        <v>42077.865671296298</v>
      </c>
      <c r="U2916" s="23">
        <f t="shared" si="274"/>
        <v>60</v>
      </c>
      <c r="V2916" s="25">
        <f t="shared" si="275"/>
        <v>0.16438356164383561</v>
      </c>
    </row>
    <row r="2917" spans="1:24" customFormat="1" ht="45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 s="8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 s="9">
        <f t="shared" si="271"/>
        <v>203.67</v>
      </c>
      <c r="Q2917" s="5" t="s">
        <v>8313</v>
      </c>
      <c r="R2917" s="10" t="s">
        <v>8314</v>
      </c>
      <c r="S2917" s="18">
        <f t="shared" si="272"/>
        <v>42415.398032407407</v>
      </c>
      <c r="T2917" s="21">
        <f t="shared" si="273"/>
        <v>42445.356365740736</v>
      </c>
      <c r="U2917" s="23">
        <f t="shared" si="274"/>
        <v>30</v>
      </c>
      <c r="V2917" s="25">
        <f t="shared" si="275"/>
        <v>8.2191780821917804E-2</v>
      </c>
    </row>
    <row r="2918" spans="1:24" customFormat="1" ht="45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 s="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 s="9">
        <f t="shared" si="271"/>
        <v>20.71</v>
      </c>
      <c r="Q2918" s="5" t="s">
        <v>8313</v>
      </c>
      <c r="R2918" s="10" t="s">
        <v>8314</v>
      </c>
      <c r="S2918" s="18">
        <f t="shared" si="272"/>
        <v>41755.476724537039</v>
      </c>
      <c r="T2918" s="21">
        <f t="shared" si="273"/>
        <v>41778.476724537039</v>
      </c>
      <c r="U2918" s="23">
        <f t="shared" si="274"/>
        <v>23</v>
      </c>
      <c r="V2918" s="25">
        <f t="shared" si="275"/>
        <v>6.3013698630136991E-2</v>
      </c>
    </row>
    <row r="2919" spans="1:24" customFormat="1" ht="45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 s="8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 s="9">
        <f t="shared" si="271"/>
        <v>48.56</v>
      </c>
      <c r="Q2919" s="5" t="s">
        <v>8313</v>
      </c>
      <c r="R2919" s="10" t="s">
        <v>8314</v>
      </c>
      <c r="S2919" s="18">
        <f t="shared" si="272"/>
        <v>42245.234340277777</v>
      </c>
      <c r="T2919" s="21">
        <f t="shared" si="273"/>
        <v>42263.234340277777</v>
      </c>
      <c r="U2919" s="23">
        <f t="shared" si="274"/>
        <v>18</v>
      </c>
      <c r="V2919" s="25">
        <f t="shared" si="275"/>
        <v>4.9315068493150684E-2</v>
      </c>
    </row>
    <row r="2920" spans="1:24" customFormat="1" ht="45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 s="8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 s="9">
        <f t="shared" si="271"/>
        <v>68.099999999999994</v>
      </c>
      <c r="Q2920" s="5" t="s">
        <v>8313</v>
      </c>
      <c r="R2920" s="10" t="s">
        <v>8314</v>
      </c>
      <c r="S2920" s="18">
        <f t="shared" si="272"/>
        <v>42278.629710648151</v>
      </c>
      <c r="T2920" s="21">
        <f t="shared" si="273"/>
        <v>42306.629710648151</v>
      </c>
      <c r="U2920" s="23">
        <f t="shared" si="274"/>
        <v>28</v>
      </c>
      <c r="V2920" s="25">
        <f t="shared" si="275"/>
        <v>7.6712328767123292E-2</v>
      </c>
    </row>
    <row r="2921" spans="1:24" customFormat="1" ht="45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 s="8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 s="9">
        <f t="shared" si="271"/>
        <v>8.5</v>
      </c>
      <c r="Q2921" s="5" t="s">
        <v>8313</v>
      </c>
      <c r="R2921" s="10" t="s">
        <v>8314</v>
      </c>
      <c r="S2921" s="18">
        <f t="shared" si="272"/>
        <v>41826.61954861111</v>
      </c>
      <c r="T2921" s="21">
        <f t="shared" si="273"/>
        <v>41856.61954861111</v>
      </c>
      <c r="U2921" s="23">
        <f t="shared" si="274"/>
        <v>30</v>
      </c>
      <c r="V2921" s="25">
        <f t="shared" si="275"/>
        <v>8.2191780821917804E-2</v>
      </c>
    </row>
    <row r="2922" spans="1:24" customFormat="1" ht="60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 s="8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 s="9">
        <f t="shared" si="271"/>
        <v>51.62</v>
      </c>
      <c r="Q2922" s="5" t="s">
        <v>8313</v>
      </c>
      <c r="R2922" s="10" t="s">
        <v>8314</v>
      </c>
      <c r="S2922" s="18">
        <f t="shared" si="272"/>
        <v>42058.792476851857</v>
      </c>
      <c r="T2922" s="21">
        <f t="shared" si="273"/>
        <v>42088.750810185185</v>
      </c>
      <c r="U2922" s="23">
        <f t="shared" si="274"/>
        <v>30</v>
      </c>
      <c r="V2922" s="25">
        <f t="shared" si="275"/>
        <v>8.2191780821917804E-2</v>
      </c>
    </row>
    <row r="2923" spans="1:24" customFormat="1" ht="45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 s="8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 s="9">
        <f t="shared" si="271"/>
        <v>43</v>
      </c>
      <c r="Q2923" s="5" t="s">
        <v>8313</v>
      </c>
      <c r="R2923" s="10" t="s">
        <v>8355</v>
      </c>
      <c r="S2923" s="18">
        <f t="shared" si="272"/>
        <v>41877.886620370373</v>
      </c>
      <c r="T2923" s="21">
        <f t="shared" si="273"/>
        <v>41907.886620370373</v>
      </c>
      <c r="U2923" s="23">
        <f t="shared" si="274"/>
        <v>30</v>
      </c>
      <c r="V2923" s="25">
        <f t="shared" si="275"/>
        <v>8.2191780821917804E-2</v>
      </c>
    </row>
    <row r="2924" spans="1:24" ht="60" x14ac:dyDescent="0.25">
      <c r="A2924" s="41">
        <v>2922</v>
      </c>
      <c r="B2924" s="42" t="s">
        <v>2922</v>
      </c>
      <c r="C2924" s="42" t="s">
        <v>7032</v>
      </c>
      <c r="D2924" s="43">
        <v>500</v>
      </c>
      <c r="E2924" s="44">
        <v>500</v>
      </c>
      <c r="F2924" s="41" t="s">
        <v>8218</v>
      </c>
      <c r="G2924" s="41" t="s">
        <v>8224</v>
      </c>
      <c r="H2924" s="41" t="s">
        <v>8246</v>
      </c>
      <c r="I2924" s="45">
        <v>1431982727</v>
      </c>
      <c r="J2924" s="45">
        <v>1428094727</v>
      </c>
      <c r="K2924" s="41" t="b">
        <v>0</v>
      </c>
      <c r="L2924" s="41">
        <v>6</v>
      </c>
      <c r="M2924" s="41" t="b">
        <v>1</v>
      </c>
      <c r="N2924" s="41" t="s">
        <v>8303</v>
      </c>
      <c r="O2924" s="41">
        <f t="shared" si="270"/>
        <v>100</v>
      </c>
      <c r="P2924" s="39">
        <f t="shared" si="271"/>
        <v>83.33</v>
      </c>
      <c r="Q2924" s="46" t="s">
        <v>8313</v>
      </c>
      <c r="R2924" s="47" t="s">
        <v>8355</v>
      </c>
      <c r="S2924" s="66">
        <f>(((J2924/60)/60)/24)+DATE(1970,1,1)</f>
        <v>42097.874155092592</v>
      </c>
      <c r="T2924" s="64">
        <f>(((I2924/60)/60)/24)+DATE(1970,1,1)</f>
        <v>42142.874155092592</v>
      </c>
      <c r="U2924" s="49">
        <f t="shared" si="274"/>
        <v>45</v>
      </c>
      <c r="V2924" s="45">
        <f>YEAR(S2924)</f>
        <v>2015</v>
      </c>
      <c r="W2924" s="66"/>
      <c r="X2924" s="50"/>
    </row>
    <row r="2925" spans="1:24" customFormat="1" ht="45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 s="8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 s="9">
        <f t="shared" si="271"/>
        <v>30</v>
      </c>
      <c r="Q2925" s="5" t="s">
        <v>8313</v>
      </c>
      <c r="R2925" s="10" t="s">
        <v>8355</v>
      </c>
      <c r="S2925" s="18">
        <f t="shared" si="272"/>
        <v>42013.15253472222</v>
      </c>
      <c r="T2925" s="21">
        <f t="shared" si="273"/>
        <v>42028.125</v>
      </c>
      <c r="U2925" s="23">
        <f t="shared" si="274"/>
        <v>15</v>
      </c>
      <c r="V2925" s="25">
        <f t="shared" si="275"/>
        <v>4.1095890410958902E-2</v>
      </c>
    </row>
    <row r="2926" spans="1:24" customFormat="1" ht="60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 s="8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 s="9">
        <f t="shared" si="271"/>
        <v>175.51</v>
      </c>
      <c r="Q2926" s="5" t="s">
        <v>8313</v>
      </c>
      <c r="R2926" s="10" t="s">
        <v>8355</v>
      </c>
      <c r="S2926" s="18">
        <f t="shared" si="272"/>
        <v>42103.556828703702</v>
      </c>
      <c r="T2926" s="21">
        <f t="shared" si="273"/>
        <v>42133.165972222225</v>
      </c>
      <c r="U2926" s="23">
        <f t="shared" si="274"/>
        <v>30</v>
      </c>
      <c r="V2926" s="25">
        <f t="shared" si="275"/>
        <v>8.2191780821917804E-2</v>
      </c>
    </row>
    <row r="2927" spans="1:24" customFormat="1" ht="45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 s="8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 s="9">
        <f t="shared" si="271"/>
        <v>231.66</v>
      </c>
      <c r="Q2927" s="5" t="s">
        <v>8313</v>
      </c>
      <c r="R2927" s="10" t="s">
        <v>8355</v>
      </c>
      <c r="S2927" s="18">
        <f t="shared" si="272"/>
        <v>41863.584120370368</v>
      </c>
      <c r="T2927" s="21">
        <f t="shared" si="273"/>
        <v>41893.584120370368</v>
      </c>
      <c r="U2927" s="23">
        <f t="shared" si="274"/>
        <v>30</v>
      </c>
      <c r="V2927" s="25">
        <f t="shared" si="275"/>
        <v>8.2191780821917804E-2</v>
      </c>
    </row>
    <row r="2928" spans="1:24" customFormat="1" ht="60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 s="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 s="9">
        <f t="shared" si="271"/>
        <v>75</v>
      </c>
      <c r="Q2928" s="5" t="s">
        <v>8313</v>
      </c>
      <c r="R2928" s="10" t="s">
        <v>8355</v>
      </c>
      <c r="S2928" s="18">
        <f t="shared" si="272"/>
        <v>42044.765960648147</v>
      </c>
      <c r="T2928" s="21">
        <f t="shared" si="273"/>
        <v>42058.765960648147</v>
      </c>
      <c r="U2928" s="23">
        <f t="shared" si="274"/>
        <v>14</v>
      </c>
      <c r="V2928" s="25">
        <f t="shared" si="275"/>
        <v>3.8356164383561646E-2</v>
      </c>
    </row>
    <row r="2929" spans="1:22" customFormat="1" ht="60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 s="8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 s="9">
        <f t="shared" si="271"/>
        <v>112.14</v>
      </c>
      <c r="Q2929" s="5" t="s">
        <v>8313</v>
      </c>
      <c r="R2929" s="10" t="s">
        <v>8355</v>
      </c>
      <c r="S2929" s="18">
        <f t="shared" si="272"/>
        <v>41806.669317129628</v>
      </c>
      <c r="T2929" s="21">
        <f t="shared" si="273"/>
        <v>41835.208333333336</v>
      </c>
      <c r="U2929" s="23">
        <f t="shared" si="274"/>
        <v>29</v>
      </c>
      <c r="V2929" s="25">
        <f t="shared" si="275"/>
        <v>7.9452054794520555E-2</v>
      </c>
    </row>
    <row r="2930" spans="1:22" customFormat="1" ht="30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 s="8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 s="9">
        <f t="shared" si="271"/>
        <v>41.67</v>
      </c>
      <c r="Q2930" s="5" t="s">
        <v>8313</v>
      </c>
      <c r="R2930" s="10" t="s">
        <v>8355</v>
      </c>
      <c r="S2930" s="18">
        <f t="shared" si="272"/>
        <v>42403.998217592598</v>
      </c>
      <c r="T2930" s="21">
        <f t="shared" si="273"/>
        <v>42433.998217592598</v>
      </c>
      <c r="U2930" s="23">
        <f t="shared" si="274"/>
        <v>30</v>
      </c>
      <c r="V2930" s="25">
        <f t="shared" si="275"/>
        <v>8.2191780821917804E-2</v>
      </c>
    </row>
    <row r="2931" spans="1:22" customFormat="1" ht="60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 s="8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 s="9">
        <f t="shared" si="271"/>
        <v>255.17</v>
      </c>
      <c r="Q2931" s="5" t="s">
        <v>8313</v>
      </c>
      <c r="R2931" s="10" t="s">
        <v>8355</v>
      </c>
      <c r="S2931" s="18">
        <f t="shared" si="272"/>
        <v>41754.564328703702</v>
      </c>
      <c r="T2931" s="21">
        <f t="shared" si="273"/>
        <v>41784.564328703702</v>
      </c>
      <c r="U2931" s="23">
        <f t="shared" si="274"/>
        <v>30</v>
      </c>
      <c r="V2931" s="25">
        <f t="shared" si="275"/>
        <v>8.2191780821917804E-2</v>
      </c>
    </row>
    <row r="2932" spans="1:22" ht="60" x14ac:dyDescent="0.25">
      <c r="A2932" s="41">
        <v>2930</v>
      </c>
      <c r="B2932" s="42" t="s">
        <v>2930</v>
      </c>
      <c r="C2932" s="42" t="s">
        <v>7040</v>
      </c>
      <c r="D2932" s="43">
        <v>10000</v>
      </c>
      <c r="E2932" s="44">
        <v>10092</v>
      </c>
      <c r="F2932" s="41" t="s">
        <v>8218</v>
      </c>
      <c r="G2932" s="41" t="s">
        <v>8224</v>
      </c>
      <c r="H2932" s="41" t="s">
        <v>8246</v>
      </c>
      <c r="I2932" s="45">
        <v>1431007264</v>
      </c>
      <c r="J2932" s="45">
        <v>1428415264</v>
      </c>
      <c r="K2932" s="41" t="b">
        <v>0</v>
      </c>
      <c r="L2932" s="41">
        <v>62</v>
      </c>
      <c r="M2932" s="41" t="b">
        <v>1</v>
      </c>
      <c r="N2932" s="41" t="s">
        <v>8303</v>
      </c>
      <c r="O2932" s="41">
        <f t="shared" si="270"/>
        <v>101</v>
      </c>
      <c r="P2932" s="39">
        <f t="shared" si="271"/>
        <v>162.77000000000001</v>
      </c>
      <c r="Q2932" s="46" t="s">
        <v>8313</v>
      </c>
      <c r="R2932" s="47" t="s">
        <v>8355</v>
      </c>
      <c r="S2932" s="66">
        <f>(((J2932/60)/60)/24)+DATE(1970,1,1)</f>
        <v>42101.584074074075</v>
      </c>
      <c r="T2932" s="64">
        <f t="shared" si="273"/>
        <v>42131.584074074075</v>
      </c>
      <c r="U2932" s="49">
        <f t="shared" si="274"/>
        <v>30</v>
      </c>
      <c r="V2932" s="45">
        <f>YEAR(S2932)</f>
        <v>2015</v>
      </c>
    </row>
    <row r="2933" spans="1:22" customFormat="1" ht="60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 s="8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 s="9">
        <f t="shared" si="271"/>
        <v>88.33</v>
      </c>
      <c r="Q2933" s="5" t="s">
        <v>8313</v>
      </c>
      <c r="R2933" s="10" t="s">
        <v>8355</v>
      </c>
      <c r="S2933" s="18">
        <f t="shared" si="272"/>
        <v>41872.291238425925</v>
      </c>
      <c r="T2933" s="21">
        <f t="shared" si="273"/>
        <v>41897.255555555559</v>
      </c>
      <c r="U2933" s="23">
        <f t="shared" si="274"/>
        <v>25</v>
      </c>
      <c r="V2933" s="25">
        <f t="shared" si="275"/>
        <v>6.8493150684931503E-2</v>
      </c>
    </row>
    <row r="2934" spans="1:22" customFormat="1" ht="60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 s="8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 s="9">
        <f t="shared" si="271"/>
        <v>85.74</v>
      </c>
      <c r="Q2934" s="5" t="s">
        <v>8313</v>
      </c>
      <c r="R2934" s="10" t="s">
        <v>8355</v>
      </c>
      <c r="S2934" s="18">
        <f t="shared" si="272"/>
        <v>42025.164780092593</v>
      </c>
      <c r="T2934" s="21">
        <f t="shared" si="273"/>
        <v>42056.458333333328</v>
      </c>
      <c r="U2934" s="23">
        <f t="shared" si="274"/>
        <v>31</v>
      </c>
      <c r="V2934" s="25">
        <f t="shared" si="275"/>
        <v>8.4931506849315067E-2</v>
      </c>
    </row>
    <row r="2935" spans="1:22" customFormat="1" ht="60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 s="8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 s="9">
        <f t="shared" si="271"/>
        <v>47.57</v>
      </c>
      <c r="Q2935" s="5" t="s">
        <v>8313</v>
      </c>
      <c r="R2935" s="10" t="s">
        <v>8355</v>
      </c>
      <c r="S2935" s="18">
        <f t="shared" si="272"/>
        <v>42495.956631944442</v>
      </c>
      <c r="T2935" s="21">
        <f t="shared" si="273"/>
        <v>42525.956631944442</v>
      </c>
      <c r="U2935" s="23">
        <f t="shared" si="274"/>
        <v>30</v>
      </c>
      <c r="V2935" s="25">
        <f t="shared" si="275"/>
        <v>8.2191780821917804E-2</v>
      </c>
    </row>
    <row r="2936" spans="1:22" customFormat="1" ht="45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 s="8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 s="9">
        <f t="shared" si="271"/>
        <v>72.97</v>
      </c>
      <c r="Q2936" s="5" t="s">
        <v>8313</v>
      </c>
      <c r="R2936" s="10" t="s">
        <v>8355</v>
      </c>
      <c r="S2936" s="18">
        <f t="shared" si="272"/>
        <v>41775.636157407411</v>
      </c>
      <c r="T2936" s="21">
        <f t="shared" si="273"/>
        <v>41805.636157407411</v>
      </c>
      <c r="U2936" s="23">
        <f t="shared" si="274"/>
        <v>30</v>
      </c>
      <c r="V2936" s="25">
        <f t="shared" si="275"/>
        <v>8.2191780821917804E-2</v>
      </c>
    </row>
    <row r="2937" spans="1:22" customFormat="1" ht="45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 s="8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 s="9">
        <f t="shared" si="271"/>
        <v>90.54</v>
      </c>
      <c r="Q2937" s="5" t="s">
        <v>8313</v>
      </c>
      <c r="R2937" s="10" t="s">
        <v>8355</v>
      </c>
      <c r="S2937" s="18">
        <f t="shared" si="272"/>
        <v>42553.583425925928</v>
      </c>
      <c r="T2937" s="21">
        <f t="shared" si="273"/>
        <v>42611.708333333328</v>
      </c>
      <c r="U2937" s="23">
        <f t="shared" si="274"/>
        <v>58</v>
      </c>
      <c r="V2937" s="25">
        <f t="shared" si="275"/>
        <v>0.15890410958904111</v>
      </c>
    </row>
    <row r="2938" spans="1:22" customFormat="1" ht="60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 s="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 s="9">
        <f t="shared" si="271"/>
        <v>37.65</v>
      </c>
      <c r="Q2938" s="5" t="s">
        <v>8313</v>
      </c>
      <c r="R2938" s="10" t="s">
        <v>8355</v>
      </c>
      <c r="S2938" s="18">
        <f t="shared" si="272"/>
        <v>41912.650729166664</v>
      </c>
      <c r="T2938" s="21">
        <f t="shared" si="273"/>
        <v>41925.207638888889</v>
      </c>
      <c r="U2938" s="23">
        <f t="shared" si="274"/>
        <v>13</v>
      </c>
      <c r="V2938" s="25">
        <f t="shared" si="275"/>
        <v>3.5616438356164383E-2</v>
      </c>
    </row>
    <row r="2939" spans="1:22" ht="30" x14ac:dyDescent="0.25">
      <c r="A2939" s="41">
        <v>2937</v>
      </c>
      <c r="B2939" s="42" t="s">
        <v>2937</v>
      </c>
      <c r="C2939" s="42" t="s">
        <v>7047</v>
      </c>
      <c r="D2939" s="43">
        <v>1500</v>
      </c>
      <c r="E2939" s="44">
        <v>2000</v>
      </c>
      <c r="F2939" s="41" t="s">
        <v>8218</v>
      </c>
      <c r="G2939" s="41" t="s">
        <v>8224</v>
      </c>
      <c r="H2939" s="41" t="s">
        <v>8246</v>
      </c>
      <c r="I2939" s="45">
        <v>1405249113</v>
      </c>
      <c r="J2939" s="45">
        <v>1402657113</v>
      </c>
      <c r="K2939" s="41" t="b">
        <v>0</v>
      </c>
      <c r="L2939" s="41">
        <v>55</v>
      </c>
      <c r="M2939" s="41" t="b">
        <v>1</v>
      </c>
      <c r="N2939" s="41" t="s">
        <v>8303</v>
      </c>
      <c r="O2939" s="41">
        <f t="shared" si="270"/>
        <v>133</v>
      </c>
      <c r="P2939" s="39">
        <f t="shared" si="271"/>
        <v>36.36</v>
      </c>
      <c r="Q2939" s="46" t="s">
        <v>8313</v>
      </c>
      <c r="R2939" s="47" t="s">
        <v>8355</v>
      </c>
      <c r="S2939" s="66">
        <f>(((J2939/60)/60)/24)+DATE(1970,1,1)</f>
        <v>41803.457326388889</v>
      </c>
      <c r="T2939" s="64">
        <f t="shared" si="273"/>
        <v>41833.457326388889</v>
      </c>
      <c r="U2939" s="49">
        <f t="shared" si="274"/>
        <v>30</v>
      </c>
      <c r="V2939" s="45">
        <f>YEAR(S2939)</f>
        <v>2014</v>
      </c>
    </row>
    <row r="2940" spans="1:22" customFormat="1" ht="60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 s="8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 s="9">
        <f t="shared" si="271"/>
        <v>126.72</v>
      </c>
      <c r="Q2940" s="5" t="s">
        <v>8313</v>
      </c>
      <c r="R2940" s="10" t="s">
        <v>8355</v>
      </c>
      <c r="S2940" s="18">
        <f t="shared" si="272"/>
        <v>42004.703865740739</v>
      </c>
      <c r="T2940" s="21">
        <f t="shared" si="273"/>
        <v>42034.703865740739</v>
      </c>
      <c r="U2940" s="23">
        <f t="shared" si="274"/>
        <v>30</v>
      </c>
      <c r="V2940" s="25">
        <f t="shared" si="275"/>
        <v>8.2191780821917804E-2</v>
      </c>
    </row>
    <row r="2941" spans="1:22" customFormat="1" ht="60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 s="8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 s="9">
        <f t="shared" si="271"/>
        <v>329.2</v>
      </c>
      <c r="Q2941" s="5" t="s">
        <v>8313</v>
      </c>
      <c r="R2941" s="10" t="s">
        <v>8355</v>
      </c>
      <c r="S2941" s="18">
        <f t="shared" si="272"/>
        <v>41845.809166666666</v>
      </c>
      <c r="T2941" s="21">
        <f t="shared" si="273"/>
        <v>41879.041666666664</v>
      </c>
      <c r="U2941" s="23">
        <f t="shared" si="274"/>
        <v>34</v>
      </c>
      <c r="V2941" s="25">
        <f t="shared" si="275"/>
        <v>9.3150684931506855E-2</v>
      </c>
    </row>
    <row r="2942" spans="1:22" customFormat="1" ht="45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 s="8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 s="9">
        <f t="shared" si="271"/>
        <v>81.239999999999995</v>
      </c>
      <c r="Q2942" s="5" t="s">
        <v>8313</v>
      </c>
      <c r="R2942" s="10" t="s">
        <v>8355</v>
      </c>
      <c r="S2942" s="18">
        <f t="shared" si="272"/>
        <v>41982.773356481484</v>
      </c>
      <c r="T2942" s="21">
        <f t="shared" si="273"/>
        <v>42022.773356481484</v>
      </c>
      <c r="U2942" s="23">
        <f t="shared" si="274"/>
        <v>40</v>
      </c>
      <c r="V2942" s="25">
        <f t="shared" si="275"/>
        <v>0.1095890410958904</v>
      </c>
    </row>
    <row r="2943" spans="1:22" customFormat="1" ht="60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 s="8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 s="9">
        <f t="shared" si="271"/>
        <v>1</v>
      </c>
      <c r="Q2943" s="5" t="s">
        <v>8313</v>
      </c>
      <c r="R2943" s="10" t="s">
        <v>8353</v>
      </c>
      <c r="S2943" s="18">
        <f t="shared" si="272"/>
        <v>42034.960127314815</v>
      </c>
      <c r="T2943" s="21">
        <f t="shared" si="273"/>
        <v>42064.960127314815</v>
      </c>
      <c r="U2943" s="23">
        <f t="shared" si="274"/>
        <v>30</v>
      </c>
      <c r="V2943" s="25">
        <f t="shared" si="275"/>
        <v>8.2191780821917804E-2</v>
      </c>
    </row>
    <row r="2944" spans="1:22" customFormat="1" ht="60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 s="8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 s="9">
        <f t="shared" si="271"/>
        <v>202.23</v>
      </c>
      <c r="Q2944" s="5" t="s">
        <v>8313</v>
      </c>
      <c r="R2944" s="10" t="s">
        <v>8353</v>
      </c>
      <c r="S2944" s="18">
        <f t="shared" si="272"/>
        <v>42334.803923611107</v>
      </c>
      <c r="T2944" s="21">
        <f t="shared" si="273"/>
        <v>42354.845833333333</v>
      </c>
      <c r="U2944" s="23">
        <f t="shared" si="274"/>
        <v>20</v>
      </c>
      <c r="V2944" s="25">
        <f t="shared" si="275"/>
        <v>5.4794520547945202E-2</v>
      </c>
    </row>
    <row r="2945" spans="1:22" customFormat="1" ht="60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 s="8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 s="9">
        <f t="shared" si="271"/>
        <v>0</v>
      </c>
      <c r="Q2945" s="5" t="s">
        <v>8313</v>
      </c>
      <c r="R2945" s="10" t="s">
        <v>8353</v>
      </c>
      <c r="S2945" s="18">
        <f t="shared" si="272"/>
        <v>42077.129398148143</v>
      </c>
      <c r="T2945" s="21">
        <f t="shared" si="273"/>
        <v>42107.129398148143</v>
      </c>
      <c r="U2945" s="23">
        <f t="shared" si="274"/>
        <v>30</v>
      </c>
      <c r="V2945" s="25">
        <f t="shared" si="275"/>
        <v>8.2191780821917804E-2</v>
      </c>
    </row>
    <row r="2946" spans="1:22" customFormat="1" ht="45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 s="8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0"/>
        <v>1</v>
      </c>
      <c r="P2946" s="9">
        <f t="shared" si="271"/>
        <v>100</v>
      </c>
      <c r="Q2946" s="5" t="s">
        <v>8313</v>
      </c>
      <c r="R2946" s="10" t="s">
        <v>8353</v>
      </c>
      <c r="S2946" s="18">
        <f t="shared" si="272"/>
        <v>42132.9143287037</v>
      </c>
      <c r="T2946" s="21">
        <f t="shared" si="273"/>
        <v>42162.9143287037</v>
      </c>
      <c r="U2946" s="23">
        <f t="shared" si="274"/>
        <v>30</v>
      </c>
      <c r="V2946" s="25">
        <f t="shared" si="275"/>
        <v>8.2191780821917804E-2</v>
      </c>
    </row>
    <row r="2947" spans="1:22" customFormat="1" ht="60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 s="8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76">ROUND(E2947/D2947*100,0)</f>
        <v>0</v>
      </c>
      <c r="P2947" s="9">
        <f t="shared" ref="P2947:P3010" si="277">IFERROR(ROUND(E2947/L2947,2),0)</f>
        <v>0</v>
      </c>
      <c r="Q2947" s="5" t="s">
        <v>8313</v>
      </c>
      <c r="R2947" s="10" t="s">
        <v>8353</v>
      </c>
      <c r="S2947" s="18">
        <f t="shared" ref="S2947:S3010" si="278">(((J2947/60)/60)/24)+DATE(1970,1,1)</f>
        <v>42118.139583333337</v>
      </c>
      <c r="T2947" s="21">
        <f t="shared" ref="T2947:T3010" si="279">(((I2947/60)/60)/24)+DATE(1970,1,1)</f>
        <v>42148.139583333337</v>
      </c>
      <c r="U2947" s="23">
        <f t="shared" ref="U2947:U3010" si="280">_xlfn.DAYS(T2947,S2947)</f>
        <v>30</v>
      </c>
      <c r="V2947" s="25">
        <f t="shared" ref="V2947:V3010" si="281">U2947/365</f>
        <v>8.2191780821917804E-2</v>
      </c>
    </row>
    <row r="2948" spans="1:22" customFormat="1" ht="60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 s="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 s="9">
        <f t="shared" si="277"/>
        <v>1</v>
      </c>
      <c r="Q2948" s="5" t="s">
        <v>8313</v>
      </c>
      <c r="R2948" s="10" t="s">
        <v>8353</v>
      </c>
      <c r="S2948" s="18">
        <f t="shared" si="278"/>
        <v>42567.531157407408</v>
      </c>
      <c r="T2948" s="21">
        <f t="shared" si="279"/>
        <v>42597.531157407408</v>
      </c>
      <c r="U2948" s="23">
        <f t="shared" si="280"/>
        <v>30</v>
      </c>
      <c r="V2948" s="25">
        <f t="shared" si="281"/>
        <v>8.2191780821917804E-2</v>
      </c>
    </row>
    <row r="2949" spans="1:22" customFormat="1" ht="60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 s="8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 s="9">
        <f t="shared" si="277"/>
        <v>82.46</v>
      </c>
      <c r="Q2949" s="5" t="s">
        <v>8313</v>
      </c>
      <c r="R2949" s="10" t="s">
        <v>8353</v>
      </c>
      <c r="S2949" s="18">
        <f t="shared" si="278"/>
        <v>42649.562118055561</v>
      </c>
      <c r="T2949" s="21">
        <f t="shared" si="279"/>
        <v>42698.715972222228</v>
      </c>
      <c r="U2949" s="23">
        <f t="shared" si="280"/>
        <v>49</v>
      </c>
      <c r="V2949" s="25">
        <f t="shared" si="281"/>
        <v>0.13424657534246576</v>
      </c>
    </row>
    <row r="2950" spans="1:22" customFormat="1" ht="60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 s="8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 s="9">
        <f t="shared" si="277"/>
        <v>2.67</v>
      </c>
      <c r="Q2950" s="5" t="s">
        <v>8313</v>
      </c>
      <c r="R2950" s="10" t="s">
        <v>8353</v>
      </c>
      <c r="S2950" s="18">
        <f t="shared" si="278"/>
        <v>42097.649224537032</v>
      </c>
      <c r="T2950" s="21">
        <f t="shared" si="279"/>
        <v>42157.649224537032</v>
      </c>
      <c r="U2950" s="23">
        <f t="shared" si="280"/>
        <v>60</v>
      </c>
      <c r="V2950" s="25">
        <f t="shared" si="281"/>
        <v>0.16438356164383561</v>
      </c>
    </row>
    <row r="2951" spans="1:22" customFormat="1" ht="60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 s="8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 s="9">
        <f t="shared" si="277"/>
        <v>12.5</v>
      </c>
      <c r="Q2951" s="5" t="s">
        <v>8313</v>
      </c>
      <c r="R2951" s="10" t="s">
        <v>8353</v>
      </c>
      <c r="S2951" s="18">
        <f t="shared" si="278"/>
        <v>42297.823113425926</v>
      </c>
      <c r="T2951" s="21">
        <f t="shared" si="279"/>
        <v>42327.864780092597</v>
      </c>
      <c r="U2951" s="23">
        <f t="shared" si="280"/>
        <v>30</v>
      </c>
      <c r="V2951" s="25">
        <f t="shared" si="281"/>
        <v>8.2191780821917804E-2</v>
      </c>
    </row>
    <row r="2952" spans="1:22" customFormat="1" ht="60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 s="8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 s="9">
        <f t="shared" si="277"/>
        <v>0</v>
      </c>
      <c r="Q2952" s="5" t="s">
        <v>8313</v>
      </c>
      <c r="R2952" s="10" t="s">
        <v>8353</v>
      </c>
      <c r="S2952" s="18">
        <f t="shared" si="278"/>
        <v>42362.36518518519</v>
      </c>
      <c r="T2952" s="21">
        <f t="shared" si="279"/>
        <v>42392.36518518519</v>
      </c>
      <c r="U2952" s="23">
        <f t="shared" si="280"/>
        <v>30</v>
      </c>
      <c r="V2952" s="25">
        <f t="shared" si="281"/>
        <v>8.2191780821917804E-2</v>
      </c>
    </row>
    <row r="2953" spans="1:22" customFormat="1" ht="60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 s="8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 s="9">
        <f t="shared" si="277"/>
        <v>18.899999999999999</v>
      </c>
      <c r="Q2953" s="5" t="s">
        <v>8313</v>
      </c>
      <c r="R2953" s="10" t="s">
        <v>8353</v>
      </c>
      <c r="S2953" s="18">
        <f t="shared" si="278"/>
        <v>41872.802928240737</v>
      </c>
      <c r="T2953" s="21">
        <f t="shared" si="279"/>
        <v>41917.802928240737</v>
      </c>
      <c r="U2953" s="23">
        <f t="shared" si="280"/>
        <v>45</v>
      </c>
      <c r="V2953" s="25">
        <f t="shared" si="281"/>
        <v>0.12328767123287671</v>
      </c>
    </row>
    <row r="2954" spans="1:22" customFormat="1" ht="60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 s="8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 s="9">
        <f t="shared" si="277"/>
        <v>200.63</v>
      </c>
      <c r="Q2954" s="5" t="s">
        <v>8313</v>
      </c>
      <c r="R2954" s="10" t="s">
        <v>8353</v>
      </c>
      <c r="S2954" s="18">
        <f t="shared" si="278"/>
        <v>42628.690266203703</v>
      </c>
      <c r="T2954" s="21">
        <f t="shared" si="279"/>
        <v>42660.166666666672</v>
      </c>
      <c r="U2954" s="23">
        <f t="shared" si="280"/>
        <v>32</v>
      </c>
      <c r="V2954" s="25">
        <f t="shared" si="281"/>
        <v>8.7671232876712329E-2</v>
      </c>
    </row>
    <row r="2955" spans="1:22" customFormat="1" ht="45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 s="8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 s="9">
        <f t="shared" si="277"/>
        <v>201.67</v>
      </c>
      <c r="Q2955" s="5" t="s">
        <v>8313</v>
      </c>
      <c r="R2955" s="10" t="s">
        <v>8353</v>
      </c>
      <c r="S2955" s="18">
        <f t="shared" si="278"/>
        <v>42255.791909722218</v>
      </c>
      <c r="T2955" s="21">
        <f t="shared" si="279"/>
        <v>42285.791909722218</v>
      </c>
      <c r="U2955" s="23">
        <f t="shared" si="280"/>
        <v>30</v>
      </c>
      <c r="V2955" s="25">
        <f t="shared" si="281"/>
        <v>8.2191780821917804E-2</v>
      </c>
    </row>
    <row r="2956" spans="1:22" customFormat="1" ht="45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 s="8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 s="9">
        <f t="shared" si="277"/>
        <v>0</v>
      </c>
      <c r="Q2956" s="5" t="s">
        <v>8313</v>
      </c>
      <c r="R2956" s="10" t="s">
        <v>8353</v>
      </c>
      <c r="S2956" s="18">
        <f t="shared" si="278"/>
        <v>42790.583368055552</v>
      </c>
      <c r="T2956" s="21">
        <f t="shared" si="279"/>
        <v>42810.541701388895</v>
      </c>
      <c r="U2956" s="23">
        <f t="shared" si="280"/>
        <v>20</v>
      </c>
      <c r="V2956" s="25">
        <f t="shared" si="281"/>
        <v>5.4794520547945202E-2</v>
      </c>
    </row>
    <row r="2957" spans="1:22" customFormat="1" ht="45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 s="8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 s="9">
        <f t="shared" si="277"/>
        <v>65</v>
      </c>
      <c r="Q2957" s="5" t="s">
        <v>8313</v>
      </c>
      <c r="R2957" s="10" t="s">
        <v>8353</v>
      </c>
      <c r="S2957" s="18">
        <f t="shared" si="278"/>
        <v>42141.741307870368</v>
      </c>
      <c r="T2957" s="21">
        <f t="shared" si="279"/>
        <v>42171.741307870368</v>
      </c>
      <c r="U2957" s="23">
        <f t="shared" si="280"/>
        <v>30</v>
      </c>
      <c r="V2957" s="25">
        <f t="shared" si="281"/>
        <v>8.2191780821917804E-2</v>
      </c>
    </row>
    <row r="2958" spans="1:22" customFormat="1" ht="60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 s="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 s="9">
        <f t="shared" si="277"/>
        <v>66.099999999999994</v>
      </c>
      <c r="Q2958" s="5" t="s">
        <v>8313</v>
      </c>
      <c r="R2958" s="10" t="s">
        <v>8353</v>
      </c>
      <c r="S2958" s="18">
        <f t="shared" si="278"/>
        <v>42464.958912037036</v>
      </c>
      <c r="T2958" s="21">
        <f t="shared" si="279"/>
        <v>42494.958912037036</v>
      </c>
      <c r="U2958" s="23">
        <f t="shared" si="280"/>
        <v>30</v>
      </c>
      <c r="V2958" s="25">
        <f t="shared" si="281"/>
        <v>8.2191780821917804E-2</v>
      </c>
    </row>
    <row r="2959" spans="1:22" customFormat="1" ht="45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 s="8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 s="9">
        <f t="shared" si="277"/>
        <v>93.33</v>
      </c>
      <c r="Q2959" s="5" t="s">
        <v>8313</v>
      </c>
      <c r="R2959" s="10" t="s">
        <v>8353</v>
      </c>
      <c r="S2959" s="18">
        <f t="shared" si="278"/>
        <v>42031.011249999996</v>
      </c>
      <c r="T2959" s="21">
        <f t="shared" si="279"/>
        <v>42090.969583333332</v>
      </c>
      <c r="U2959" s="23">
        <f t="shared" si="280"/>
        <v>59</v>
      </c>
      <c r="V2959" s="25">
        <f t="shared" si="281"/>
        <v>0.16164383561643836</v>
      </c>
    </row>
    <row r="2960" spans="1:22" customFormat="1" ht="45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 s="8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 s="9">
        <f t="shared" si="277"/>
        <v>0</v>
      </c>
      <c r="Q2960" s="5" t="s">
        <v>8313</v>
      </c>
      <c r="R2960" s="10" t="s">
        <v>8353</v>
      </c>
      <c r="S2960" s="18">
        <f t="shared" si="278"/>
        <v>42438.779131944444</v>
      </c>
      <c r="T2960" s="21">
        <f t="shared" si="279"/>
        <v>42498.73746527778</v>
      </c>
      <c r="U2960" s="23">
        <f t="shared" si="280"/>
        <v>60</v>
      </c>
      <c r="V2960" s="25">
        <f t="shared" si="281"/>
        <v>0.16438356164383561</v>
      </c>
    </row>
    <row r="2961" spans="1:22" customFormat="1" ht="60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 s="8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 s="9">
        <f t="shared" si="277"/>
        <v>0</v>
      </c>
      <c r="Q2961" s="5" t="s">
        <v>8313</v>
      </c>
      <c r="R2961" s="10" t="s">
        <v>8353</v>
      </c>
      <c r="S2961" s="18">
        <f t="shared" si="278"/>
        <v>42498.008391203708</v>
      </c>
      <c r="T2961" s="21">
        <f t="shared" si="279"/>
        <v>42528.008391203708</v>
      </c>
      <c r="U2961" s="23">
        <f t="shared" si="280"/>
        <v>30</v>
      </c>
      <c r="V2961" s="25">
        <f t="shared" si="281"/>
        <v>8.2191780821917804E-2</v>
      </c>
    </row>
    <row r="2962" spans="1:22" customFormat="1" ht="45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 s="8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 s="9">
        <f t="shared" si="277"/>
        <v>0</v>
      </c>
      <c r="Q2962" s="5" t="s">
        <v>8313</v>
      </c>
      <c r="R2962" s="10" t="s">
        <v>8353</v>
      </c>
      <c r="S2962" s="18">
        <f t="shared" si="278"/>
        <v>41863.757210648146</v>
      </c>
      <c r="T2962" s="21">
        <f t="shared" si="279"/>
        <v>41893.757210648146</v>
      </c>
      <c r="U2962" s="23">
        <f t="shared" si="280"/>
        <v>30</v>
      </c>
      <c r="V2962" s="25">
        <f t="shared" si="281"/>
        <v>8.2191780821917804E-2</v>
      </c>
    </row>
    <row r="2963" spans="1:22" customFormat="1" ht="60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 s="8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 s="9">
        <f t="shared" si="277"/>
        <v>50.75</v>
      </c>
      <c r="Q2963" s="5" t="s">
        <v>8313</v>
      </c>
      <c r="R2963" s="10" t="s">
        <v>8314</v>
      </c>
      <c r="S2963" s="18">
        <f t="shared" si="278"/>
        <v>42061.212488425925</v>
      </c>
      <c r="T2963" s="21">
        <f t="shared" si="279"/>
        <v>42089.166666666672</v>
      </c>
      <c r="U2963" s="23">
        <f t="shared" si="280"/>
        <v>28</v>
      </c>
      <c r="V2963" s="25">
        <f t="shared" si="281"/>
        <v>7.6712328767123292E-2</v>
      </c>
    </row>
    <row r="2964" spans="1:22" customFormat="1" ht="60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 s="8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 s="9">
        <f t="shared" si="277"/>
        <v>60.9</v>
      </c>
      <c r="Q2964" s="5" t="s">
        <v>8313</v>
      </c>
      <c r="R2964" s="10" t="s">
        <v>8314</v>
      </c>
      <c r="S2964" s="18">
        <f t="shared" si="278"/>
        <v>42036.24428240741</v>
      </c>
      <c r="T2964" s="21">
        <f t="shared" si="279"/>
        <v>42064.290972222225</v>
      </c>
      <c r="U2964" s="23">
        <f t="shared" si="280"/>
        <v>28</v>
      </c>
      <c r="V2964" s="25">
        <f t="shared" si="281"/>
        <v>7.6712328767123292E-2</v>
      </c>
    </row>
    <row r="2965" spans="1:22" customFormat="1" ht="60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 s="8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 s="9">
        <f t="shared" si="277"/>
        <v>109.03</v>
      </c>
      <c r="Q2965" s="5" t="s">
        <v>8313</v>
      </c>
      <c r="R2965" s="10" t="s">
        <v>8314</v>
      </c>
      <c r="S2965" s="18">
        <f t="shared" si="278"/>
        <v>42157.470185185186</v>
      </c>
      <c r="T2965" s="21">
        <f t="shared" si="279"/>
        <v>42187.470185185186</v>
      </c>
      <c r="U2965" s="23">
        <f t="shared" si="280"/>
        <v>30</v>
      </c>
      <c r="V2965" s="25">
        <f t="shared" si="281"/>
        <v>8.2191780821917804E-2</v>
      </c>
    </row>
    <row r="2966" spans="1:22" customFormat="1" ht="60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 s="8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 s="9">
        <f t="shared" si="277"/>
        <v>25.69</v>
      </c>
      <c r="Q2966" s="5" t="s">
        <v>8313</v>
      </c>
      <c r="R2966" s="10" t="s">
        <v>8314</v>
      </c>
      <c r="S2966" s="18">
        <f t="shared" si="278"/>
        <v>41827.909942129627</v>
      </c>
      <c r="T2966" s="21">
        <f t="shared" si="279"/>
        <v>41857.897222222222</v>
      </c>
      <c r="U2966" s="23">
        <f t="shared" si="280"/>
        <v>30</v>
      </c>
      <c r="V2966" s="25">
        <f t="shared" si="281"/>
        <v>8.2191780821917804E-2</v>
      </c>
    </row>
    <row r="2967" spans="1:22" customFormat="1" ht="60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 s="8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 s="9">
        <f t="shared" si="277"/>
        <v>41.92</v>
      </c>
      <c r="Q2967" s="5" t="s">
        <v>8313</v>
      </c>
      <c r="R2967" s="10" t="s">
        <v>8314</v>
      </c>
      <c r="S2967" s="18">
        <f t="shared" si="278"/>
        <v>42162.729548611111</v>
      </c>
      <c r="T2967" s="21">
        <f t="shared" si="279"/>
        <v>42192.729548611111</v>
      </c>
      <c r="U2967" s="23">
        <f t="shared" si="280"/>
        <v>30</v>
      </c>
      <c r="V2967" s="25">
        <f t="shared" si="281"/>
        <v>8.2191780821917804E-2</v>
      </c>
    </row>
    <row r="2968" spans="1:22" customFormat="1" ht="60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 s="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 s="9">
        <f t="shared" si="277"/>
        <v>88.77</v>
      </c>
      <c r="Q2968" s="5" t="s">
        <v>8313</v>
      </c>
      <c r="R2968" s="10" t="s">
        <v>8314</v>
      </c>
      <c r="S2968" s="18">
        <f t="shared" si="278"/>
        <v>42233.738564814819</v>
      </c>
      <c r="T2968" s="21">
        <f t="shared" si="279"/>
        <v>42263.738564814819</v>
      </c>
      <c r="U2968" s="23">
        <f t="shared" si="280"/>
        <v>30</v>
      </c>
      <c r="V2968" s="25">
        <f t="shared" si="281"/>
        <v>8.2191780821917804E-2</v>
      </c>
    </row>
    <row r="2969" spans="1:22" customFormat="1" ht="45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 s="8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 s="9">
        <f t="shared" si="277"/>
        <v>80.23</v>
      </c>
      <c r="Q2969" s="5" t="s">
        <v>8313</v>
      </c>
      <c r="R2969" s="10" t="s">
        <v>8314</v>
      </c>
      <c r="S2969" s="18">
        <f t="shared" si="278"/>
        <v>42042.197824074072</v>
      </c>
      <c r="T2969" s="21">
        <f t="shared" si="279"/>
        <v>42072.156157407408</v>
      </c>
      <c r="U2969" s="23">
        <f t="shared" si="280"/>
        <v>30</v>
      </c>
      <c r="V2969" s="25">
        <f t="shared" si="281"/>
        <v>8.2191780821917804E-2</v>
      </c>
    </row>
    <row r="2970" spans="1:22" customFormat="1" ht="30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 s="8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 s="9">
        <f t="shared" si="277"/>
        <v>78.94</v>
      </c>
      <c r="Q2970" s="5" t="s">
        <v>8313</v>
      </c>
      <c r="R2970" s="10" t="s">
        <v>8314</v>
      </c>
      <c r="S2970" s="18">
        <f t="shared" si="278"/>
        <v>42585.523842592593</v>
      </c>
      <c r="T2970" s="21">
        <f t="shared" si="279"/>
        <v>42599.165972222225</v>
      </c>
      <c r="U2970" s="23">
        <f t="shared" si="280"/>
        <v>14</v>
      </c>
      <c r="V2970" s="25">
        <f t="shared" si="281"/>
        <v>3.8356164383561646E-2</v>
      </c>
    </row>
    <row r="2971" spans="1:22" customFormat="1" ht="60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 s="8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 s="9">
        <f t="shared" si="277"/>
        <v>95.59</v>
      </c>
      <c r="Q2971" s="5" t="s">
        <v>8313</v>
      </c>
      <c r="R2971" s="10" t="s">
        <v>8314</v>
      </c>
      <c r="S2971" s="18">
        <f t="shared" si="278"/>
        <v>42097.786493055552</v>
      </c>
      <c r="T2971" s="21">
        <f t="shared" si="279"/>
        <v>42127.952083333337</v>
      </c>
      <c r="U2971" s="23">
        <f t="shared" si="280"/>
        <v>30</v>
      </c>
      <c r="V2971" s="25">
        <f t="shared" si="281"/>
        <v>8.2191780821917804E-2</v>
      </c>
    </row>
    <row r="2972" spans="1:22" customFormat="1" ht="45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 s="8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 s="9">
        <f t="shared" si="277"/>
        <v>69.89</v>
      </c>
      <c r="Q2972" s="5" t="s">
        <v>8313</v>
      </c>
      <c r="R2972" s="10" t="s">
        <v>8314</v>
      </c>
      <c r="S2972" s="18">
        <f t="shared" si="278"/>
        <v>41808.669571759259</v>
      </c>
      <c r="T2972" s="21">
        <f t="shared" si="279"/>
        <v>41838.669571759259</v>
      </c>
      <c r="U2972" s="23">
        <f t="shared" si="280"/>
        <v>30</v>
      </c>
      <c r="V2972" s="25">
        <f t="shared" si="281"/>
        <v>8.2191780821917804E-2</v>
      </c>
    </row>
    <row r="2973" spans="1:22" customFormat="1" ht="60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 s="8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 s="9">
        <f t="shared" si="277"/>
        <v>74.53</v>
      </c>
      <c r="Q2973" s="5" t="s">
        <v>8313</v>
      </c>
      <c r="R2973" s="10" t="s">
        <v>8314</v>
      </c>
      <c r="S2973" s="18">
        <f t="shared" si="278"/>
        <v>41852.658310185187</v>
      </c>
      <c r="T2973" s="21">
        <f t="shared" si="279"/>
        <v>41882.658310185187</v>
      </c>
      <c r="U2973" s="23">
        <f t="shared" si="280"/>
        <v>30</v>
      </c>
      <c r="V2973" s="25">
        <f t="shared" si="281"/>
        <v>8.2191780821917804E-2</v>
      </c>
    </row>
    <row r="2974" spans="1:22" customFormat="1" ht="30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 s="8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 s="9">
        <f t="shared" si="277"/>
        <v>123.94</v>
      </c>
      <c r="Q2974" s="5" t="s">
        <v>8313</v>
      </c>
      <c r="R2974" s="10" t="s">
        <v>8314</v>
      </c>
      <c r="S2974" s="18">
        <f t="shared" si="278"/>
        <v>42694.110185185185</v>
      </c>
      <c r="T2974" s="21">
        <f t="shared" si="279"/>
        <v>42709.041666666672</v>
      </c>
      <c r="U2974" s="23">
        <f t="shared" si="280"/>
        <v>15</v>
      </c>
      <c r="V2974" s="25">
        <f t="shared" si="281"/>
        <v>4.1095890410958902E-2</v>
      </c>
    </row>
    <row r="2975" spans="1:22" customFormat="1" ht="60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 s="8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 s="9">
        <f t="shared" si="277"/>
        <v>264.85000000000002</v>
      </c>
      <c r="Q2975" s="5" t="s">
        <v>8313</v>
      </c>
      <c r="R2975" s="10" t="s">
        <v>8314</v>
      </c>
      <c r="S2975" s="18">
        <f t="shared" si="278"/>
        <v>42341.818379629629</v>
      </c>
      <c r="T2975" s="21">
        <f t="shared" si="279"/>
        <v>42370.166666666672</v>
      </c>
      <c r="U2975" s="23">
        <f t="shared" si="280"/>
        <v>29</v>
      </c>
      <c r="V2975" s="25">
        <f t="shared" si="281"/>
        <v>7.9452054794520555E-2</v>
      </c>
    </row>
    <row r="2976" spans="1:22" customFormat="1" ht="60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 s="8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 s="9">
        <f t="shared" si="277"/>
        <v>58.62</v>
      </c>
      <c r="Q2976" s="5" t="s">
        <v>8313</v>
      </c>
      <c r="R2976" s="10" t="s">
        <v>8314</v>
      </c>
      <c r="S2976" s="18">
        <f t="shared" si="278"/>
        <v>41880.061006944445</v>
      </c>
      <c r="T2976" s="21">
        <f t="shared" si="279"/>
        <v>41908.065972222219</v>
      </c>
      <c r="U2976" s="23">
        <f t="shared" si="280"/>
        <v>28</v>
      </c>
      <c r="V2976" s="25">
        <f t="shared" si="281"/>
        <v>7.6712328767123292E-2</v>
      </c>
    </row>
    <row r="2977" spans="1:22" customFormat="1" ht="60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 s="8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 s="9">
        <f t="shared" si="277"/>
        <v>70.88</v>
      </c>
      <c r="Q2977" s="5" t="s">
        <v>8313</v>
      </c>
      <c r="R2977" s="10" t="s">
        <v>8314</v>
      </c>
      <c r="S2977" s="18">
        <f t="shared" si="278"/>
        <v>41941.683865740742</v>
      </c>
      <c r="T2977" s="21">
        <f t="shared" si="279"/>
        <v>41970.125</v>
      </c>
      <c r="U2977" s="23">
        <f t="shared" si="280"/>
        <v>29</v>
      </c>
      <c r="V2977" s="25">
        <f t="shared" si="281"/>
        <v>7.9452054794520555E-2</v>
      </c>
    </row>
    <row r="2978" spans="1:22" customFormat="1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 s="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 s="9">
        <f t="shared" si="277"/>
        <v>8.57</v>
      </c>
      <c r="Q2978" s="5" t="s">
        <v>8313</v>
      </c>
      <c r="R2978" s="10" t="s">
        <v>8314</v>
      </c>
      <c r="S2978" s="18">
        <f t="shared" si="278"/>
        <v>42425.730671296296</v>
      </c>
      <c r="T2978" s="21">
        <f t="shared" si="279"/>
        <v>42442.5</v>
      </c>
      <c r="U2978" s="23">
        <f t="shared" si="280"/>
        <v>17</v>
      </c>
      <c r="V2978" s="25">
        <f t="shared" si="281"/>
        <v>4.6575342465753428E-2</v>
      </c>
    </row>
    <row r="2979" spans="1:22" customFormat="1" ht="60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 s="8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 s="9">
        <f t="shared" si="277"/>
        <v>113.57</v>
      </c>
      <c r="Q2979" s="5" t="s">
        <v>8313</v>
      </c>
      <c r="R2979" s="10" t="s">
        <v>8314</v>
      </c>
      <c r="S2979" s="18">
        <f t="shared" si="278"/>
        <v>42026.88118055556</v>
      </c>
      <c r="T2979" s="21">
        <f t="shared" si="279"/>
        <v>42086.093055555553</v>
      </c>
      <c r="U2979" s="23">
        <f t="shared" si="280"/>
        <v>60</v>
      </c>
      <c r="V2979" s="25">
        <f t="shared" si="281"/>
        <v>0.16438356164383561</v>
      </c>
    </row>
    <row r="2980" spans="1:22" customFormat="1" ht="60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 s="8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 s="9">
        <f t="shared" si="277"/>
        <v>60.69</v>
      </c>
      <c r="Q2980" s="5" t="s">
        <v>8313</v>
      </c>
      <c r="R2980" s="10" t="s">
        <v>8314</v>
      </c>
      <c r="S2980" s="18">
        <f t="shared" si="278"/>
        <v>41922.640590277777</v>
      </c>
      <c r="T2980" s="21">
        <f t="shared" si="279"/>
        <v>41932.249305555553</v>
      </c>
      <c r="U2980" s="23">
        <f t="shared" si="280"/>
        <v>10</v>
      </c>
      <c r="V2980" s="25">
        <f t="shared" si="281"/>
        <v>2.7397260273972601E-2</v>
      </c>
    </row>
    <row r="2981" spans="1:22" customFormat="1" ht="60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 s="8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 s="9">
        <f t="shared" si="277"/>
        <v>110.22</v>
      </c>
      <c r="Q2981" s="5" t="s">
        <v>8313</v>
      </c>
      <c r="R2981" s="10" t="s">
        <v>8314</v>
      </c>
      <c r="S2981" s="18">
        <f t="shared" si="278"/>
        <v>41993.824340277773</v>
      </c>
      <c r="T2981" s="21">
        <f t="shared" si="279"/>
        <v>42010.25</v>
      </c>
      <c r="U2981" s="23">
        <f t="shared" si="280"/>
        <v>17</v>
      </c>
      <c r="V2981" s="25">
        <f t="shared" si="281"/>
        <v>4.6575342465753428E-2</v>
      </c>
    </row>
    <row r="2982" spans="1:22" customFormat="1" ht="45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 s="8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 s="9">
        <f t="shared" si="277"/>
        <v>136.46</v>
      </c>
      <c r="Q2982" s="5" t="s">
        <v>8313</v>
      </c>
      <c r="R2982" s="10" t="s">
        <v>8314</v>
      </c>
      <c r="S2982" s="18">
        <f t="shared" si="278"/>
        <v>42219.915856481486</v>
      </c>
      <c r="T2982" s="21">
        <f t="shared" si="279"/>
        <v>42240.083333333328</v>
      </c>
      <c r="U2982" s="23">
        <f t="shared" si="280"/>
        <v>21</v>
      </c>
      <c r="V2982" s="25">
        <f t="shared" si="281"/>
        <v>5.7534246575342465E-2</v>
      </c>
    </row>
    <row r="2983" spans="1:22" customFormat="1" ht="60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 s="8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 s="9">
        <f t="shared" si="277"/>
        <v>53.16</v>
      </c>
      <c r="Q2983" s="5" t="s">
        <v>8313</v>
      </c>
      <c r="R2983" s="10" t="s">
        <v>8353</v>
      </c>
      <c r="S2983" s="18">
        <f t="shared" si="278"/>
        <v>42225.559675925921</v>
      </c>
      <c r="T2983" s="21">
        <f t="shared" si="279"/>
        <v>42270.559675925921</v>
      </c>
      <c r="U2983" s="23">
        <f t="shared" si="280"/>
        <v>45</v>
      </c>
      <c r="V2983" s="25">
        <f t="shared" si="281"/>
        <v>0.12328767123287671</v>
      </c>
    </row>
    <row r="2984" spans="1:22" customFormat="1" ht="45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 s="8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 s="9">
        <f t="shared" si="277"/>
        <v>86.49</v>
      </c>
      <c r="Q2984" s="5" t="s">
        <v>8313</v>
      </c>
      <c r="R2984" s="10" t="s">
        <v>8353</v>
      </c>
      <c r="S2984" s="18">
        <f t="shared" si="278"/>
        <v>42381.686840277776</v>
      </c>
      <c r="T2984" s="21">
        <f t="shared" si="279"/>
        <v>42411.686840277776</v>
      </c>
      <c r="U2984" s="23">
        <f t="shared" si="280"/>
        <v>30</v>
      </c>
      <c r="V2984" s="25">
        <f t="shared" si="281"/>
        <v>8.2191780821917804E-2</v>
      </c>
    </row>
    <row r="2985" spans="1:22" customFormat="1" ht="45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 s="8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 s="9">
        <f t="shared" si="277"/>
        <v>155.24</v>
      </c>
      <c r="Q2985" s="5" t="s">
        <v>8313</v>
      </c>
      <c r="R2985" s="10" t="s">
        <v>8353</v>
      </c>
      <c r="S2985" s="18">
        <f t="shared" si="278"/>
        <v>41894.632361111115</v>
      </c>
      <c r="T2985" s="21">
        <f t="shared" si="279"/>
        <v>41954.674027777779</v>
      </c>
      <c r="U2985" s="23">
        <f t="shared" si="280"/>
        <v>60</v>
      </c>
      <c r="V2985" s="25">
        <f t="shared" si="281"/>
        <v>0.16438356164383561</v>
      </c>
    </row>
    <row r="2986" spans="1:22" customFormat="1" ht="60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 s="8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 s="9">
        <f t="shared" si="277"/>
        <v>115.08</v>
      </c>
      <c r="Q2986" s="5" t="s">
        <v>8313</v>
      </c>
      <c r="R2986" s="10" t="s">
        <v>8353</v>
      </c>
      <c r="S2986" s="18">
        <f t="shared" si="278"/>
        <v>42576.278715277775</v>
      </c>
      <c r="T2986" s="21">
        <f t="shared" si="279"/>
        <v>42606.278715277775</v>
      </c>
      <c r="U2986" s="23">
        <f t="shared" si="280"/>
        <v>30</v>
      </c>
      <c r="V2986" s="25">
        <f t="shared" si="281"/>
        <v>8.2191780821917804E-2</v>
      </c>
    </row>
    <row r="2987" spans="1:22" customFormat="1" ht="60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 s="8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 s="9">
        <f t="shared" si="277"/>
        <v>109.59</v>
      </c>
      <c r="Q2987" s="5" t="s">
        <v>8313</v>
      </c>
      <c r="R2987" s="10" t="s">
        <v>8353</v>
      </c>
      <c r="S2987" s="18">
        <f t="shared" si="278"/>
        <v>42654.973703703698</v>
      </c>
      <c r="T2987" s="21">
        <f t="shared" si="279"/>
        <v>42674.166666666672</v>
      </c>
      <c r="U2987" s="23">
        <f t="shared" si="280"/>
        <v>20</v>
      </c>
      <c r="V2987" s="25">
        <f t="shared" si="281"/>
        <v>5.4794520547945202E-2</v>
      </c>
    </row>
    <row r="2988" spans="1:22" customFormat="1" ht="45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 s="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 s="9">
        <f t="shared" si="277"/>
        <v>45.21</v>
      </c>
      <c r="Q2988" s="5" t="s">
        <v>8313</v>
      </c>
      <c r="R2988" s="10" t="s">
        <v>8353</v>
      </c>
      <c r="S2988" s="18">
        <f t="shared" si="278"/>
        <v>42431.500069444446</v>
      </c>
      <c r="T2988" s="21">
        <f t="shared" si="279"/>
        <v>42491.458402777775</v>
      </c>
      <c r="U2988" s="23">
        <f t="shared" si="280"/>
        <v>60</v>
      </c>
      <c r="V2988" s="25">
        <f t="shared" si="281"/>
        <v>0.16438356164383561</v>
      </c>
    </row>
    <row r="2989" spans="1:22" customFormat="1" ht="60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 s="8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 s="9">
        <f t="shared" si="277"/>
        <v>104.15</v>
      </c>
      <c r="Q2989" s="5" t="s">
        <v>8313</v>
      </c>
      <c r="R2989" s="10" t="s">
        <v>8353</v>
      </c>
      <c r="S2989" s="18">
        <f t="shared" si="278"/>
        <v>42627.307303240741</v>
      </c>
      <c r="T2989" s="21">
        <f t="shared" si="279"/>
        <v>42656</v>
      </c>
      <c r="U2989" s="23">
        <f t="shared" si="280"/>
        <v>29</v>
      </c>
      <c r="V2989" s="25">
        <f t="shared" si="281"/>
        <v>7.9452054794520555E-2</v>
      </c>
    </row>
    <row r="2990" spans="1:22" customFormat="1" ht="60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 s="8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 s="9">
        <f t="shared" si="277"/>
        <v>35.71</v>
      </c>
      <c r="Q2990" s="5" t="s">
        <v>8313</v>
      </c>
      <c r="R2990" s="10" t="s">
        <v>8353</v>
      </c>
      <c r="S2990" s="18">
        <f t="shared" si="278"/>
        <v>42511.362048611118</v>
      </c>
      <c r="T2990" s="21">
        <f t="shared" si="279"/>
        <v>42541.362048611118</v>
      </c>
      <c r="U2990" s="23">
        <f t="shared" si="280"/>
        <v>30</v>
      </c>
      <c r="V2990" s="25">
        <f t="shared" si="281"/>
        <v>8.2191780821917804E-2</v>
      </c>
    </row>
    <row r="2991" spans="1:22" customFormat="1" ht="15.75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 s="8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 s="9">
        <f t="shared" si="277"/>
        <v>97</v>
      </c>
      <c r="Q2991" s="5" t="s">
        <v>8313</v>
      </c>
      <c r="R2991" s="10" t="s">
        <v>8353</v>
      </c>
      <c r="S2991" s="18">
        <f t="shared" si="278"/>
        <v>42337.02039351852</v>
      </c>
      <c r="T2991" s="21">
        <f t="shared" si="279"/>
        <v>42359.207638888889</v>
      </c>
      <c r="U2991" s="23">
        <f t="shared" si="280"/>
        <v>22</v>
      </c>
      <c r="V2991" s="25">
        <f t="shared" si="281"/>
        <v>6.0273972602739728E-2</v>
      </c>
    </row>
    <row r="2992" spans="1:22" customFormat="1" ht="60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 s="8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 s="9">
        <f t="shared" si="277"/>
        <v>370.37</v>
      </c>
      <c r="Q2992" s="5" t="s">
        <v>8313</v>
      </c>
      <c r="R2992" s="10" t="s">
        <v>8353</v>
      </c>
      <c r="S2992" s="18">
        <f t="shared" si="278"/>
        <v>42341.57430555555</v>
      </c>
      <c r="T2992" s="21">
        <f t="shared" si="279"/>
        <v>42376.57430555555</v>
      </c>
      <c r="U2992" s="23">
        <f t="shared" si="280"/>
        <v>35</v>
      </c>
      <c r="V2992" s="25">
        <f t="shared" si="281"/>
        <v>9.5890410958904104E-2</v>
      </c>
    </row>
    <row r="2993" spans="1:22" customFormat="1" ht="60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 s="8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 s="9">
        <f t="shared" si="277"/>
        <v>94.41</v>
      </c>
      <c r="Q2993" s="5" t="s">
        <v>8313</v>
      </c>
      <c r="R2993" s="10" t="s">
        <v>8353</v>
      </c>
      <c r="S2993" s="18">
        <f t="shared" si="278"/>
        <v>42740.837152777778</v>
      </c>
      <c r="T2993" s="21">
        <f t="shared" si="279"/>
        <v>42762.837152777778</v>
      </c>
      <c r="U2993" s="23">
        <f t="shared" si="280"/>
        <v>22</v>
      </c>
      <c r="V2993" s="25">
        <f t="shared" si="281"/>
        <v>6.0273972602739728E-2</v>
      </c>
    </row>
    <row r="2994" spans="1:22" customFormat="1" ht="45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 s="8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 s="9">
        <f t="shared" si="277"/>
        <v>48.98</v>
      </c>
      <c r="Q2994" s="5" t="s">
        <v>8313</v>
      </c>
      <c r="R2994" s="10" t="s">
        <v>8353</v>
      </c>
      <c r="S2994" s="18">
        <f t="shared" si="278"/>
        <v>42622.767476851848</v>
      </c>
      <c r="T2994" s="21">
        <f t="shared" si="279"/>
        <v>42652.767476851848</v>
      </c>
      <c r="U2994" s="23">
        <f t="shared" si="280"/>
        <v>30</v>
      </c>
      <c r="V2994" s="25">
        <f t="shared" si="281"/>
        <v>8.2191780821917804E-2</v>
      </c>
    </row>
    <row r="2995" spans="1:22" customFormat="1" ht="15.75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 s="8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 s="9">
        <f t="shared" si="277"/>
        <v>45.59</v>
      </c>
      <c r="Q2995" s="5" t="s">
        <v>8313</v>
      </c>
      <c r="R2995" s="10" t="s">
        <v>8353</v>
      </c>
      <c r="S2995" s="18">
        <f t="shared" si="278"/>
        <v>42390.838738425926</v>
      </c>
      <c r="T2995" s="21">
        <f t="shared" si="279"/>
        <v>42420.838738425926</v>
      </c>
      <c r="U2995" s="23">
        <f t="shared" si="280"/>
        <v>30</v>
      </c>
      <c r="V2995" s="25">
        <f t="shared" si="281"/>
        <v>8.2191780821917804E-2</v>
      </c>
    </row>
    <row r="2996" spans="1:22" customFormat="1" ht="45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 s="8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 s="9">
        <f t="shared" si="277"/>
        <v>23.28</v>
      </c>
      <c r="Q2996" s="5" t="s">
        <v>8313</v>
      </c>
      <c r="R2996" s="10" t="s">
        <v>8353</v>
      </c>
      <c r="S2996" s="18">
        <f t="shared" si="278"/>
        <v>41885.478842592594</v>
      </c>
      <c r="T2996" s="21">
        <f t="shared" si="279"/>
        <v>41915.478842592594</v>
      </c>
      <c r="U2996" s="23">
        <f t="shared" si="280"/>
        <v>30</v>
      </c>
      <c r="V2996" s="25">
        <f t="shared" si="281"/>
        <v>8.2191780821917804E-2</v>
      </c>
    </row>
    <row r="2997" spans="1:22" customFormat="1" ht="60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 s="8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 s="9">
        <f t="shared" si="277"/>
        <v>63.23</v>
      </c>
      <c r="Q2997" s="5" t="s">
        <v>8313</v>
      </c>
      <c r="R2997" s="10" t="s">
        <v>8353</v>
      </c>
      <c r="S2997" s="18">
        <f t="shared" si="278"/>
        <v>42724.665173611109</v>
      </c>
      <c r="T2997" s="21">
        <f t="shared" si="279"/>
        <v>42754.665173611109</v>
      </c>
      <c r="U2997" s="23">
        <f t="shared" si="280"/>
        <v>30</v>
      </c>
      <c r="V2997" s="25">
        <f t="shared" si="281"/>
        <v>8.2191780821917804E-2</v>
      </c>
    </row>
    <row r="2998" spans="1:22" customFormat="1" ht="45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 s="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 s="9">
        <f t="shared" si="277"/>
        <v>153.52000000000001</v>
      </c>
      <c r="Q2998" s="5" t="s">
        <v>8313</v>
      </c>
      <c r="R2998" s="10" t="s">
        <v>8353</v>
      </c>
      <c r="S2998" s="18">
        <f t="shared" si="278"/>
        <v>42090.912500000006</v>
      </c>
      <c r="T2998" s="21">
        <f t="shared" si="279"/>
        <v>42150.912500000006</v>
      </c>
      <c r="U2998" s="23">
        <f t="shared" si="280"/>
        <v>60</v>
      </c>
      <c r="V2998" s="25">
        <f t="shared" si="281"/>
        <v>0.16438356164383561</v>
      </c>
    </row>
    <row r="2999" spans="1:22" customFormat="1" ht="60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 s="8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 s="9">
        <f t="shared" si="277"/>
        <v>90.2</v>
      </c>
      <c r="Q2999" s="5" t="s">
        <v>8313</v>
      </c>
      <c r="R2999" s="10" t="s">
        <v>8353</v>
      </c>
      <c r="S2999" s="18">
        <f t="shared" si="278"/>
        <v>42775.733715277776</v>
      </c>
      <c r="T2999" s="21">
        <f t="shared" si="279"/>
        <v>42793.207638888889</v>
      </c>
      <c r="U2999" s="23">
        <f t="shared" si="280"/>
        <v>18</v>
      </c>
      <c r="V2999" s="25">
        <f t="shared" si="281"/>
        <v>4.9315068493150684E-2</v>
      </c>
    </row>
    <row r="3000" spans="1:22" customFormat="1" ht="60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 s="8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 s="9">
        <f t="shared" si="277"/>
        <v>118.97</v>
      </c>
      <c r="Q3000" s="5" t="s">
        <v>8313</v>
      </c>
      <c r="R3000" s="10" t="s">
        <v>8353</v>
      </c>
      <c r="S3000" s="18">
        <f t="shared" si="278"/>
        <v>41778.193622685183</v>
      </c>
      <c r="T3000" s="21">
        <f t="shared" si="279"/>
        <v>41806.184027777781</v>
      </c>
      <c r="U3000" s="23">
        <f t="shared" si="280"/>
        <v>28</v>
      </c>
      <c r="V3000" s="25">
        <f t="shared" si="281"/>
        <v>7.6712328767123292E-2</v>
      </c>
    </row>
    <row r="3001" spans="1:22" customFormat="1" ht="60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 s="8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 s="9">
        <f t="shared" si="277"/>
        <v>80.25</v>
      </c>
      <c r="Q3001" s="5" t="s">
        <v>8313</v>
      </c>
      <c r="R3001" s="10" t="s">
        <v>8353</v>
      </c>
      <c r="S3001" s="18">
        <f t="shared" si="278"/>
        <v>42780.740277777775</v>
      </c>
      <c r="T3001" s="21">
        <f t="shared" si="279"/>
        <v>42795.083333333328</v>
      </c>
      <c r="U3001" s="23">
        <f t="shared" si="280"/>
        <v>15</v>
      </c>
      <c r="V3001" s="25">
        <f t="shared" si="281"/>
        <v>4.1095890410958902E-2</v>
      </c>
    </row>
    <row r="3002" spans="1:22" customFormat="1" ht="60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 s="8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 s="9">
        <f t="shared" si="277"/>
        <v>62.5</v>
      </c>
      <c r="Q3002" s="5" t="s">
        <v>8313</v>
      </c>
      <c r="R3002" s="10" t="s">
        <v>8353</v>
      </c>
      <c r="S3002" s="18">
        <f t="shared" si="278"/>
        <v>42752.827199074076</v>
      </c>
      <c r="T3002" s="21">
        <f t="shared" si="279"/>
        <v>42766.75</v>
      </c>
      <c r="U3002" s="23">
        <f t="shared" si="280"/>
        <v>14</v>
      </c>
      <c r="V3002" s="25">
        <f t="shared" si="281"/>
        <v>3.8356164383561646E-2</v>
      </c>
    </row>
    <row r="3003" spans="1:22" customFormat="1" ht="45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 s="8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 s="9">
        <f t="shared" si="277"/>
        <v>131.38</v>
      </c>
      <c r="Q3003" s="5" t="s">
        <v>8313</v>
      </c>
      <c r="R3003" s="10" t="s">
        <v>8353</v>
      </c>
      <c r="S3003" s="18">
        <f t="shared" si="278"/>
        <v>42534.895625000005</v>
      </c>
      <c r="T3003" s="21">
        <f t="shared" si="279"/>
        <v>42564.895625000005</v>
      </c>
      <c r="U3003" s="23">
        <f t="shared" si="280"/>
        <v>30</v>
      </c>
      <c r="V3003" s="25">
        <f t="shared" si="281"/>
        <v>8.2191780821917804E-2</v>
      </c>
    </row>
    <row r="3004" spans="1:22" customFormat="1" ht="30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 s="8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 s="9">
        <f t="shared" si="277"/>
        <v>73.03</v>
      </c>
      <c r="Q3004" s="5" t="s">
        <v>8313</v>
      </c>
      <c r="R3004" s="10" t="s">
        <v>8353</v>
      </c>
      <c r="S3004" s="18">
        <f t="shared" si="278"/>
        <v>41239.83625</v>
      </c>
      <c r="T3004" s="21">
        <f t="shared" si="279"/>
        <v>41269.83625</v>
      </c>
      <c r="U3004" s="23">
        <f t="shared" si="280"/>
        <v>30</v>
      </c>
      <c r="V3004" s="25">
        <f t="shared" si="281"/>
        <v>8.2191780821917804E-2</v>
      </c>
    </row>
    <row r="3005" spans="1:22" customFormat="1" ht="60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 s="8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 s="9">
        <f t="shared" si="277"/>
        <v>178.53</v>
      </c>
      <c r="Q3005" s="5" t="s">
        <v>8313</v>
      </c>
      <c r="R3005" s="10" t="s">
        <v>8353</v>
      </c>
      <c r="S3005" s="18">
        <f t="shared" si="278"/>
        <v>42398.849259259259</v>
      </c>
      <c r="T3005" s="21">
        <f t="shared" si="279"/>
        <v>42430.249305555553</v>
      </c>
      <c r="U3005" s="23">
        <f t="shared" si="280"/>
        <v>32</v>
      </c>
      <c r="V3005" s="25">
        <f t="shared" si="281"/>
        <v>8.7671232876712329E-2</v>
      </c>
    </row>
    <row r="3006" spans="1:22" customFormat="1" ht="60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 s="8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 s="9">
        <f t="shared" si="277"/>
        <v>162.91</v>
      </c>
      <c r="Q3006" s="5" t="s">
        <v>8313</v>
      </c>
      <c r="R3006" s="10" t="s">
        <v>8353</v>
      </c>
      <c r="S3006" s="18">
        <f t="shared" si="278"/>
        <v>41928.881064814814</v>
      </c>
      <c r="T3006" s="21">
        <f t="shared" si="279"/>
        <v>41958.922731481478</v>
      </c>
      <c r="U3006" s="23">
        <f t="shared" si="280"/>
        <v>30</v>
      </c>
      <c r="V3006" s="25">
        <f t="shared" si="281"/>
        <v>8.2191780821917804E-2</v>
      </c>
    </row>
    <row r="3007" spans="1:22" customFormat="1" ht="60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 s="8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 s="9">
        <f t="shared" si="277"/>
        <v>108.24</v>
      </c>
      <c r="Q3007" s="5" t="s">
        <v>8313</v>
      </c>
      <c r="R3007" s="10" t="s">
        <v>8353</v>
      </c>
      <c r="S3007" s="18">
        <f t="shared" si="278"/>
        <v>41888.674826388888</v>
      </c>
      <c r="T3007" s="21">
        <f t="shared" si="279"/>
        <v>41918.674826388888</v>
      </c>
      <c r="U3007" s="23">
        <f t="shared" si="280"/>
        <v>30</v>
      </c>
      <c r="V3007" s="25">
        <f t="shared" si="281"/>
        <v>8.2191780821917804E-2</v>
      </c>
    </row>
    <row r="3008" spans="1:22" customFormat="1" ht="45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 s="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 s="9">
        <f t="shared" si="277"/>
        <v>88.87</v>
      </c>
      <c r="Q3008" s="5" t="s">
        <v>8313</v>
      </c>
      <c r="R3008" s="10" t="s">
        <v>8353</v>
      </c>
      <c r="S3008" s="18">
        <f t="shared" si="278"/>
        <v>41957.756840277783</v>
      </c>
      <c r="T3008" s="21">
        <f t="shared" si="279"/>
        <v>41987.756840277783</v>
      </c>
      <c r="U3008" s="23">
        <f t="shared" si="280"/>
        <v>30</v>
      </c>
      <c r="V3008" s="25">
        <f t="shared" si="281"/>
        <v>8.2191780821917804E-2</v>
      </c>
    </row>
    <row r="3009" spans="1:22" customFormat="1" ht="30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 s="8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 s="9">
        <f t="shared" si="277"/>
        <v>54</v>
      </c>
      <c r="Q3009" s="5" t="s">
        <v>8313</v>
      </c>
      <c r="R3009" s="10" t="s">
        <v>8353</v>
      </c>
      <c r="S3009" s="18">
        <f t="shared" si="278"/>
        <v>42098.216238425928</v>
      </c>
      <c r="T3009" s="21">
        <f t="shared" si="279"/>
        <v>42119.216238425928</v>
      </c>
      <c r="U3009" s="23">
        <f t="shared" si="280"/>
        <v>21</v>
      </c>
      <c r="V3009" s="25">
        <f t="shared" si="281"/>
        <v>5.7534246575342465E-2</v>
      </c>
    </row>
    <row r="3010" spans="1:22" customFormat="1" ht="45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 s="8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76"/>
        <v>101</v>
      </c>
      <c r="P3010" s="9">
        <f t="shared" si="277"/>
        <v>116.73</v>
      </c>
      <c r="Q3010" s="5" t="s">
        <v>8313</v>
      </c>
      <c r="R3010" s="10" t="s">
        <v>8353</v>
      </c>
      <c r="S3010" s="18">
        <f t="shared" si="278"/>
        <v>42360.212025462963</v>
      </c>
      <c r="T3010" s="21">
        <f t="shared" si="279"/>
        <v>42390.212025462963</v>
      </c>
      <c r="U3010" s="23">
        <f t="shared" si="280"/>
        <v>30</v>
      </c>
      <c r="V3010" s="25">
        <f t="shared" si="281"/>
        <v>8.2191780821917804E-2</v>
      </c>
    </row>
    <row r="3011" spans="1:22" customFormat="1" ht="60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 s="8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82">ROUND(E3011/D3011*100,0)</f>
        <v>120</v>
      </c>
      <c r="P3011" s="9">
        <f t="shared" ref="P3011:P3074" si="283">IFERROR(ROUND(E3011/L3011,2),0)</f>
        <v>233.9</v>
      </c>
      <c r="Q3011" s="5" t="s">
        <v>8313</v>
      </c>
      <c r="R3011" s="10" t="s">
        <v>8353</v>
      </c>
      <c r="S3011" s="18">
        <f t="shared" ref="S3011:S3074" si="284">(((J3011/60)/60)/24)+DATE(1970,1,1)</f>
        <v>41939.569907407407</v>
      </c>
      <c r="T3011" s="21">
        <f t="shared" ref="T3011:T3074" si="285">(((I3011/60)/60)/24)+DATE(1970,1,1)</f>
        <v>41969.611574074079</v>
      </c>
      <c r="U3011" s="23">
        <f t="shared" ref="U3011:U3074" si="286">_xlfn.DAYS(T3011,S3011)</f>
        <v>30</v>
      </c>
      <c r="V3011" s="25">
        <f t="shared" ref="V3011:V3074" si="287">U3011/365</f>
        <v>8.2191780821917804E-2</v>
      </c>
    </row>
    <row r="3012" spans="1:22" customFormat="1" ht="60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 s="8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 s="9">
        <f t="shared" si="283"/>
        <v>158</v>
      </c>
      <c r="Q3012" s="5" t="s">
        <v>8313</v>
      </c>
      <c r="R3012" s="10" t="s">
        <v>8353</v>
      </c>
      <c r="S3012" s="18">
        <f t="shared" si="284"/>
        <v>41996.832395833335</v>
      </c>
      <c r="T3012" s="21">
        <f t="shared" si="285"/>
        <v>42056.832395833335</v>
      </c>
      <c r="U3012" s="23">
        <f t="shared" si="286"/>
        <v>60</v>
      </c>
      <c r="V3012" s="25">
        <f t="shared" si="287"/>
        <v>0.16438356164383561</v>
      </c>
    </row>
    <row r="3013" spans="1:22" customFormat="1" ht="45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 s="8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 s="9">
        <f t="shared" si="283"/>
        <v>14.84</v>
      </c>
      <c r="Q3013" s="5" t="s">
        <v>8313</v>
      </c>
      <c r="R3013" s="10" t="s">
        <v>8353</v>
      </c>
      <c r="S3013" s="18">
        <f t="shared" si="284"/>
        <v>42334.468935185185</v>
      </c>
      <c r="T3013" s="21">
        <f t="shared" si="285"/>
        <v>42361.957638888889</v>
      </c>
      <c r="U3013" s="23">
        <f t="shared" si="286"/>
        <v>27</v>
      </c>
      <c r="V3013" s="25">
        <f t="shared" si="287"/>
        <v>7.3972602739726029E-2</v>
      </c>
    </row>
    <row r="3014" spans="1:22" customFormat="1" ht="45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 s="8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 s="9">
        <f t="shared" si="283"/>
        <v>85.18</v>
      </c>
      <c r="Q3014" s="5" t="s">
        <v>8313</v>
      </c>
      <c r="R3014" s="10" t="s">
        <v>8353</v>
      </c>
      <c r="S3014" s="18">
        <f t="shared" si="284"/>
        <v>42024.702893518523</v>
      </c>
      <c r="T3014" s="21">
        <f t="shared" si="285"/>
        <v>42045.702893518523</v>
      </c>
      <c r="U3014" s="23">
        <f t="shared" si="286"/>
        <v>21</v>
      </c>
      <c r="V3014" s="25">
        <f t="shared" si="287"/>
        <v>5.7534246575342465E-2</v>
      </c>
    </row>
    <row r="3015" spans="1:22" customFormat="1" ht="45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 s="8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 s="9">
        <f t="shared" si="283"/>
        <v>146.69</v>
      </c>
      <c r="Q3015" s="5" t="s">
        <v>8313</v>
      </c>
      <c r="R3015" s="10" t="s">
        <v>8353</v>
      </c>
      <c r="S3015" s="18">
        <f t="shared" si="284"/>
        <v>42146.836215277777</v>
      </c>
      <c r="T3015" s="21">
        <f t="shared" si="285"/>
        <v>42176.836215277777</v>
      </c>
      <c r="U3015" s="23">
        <f t="shared" si="286"/>
        <v>30</v>
      </c>
      <c r="V3015" s="25">
        <f t="shared" si="287"/>
        <v>8.2191780821917804E-2</v>
      </c>
    </row>
    <row r="3016" spans="1:22" customFormat="1" ht="60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 s="8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 s="9">
        <f t="shared" si="283"/>
        <v>50.76</v>
      </c>
      <c r="Q3016" s="5" t="s">
        <v>8313</v>
      </c>
      <c r="R3016" s="10" t="s">
        <v>8353</v>
      </c>
      <c r="S3016" s="18">
        <f t="shared" si="284"/>
        <v>41920.123611111114</v>
      </c>
      <c r="T3016" s="21">
        <f t="shared" si="285"/>
        <v>41948.208333333336</v>
      </c>
      <c r="U3016" s="23">
        <f t="shared" si="286"/>
        <v>28</v>
      </c>
      <c r="V3016" s="25">
        <f t="shared" si="287"/>
        <v>7.6712328767123292E-2</v>
      </c>
    </row>
    <row r="3017" spans="1:22" customFormat="1" ht="45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 s="8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 s="9">
        <f t="shared" si="283"/>
        <v>87.7</v>
      </c>
      <c r="Q3017" s="5" t="s">
        <v>8313</v>
      </c>
      <c r="R3017" s="10" t="s">
        <v>8353</v>
      </c>
      <c r="S3017" s="18">
        <f t="shared" si="284"/>
        <v>41785.72729166667</v>
      </c>
      <c r="T3017" s="21">
        <f t="shared" si="285"/>
        <v>41801.166666666664</v>
      </c>
      <c r="U3017" s="23">
        <f t="shared" si="286"/>
        <v>16</v>
      </c>
      <c r="V3017" s="25">
        <f t="shared" si="287"/>
        <v>4.3835616438356165E-2</v>
      </c>
    </row>
    <row r="3018" spans="1:22" customFormat="1" ht="60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 s="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 s="9">
        <f t="shared" si="283"/>
        <v>242.28</v>
      </c>
      <c r="Q3018" s="5" t="s">
        <v>8313</v>
      </c>
      <c r="R3018" s="10" t="s">
        <v>8353</v>
      </c>
      <c r="S3018" s="18">
        <f t="shared" si="284"/>
        <v>41778.548055555555</v>
      </c>
      <c r="T3018" s="21">
        <f t="shared" si="285"/>
        <v>41838.548055555555</v>
      </c>
      <c r="U3018" s="23">
        <f t="shared" si="286"/>
        <v>60</v>
      </c>
      <c r="V3018" s="25">
        <f t="shared" si="287"/>
        <v>0.16438356164383561</v>
      </c>
    </row>
    <row r="3019" spans="1:22" customFormat="1" ht="60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 s="8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 s="9">
        <f t="shared" si="283"/>
        <v>146.44999999999999</v>
      </c>
      <c r="Q3019" s="5" t="s">
        <v>8313</v>
      </c>
      <c r="R3019" s="10" t="s">
        <v>8353</v>
      </c>
      <c r="S3019" s="18">
        <f t="shared" si="284"/>
        <v>41841.850034722222</v>
      </c>
      <c r="T3019" s="21">
        <f t="shared" si="285"/>
        <v>41871.850034722222</v>
      </c>
      <c r="U3019" s="23">
        <f t="shared" si="286"/>
        <v>30</v>
      </c>
      <c r="V3019" s="25">
        <f t="shared" si="287"/>
        <v>8.2191780821917804E-2</v>
      </c>
    </row>
    <row r="3020" spans="1:22" customFormat="1" ht="60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 s="8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 s="9">
        <f t="shared" si="283"/>
        <v>103.17</v>
      </c>
      <c r="Q3020" s="5" t="s">
        <v>8313</v>
      </c>
      <c r="R3020" s="10" t="s">
        <v>8353</v>
      </c>
      <c r="S3020" s="18">
        <f t="shared" si="284"/>
        <v>42163.29833333334</v>
      </c>
      <c r="T3020" s="21">
        <f t="shared" si="285"/>
        <v>42205.916666666672</v>
      </c>
      <c r="U3020" s="23">
        <f t="shared" si="286"/>
        <v>42</v>
      </c>
      <c r="V3020" s="25">
        <f t="shared" si="287"/>
        <v>0.11506849315068493</v>
      </c>
    </row>
    <row r="3021" spans="1:22" customFormat="1" ht="60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 s="8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 s="9">
        <f t="shared" si="283"/>
        <v>80.459999999999994</v>
      </c>
      <c r="Q3021" s="5" t="s">
        <v>8313</v>
      </c>
      <c r="R3021" s="10" t="s">
        <v>8353</v>
      </c>
      <c r="S3021" s="18">
        <f t="shared" si="284"/>
        <v>41758.833564814813</v>
      </c>
      <c r="T3021" s="21">
        <f t="shared" si="285"/>
        <v>41786.125</v>
      </c>
      <c r="U3021" s="23">
        <f t="shared" si="286"/>
        <v>28</v>
      </c>
      <c r="V3021" s="25">
        <f t="shared" si="287"/>
        <v>7.6712328767123292E-2</v>
      </c>
    </row>
    <row r="3022" spans="1:22" customFormat="1" ht="60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 s="8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 s="9">
        <f t="shared" si="283"/>
        <v>234.67</v>
      </c>
      <c r="Q3022" s="5" t="s">
        <v>8313</v>
      </c>
      <c r="R3022" s="10" t="s">
        <v>8353</v>
      </c>
      <c r="S3022" s="18">
        <f t="shared" si="284"/>
        <v>42170.846446759257</v>
      </c>
      <c r="T3022" s="21">
        <f t="shared" si="285"/>
        <v>42230.846446759257</v>
      </c>
      <c r="U3022" s="23">
        <f t="shared" si="286"/>
        <v>60</v>
      </c>
      <c r="V3022" s="25">
        <f t="shared" si="287"/>
        <v>0.16438356164383561</v>
      </c>
    </row>
    <row r="3023" spans="1:22" customFormat="1" ht="45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 s="8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 s="9">
        <f t="shared" si="283"/>
        <v>50.69</v>
      </c>
      <c r="Q3023" s="5" t="s">
        <v>8313</v>
      </c>
      <c r="R3023" s="10" t="s">
        <v>8353</v>
      </c>
      <c r="S3023" s="18">
        <f t="shared" si="284"/>
        <v>42660.618854166663</v>
      </c>
      <c r="T3023" s="21">
        <f t="shared" si="285"/>
        <v>42696.249305555553</v>
      </c>
      <c r="U3023" s="23">
        <f t="shared" si="286"/>
        <v>36</v>
      </c>
      <c r="V3023" s="25">
        <f t="shared" si="287"/>
        <v>9.8630136986301367E-2</v>
      </c>
    </row>
    <row r="3024" spans="1:22" customFormat="1" ht="60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 s="8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 s="9">
        <f t="shared" si="283"/>
        <v>162.71</v>
      </c>
      <c r="Q3024" s="5" t="s">
        <v>8313</v>
      </c>
      <c r="R3024" s="10" t="s">
        <v>8353</v>
      </c>
      <c r="S3024" s="18">
        <f t="shared" si="284"/>
        <v>42564.95380787037</v>
      </c>
      <c r="T3024" s="21">
        <f t="shared" si="285"/>
        <v>42609.95380787037</v>
      </c>
      <c r="U3024" s="23">
        <f t="shared" si="286"/>
        <v>45</v>
      </c>
      <c r="V3024" s="25">
        <f t="shared" si="287"/>
        <v>0.12328767123287671</v>
      </c>
    </row>
    <row r="3025" spans="1:22" customFormat="1" ht="60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 s="8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 s="9">
        <f t="shared" si="283"/>
        <v>120.17</v>
      </c>
      <c r="Q3025" s="5" t="s">
        <v>8313</v>
      </c>
      <c r="R3025" s="10" t="s">
        <v>8353</v>
      </c>
      <c r="S3025" s="18">
        <f t="shared" si="284"/>
        <v>42121.675763888896</v>
      </c>
      <c r="T3025" s="21">
        <f t="shared" si="285"/>
        <v>42166.675763888896</v>
      </c>
      <c r="U3025" s="23">
        <f t="shared" si="286"/>
        <v>45</v>
      </c>
      <c r="V3025" s="25">
        <f t="shared" si="287"/>
        <v>0.12328767123287671</v>
      </c>
    </row>
    <row r="3026" spans="1:22" customFormat="1" ht="60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 s="8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 s="9">
        <f t="shared" si="283"/>
        <v>67.7</v>
      </c>
      <c r="Q3026" s="5" t="s">
        <v>8313</v>
      </c>
      <c r="R3026" s="10" t="s">
        <v>8353</v>
      </c>
      <c r="S3026" s="18">
        <f t="shared" si="284"/>
        <v>41158.993923611109</v>
      </c>
      <c r="T3026" s="21">
        <f t="shared" si="285"/>
        <v>41188.993923611109</v>
      </c>
      <c r="U3026" s="23">
        <f t="shared" si="286"/>
        <v>30</v>
      </c>
      <c r="V3026" s="25">
        <f t="shared" si="287"/>
        <v>8.2191780821917804E-2</v>
      </c>
    </row>
    <row r="3027" spans="1:22" customFormat="1" ht="45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 s="8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 s="9">
        <f t="shared" si="283"/>
        <v>52.1</v>
      </c>
      <c r="Q3027" s="5" t="s">
        <v>8313</v>
      </c>
      <c r="R3027" s="10" t="s">
        <v>8353</v>
      </c>
      <c r="S3027" s="18">
        <f t="shared" si="284"/>
        <v>41761.509409722225</v>
      </c>
      <c r="T3027" s="21">
        <f t="shared" si="285"/>
        <v>41789.666666666664</v>
      </c>
      <c r="U3027" s="23">
        <f t="shared" si="286"/>
        <v>28</v>
      </c>
      <c r="V3027" s="25">
        <f t="shared" si="287"/>
        <v>7.6712328767123292E-2</v>
      </c>
    </row>
    <row r="3028" spans="1:22" customFormat="1" ht="60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 s="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 s="9">
        <f t="shared" si="283"/>
        <v>51.6</v>
      </c>
      <c r="Q3028" s="5" t="s">
        <v>8313</v>
      </c>
      <c r="R3028" s="10" t="s">
        <v>8353</v>
      </c>
      <c r="S3028" s="18">
        <f t="shared" si="284"/>
        <v>42783.459398148145</v>
      </c>
      <c r="T3028" s="21">
        <f t="shared" si="285"/>
        <v>42797.459398148145</v>
      </c>
      <c r="U3028" s="23">
        <f t="shared" si="286"/>
        <v>14</v>
      </c>
      <c r="V3028" s="25">
        <f t="shared" si="287"/>
        <v>3.8356164383561646E-2</v>
      </c>
    </row>
    <row r="3029" spans="1:22" customFormat="1" ht="45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 s="8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 s="9">
        <f t="shared" si="283"/>
        <v>164.3</v>
      </c>
      <c r="Q3029" s="5" t="s">
        <v>8313</v>
      </c>
      <c r="R3029" s="10" t="s">
        <v>8353</v>
      </c>
      <c r="S3029" s="18">
        <f t="shared" si="284"/>
        <v>42053.704293981486</v>
      </c>
      <c r="T3029" s="21">
        <f t="shared" si="285"/>
        <v>42083.662627314814</v>
      </c>
      <c r="U3029" s="23">
        <f t="shared" si="286"/>
        <v>30</v>
      </c>
      <c r="V3029" s="25">
        <f t="shared" si="287"/>
        <v>8.2191780821917804E-2</v>
      </c>
    </row>
    <row r="3030" spans="1:22" customFormat="1" ht="30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 s="8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 s="9">
        <f t="shared" si="283"/>
        <v>84.86</v>
      </c>
      <c r="Q3030" s="5" t="s">
        <v>8313</v>
      </c>
      <c r="R3030" s="10" t="s">
        <v>8353</v>
      </c>
      <c r="S3030" s="18">
        <f t="shared" si="284"/>
        <v>42567.264178240745</v>
      </c>
      <c r="T3030" s="21">
        <f t="shared" si="285"/>
        <v>42597.264178240745</v>
      </c>
      <c r="U3030" s="23">
        <f t="shared" si="286"/>
        <v>30</v>
      </c>
      <c r="V3030" s="25">
        <f t="shared" si="287"/>
        <v>8.2191780821917804E-2</v>
      </c>
    </row>
    <row r="3031" spans="1:22" customFormat="1" ht="60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 s="8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 s="9">
        <f t="shared" si="283"/>
        <v>94.55</v>
      </c>
      <c r="Q3031" s="5" t="s">
        <v>8313</v>
      </c>
      <c r="R3031" s="10" t="s">
        <v>8353</v>
      </c>
      <c r="S3031" s="18">
        <f t="shared" si="284"/>
        <v>41932.708877314813</v>
      </c>
      <c r="T3031" s="21">
        <f t="shared" si="285"/>
        <v>41961.190972222219</v>
      </c>
      <c r="U3031" s="23">
        <f t="shared" si="286"/>
        <v>29</v>
      </c>
      <c r="V3031" s="25">
        <f t="shared" si="287"/>
        <v>7.9452054794520555E-2</v>
      </c>
    </row>
    <row r="3032" spans="1:22" customFormat="1" ht="60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 s="8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 s="9">
        <f t="shared" si="283"/>
        <v>45.54</v>
      </c>
      <c r="Q3032" s="5" t="s">
        <v>8313</v>
      </c>
      <c r="R3032" s="10" t="s">
        <v>8353</v>
      </c>
      <c r="S3032" s="18">
        <f t="shared" si="284"/>
        <v>42233.747349537036</v>
      </c>
      <c r="T3032" s="21">
        <f t="shared" si="285"/>
        <v>42263.747349537036</v>
      </c>
      <c r="U3032" s="23">
        <f t="shared" si="286"/>
        <v>30</v>
      </c>
      <c r="V3032" s="25">
        <f t="shared" si="287"/>
        <v>8.2191780821917804E-2</v>
      </c>
    </row>
    <row r="3033" spans="1:22" customFormat="1" ht="75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 s="8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 s="9">
        <f t="shared" si="283"/>
        <v>51.72</v>
      </c>
      <c r="Q3033" s="5" t="s">
        <v>8313</v>
      </c>
      <c r="R3033" s="10" t="s">
        <v>8353</v>
      </c>
      <c r="S3033" s="18">
        <f t="shared" si="284"/>
        <v>42597.882488425923</v>
      </c>
      <c r="T3033" s="21">
        <f t="shared" si="285"/>
        <v>42657.882488425923</v>
      </c>
      <c r="U3033" s="23">
        <f t="shared" si="286"/>
        <v>60</v>
      </c>
      <c r="V3033" s="25">
        <f t="shared" si="287"/>
        <v>0.16438356164383561</v>
      </c>
    </row>
    <row r="3034" spans="1:22" customFormat="1" ht="60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 s="8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 s="9">
        <f t="shared" si="283"/>
        <v>50.88</v>
      </c>
      <c r="Q3034" s="5" t="s">
        <v>8313</v>
      </c>
      <c r="R3034" s="10" t="s">
        <v>8353</v>
      </c>
      <c r="S3034" s="18">
        <f t="shared" si="284"/>
        <v>42228.044664351852</v>
      </c>
      <c r="T3034" s="21">
        <f t="shared" si="285"/>
        <v>42258.044664351852</v>
      </c>
      <c r="U3034" s="23">
        <f t="shared" si="286"/>
        <v>30</v>
      </c>
      <c r="V3034" s="25">
        <f t="shared" si="287"/>
        <v>8.2191780821917804E-2</v>
      </c>
    </row>
    <row r="3035" spans="1:22" customFormat="1" ht="45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 s="8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 s="9">
        <f t="shared" si="283"/>
        <v>191.13</v>
      </c>
      <c r="Q3035" s="5" t="s">
        <v>8313</v>
      </c>
      <c r="R3035" s="10" t="s">
        <v>8353</v>
      </c>
      <c r="S3035" s="18">
        <f t="shared" si="284"/>
        <v>42570.110243055555</v>
      </c>
      <c r="T3035" s="21">
        <f t="shared" si="285"/>
        <v>42600.110243055555</v>
      </c>
      <c r="U3035" s="23">
        <f t="shared" si="286"/>
        <v>30</v>
      </c>
      <c r="V3035" s="25">
        <f t="shared" si="287"/>
        <v>8.2191780821917804E-2</v>
      </c>
    </row>
    <row r="3036" spans="1:22" customFormat="1" ht="75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 s="8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 s="9">
        <f t="shared" si="283"/>
        <v>89.31</v>
      </c>
      <c r="Q3036" s="5" t="s">
        <v>8313</v>
      </c>
      <c r="R3036" s="10" t="s">
        <v>8353</v>
      </c>
      <c r="S3036" s="18">
        <f t="shared" si="284"/>
        <v>42644.535358796296</v>
      </c>
      <c r="T3036" s="21">
        <f t="shared" si="285"/>
        <v>42675.165972222225</v>
      </c>
      <c r="U3036" s="23">
        <f t="shared" si="286"/>
        <v>31</v>
      </c>
      <c r="V3036" s="25">
        <f t="shared" si="287"/>
        <v>8.4931506849315067E-2</v>
      </c>
    </row>
    <row r="3037" spans="1:22" customFormat="1" ht="45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 s="8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 s="9">
        <f t="shared" si="283"/>
        <v>88.59</v>
      </c>
      <c r="Q3037" s="5" t="s">
        <v>8313</v>
      </c>
      <c r="R3037" s="10" t="s">
        <v>8353</v>
      </c>
      <c r="S3037" s="18">
        <f t="shared" si="284"/>
        <v>41368.560289351852</v>
      </c>
      <c r="T3037" s="21">
        <f t="shared" si="285"/>
        <v>41398.560289351852</v>
      </c>
      <c r="U3037" s="23">
        <f t="shared" si="286"/>
        <v>30</v>
      </c>
      <c r="V3037" s="25">
        <f t="shared" si="287"/>
        <v>8.2191780821917804E-2</v>
      </c>
    </row>
    <row r="3038" spans="1:22" customFormat="1" ht="60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 s="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 s="9">
        <f t="shared" si="283"/>
        <v>96.3</v>
      </c>
      <c r="Q3038" s="5" t="s">
        <v>8313</v>
      </c>
      <c r="R3038" s="10" t="s">
        <v>8353</v>
      </c>
      <c r="S3038" s="18">
        <f t="shared" si="284"/>
        <v>41466.785231481481</v>
      </c>
      <c r="T3038" s="21">
        <f t="shared" si="285"/>
        <v>41502.499305555553</v>
      </c>
      <c r="U3038" s="23">
        <f t="shared" si="286"/>
        <v>36</v>
      </c>
      <c r="V3038" s="25">
        <f t="shared" si="287"/>
        <v>9.8630136986301367E-2</v>
      </c>
    </row>
    <row r="3039" spans="1:22" customFormat="1" ht="60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 s="8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 s="9">
        <f t="shared" si="283"/>
        <v>33.31</v>
      </c>
      <c r="Q3039" s="5" t="s">
        <v>8313</v>
      </c>
      <c r="R3039" s="10" t="s">
        <v>8353</v>
      </c>
      <c r="S3039" s="18">
        <f t="shared" si="284"/>
        <v>40378.893206018518</v>
      </c>
      <c r="T3039" s="21">
        <f t="shared" si="285"/>
        <v>40453.207638888889</v>
      </c>
      <c r="U3039" s="23">
        <f t="shared" si="286"/>
        <v>75</v>
      </c>
      <c r="V3039" s="25">
        <f t="shared" si="287"/>
        <v>0.20547945205479451</v>
      </c>
    </row>
    <row r="3040" spans="1:22" customFormat="1" ht="45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 s="8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 s="9">
        <f t="shared" si="283"/>
        <v>37.22</v>
      </c>
      <c r="Q3040" s="5" t="s">
        <v>8313</v>
      </c>
      <c r="R3040" s="10" t="s">
        <v>8353</v>
      </c>
      <c r="S3040" s="18">
        <f t="shared" si="284"/>
        <v>42373.252280092594</v>
      </c>
      <c r="T3040" s="21">
        <f t="shared" si="285"/>
        <v>42433.252280092594</v>
      </c>
      <c r="U3040" s="23">
        <f t="shared" si="286"/>
        <v>60</v>
      </c>
      <c r="V3040" s="25">
        <f t="shared" si="287"/>
        <v>0.16438356164383561</v>
      </c>
    </row>
    <row r="3041" spans="1:22" customFormat="1" ht="45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 s="8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 s="9">
        <f t="shared" si="283"/>
        <v>92.13</v>
      </c>
      <c r="Q3041" s="5" t="s">
        <v>8313</v>
      </c>
      <c r="R3041" s="10" t="s">
        <v>8353</v>
      </c>
      <c r="S3041" s="18">
        <f t="shared" si="284"/>
        <v>41610.794421296298</v>
      </c>
      <c r="T3041" s="21">
        <f t="shared" si="285"/>
        <v>41637.332638888889</v>
      </c>
      <c r="U3041" s="23">
        <f t="shared" si="286"/>
        <v>27</v>
      </c>
      <c r="V3041" s="25">
        <f t="shared" si="287"/>
        <v>7.3972602739726029E-2</v>
      </c>
    </row>
    <row r="3042" spans="1:22" customFormat="1" ht="45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 s="8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 s="9">
        <f t="shared" si="283"/>
        <v>76.790000000000006</v>
      </c>
      <c r="Q3042" s="5" t="s">
        <v>8313</v>
      </c>
      <c r="R3042" s="10" t="s">
        <v>8353</v>
      </c>
      <c r="S3042" s="18">
        <f t="shared" si="284"/>
        <v>42177.791909722218</v>
      </c>
      <c r="T3042" s="21">
        <f t="shared" si="285"/>
        <v>42181.958333333328</v>
      </c>
      <c r="U3042" s="23">
        <f t="shared" si="286"/>
        <v>4</v>
      </c>
      <c r="V3042" s="25">
        <f t="shared" si="287"/>
        <v>1.0958904109589041E-2</v>
      </c>
    </row>
    <row r="3043" spans="1:22" customFormat="1" ht="30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 s="8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 s="9">
        <f t="shared" si="283"/>
        <v>96.53</v>
      </c>
      <c r="Q3043" s="5" t="s">
        <v>8313</v>
      </c>
      <c r="R3043" s="10" t="s">
        <v>8353</v>
      </c>
      <c r="S3043" s="18">
        <f t="shared" si="284"/>
        <v>42359.868611111116</v>
      </c>
      <c r="T3043" s="21">
        <f t="shared" si="285"/>
        <v>42389.868611111116</v>
      </c>
      <c r="U3043" s="23">
        <f t="shared" si="286"/>
        <v>30</v>
      </c>
      <c r="V3043" s="25">
        <f t="shared" si="287"/>
        <v>8.2191780821917804E-2</v>
      </c>
    </row>
    <row r="3044" spans="1:22" customFormat="1" ht="60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 s="8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 s="9">
        <f t="shared" si="283"/>
        <v>51.89</v>
      </c>
      <c r="Q3044" s="5" t="s">
        <v>8313</v>
      </c>
      <c r="R3044" s="10" t="s">
        <v>8353</v>
      </c>
      <c r="S3044" s="18">
        <f t="shared" si="284"/>
        <v>42253.688043981485</v>
      </c>
      <c r="T3044" s="21">
        <f t="shared" si="285"/>
        <v>42283.688043981485</v>
      </c>
      <c r="U3044" s="23">
        <f t="shared" si="286"/>
        <v>30</v>
      </c>
      <c r="V3044" s="25">
        <f t="shared" si="287"/>
        <v>8.2191780821917804E-2</v>
      </c>
    </row>
    <row r="3045" spans="1:22" customFormat="1" ht="45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 s="8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 s="9">
        <f t="shared" si="283"/>
        <v>128.91</v>
      </c>
      <c r="Q3045" s="5" t="s">
        <v>8313</v>
      </c>
      <c r="R3045" s="10" t="s">
        <v>8353</v>
      </c>
      <c r="S3045" s="18">
        <f t="shared" si="284"/>
        <v>42083.070590277777</v>
      </c>
      <c r="T3045" s="21">
        <f t="shared" si="285"/>
        <v>42110.118055555555</v>
      </c>
      <c r="U3045" s="23">
        <f t="shared" si="286"/>
        <v>27</v>
      </c>
      <c r="V3045" s="25">
        <f t="shared" si="287"/>
        <v>7.3972602739726029E-2</v>
      </c>
    </row>
    <row r="3046" spans="1:22" customFormat="1" ht="45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 s="8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 s="9">
        <f t="shared" si="283"/>
        <v>84.11</v>
      </c>
      <c r="Q3046" s="5" t="s">
        <v>8313</v>
      </c>
      <c r="R3046" s="10" t="s">
        <v>8353</v>
      </c>
      <c r="S3046" s="18">
        <f t="shared" si="284"/>
        <v>42387.7268287037</v>
      </c>
      <c r="T3046" s="21">
        <f t="shared" si="285"/>
        <v>42402.7268287037</v>
      </c>
      <c r="U3046" s="23">
        <f t="shared" si="286"/>
        <v>15</v>
      </c>
      <c r="V3046" s="25">
        <f t="shared" si="287"/>
        <v>4.1095890410958902E-2</v>
      </c>
    </row>
    <row r="3047" spans="1:22" customFormat="1" ht="60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 s="8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 s="9">
        <f t="shared" si="283"/>
        <v>82.94</v>
      </c>
      <c r="Q3047" s="5" t="s">
        <v>8313</v>
      </c>
      <c r="R3047" s="10" t="s">
        <v>8353</v>
      </c>
      <c r="S3047" s="18">
        <f t="shared" si="284"/>
        <v>41843.155729166669</v>
      </c>
      <c r="T3047" s="21">
        <f t="shared" si="285"/>
        <v>41873.155729166669</v>
      </c>
      <c r="U3047" s="23">
        <f t="shared" si="286"/>
        <v>30</v>
      </c>
      <c r="V3047" s="25">
        <f t="shared" si="287"/>
        <v>8.2191780821917804E-2</v>
      </c>
    </row>
    <row r="3048" spans="1:22" customFormat="1" ht="60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 s="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 s="9">
        <f t="shared" si="283"/>
        <v>259.95</v>
      </c>
      <c r="Q3048" s="5" t="s">
        <v>8313</v>
      </c>
      <c r="R3048" s="10" t="s">
        <v>8353</v>
      </c>
      <c r="S3048" s="18">
        <f t="shared" si="284"/>
        <v>41862.803078703706</v>
      </c>
      <c r="T3048" s="21">
        <f t="shared" si="285"/>
        <v>41892.202777777777</v>
      </c>
      <c r="U3048" s="23">
        <f t="shared" si="286"/>
        <v>30</v>
      </c>
      <c r="V3048" s="25">
        <f t="shared" si="287"/>
        <v>8.2191780821917804E-2</v>
      </c>
    </row>
    <row r="3049" spans="1:22" customFormat="1" ht="45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 s="8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 s="9">
        <f t="shared" si="283"/>
        <v>37.25</v>
      </c>
      <c r="Q3049" s="5" t="s">
        <v>8313</v>
      </c>
      <c r="R3049" s="10" t="s">
        <v>8353</v>
      </c>
      <c r="S3049" s="18">
        <f t="shared" si="284"/>
        <v>42443.989050925928</v>
      </c>
      <c r="T3049" s="21">
        <f t="shared" si="285"/>
        <v>42487.552777777775</v>
      </c>
      <c r="U3049" s="23">
        <f t="shared" si="286"/>
        <v>44</v>
      </c>
      <c r="V3049" s="25">
        <f t="shared" si="287"/>
        <v>0.12054794520547946</v>
      </c>
    </row>
    <row r="3050" spans="1:22" customFormat="1" ht="60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 s="8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 s="9">
        <f t="shared" si="283"/>
        <v>177.02</v>
      </c>
      <c r="Q3050" s="5" t="s">
        <v>8313</v>
      </c>
      <c r="R3050" s="10" t="s">
        <v>8353</v>
      </c>
      <c r="S3050" s="18">
        <f t="shared" si="284"/>
        <v>41975.901180555549</v>
      </c>
      <c r="T3050" s="21">
        <f t="shared" si="285"/>
        <v>42004.890277777777</v>
      </c>
      <c r="U3050" s="23">
        <f t="shared" si="286"/>
        <v>29</v>
      </c>
      <c r="V3050" s="25">
        <f t="shared" si="287"/>
        <v>7.9452054794520555E-2</v>
      </c>
    </row>
    <row r="3051" spans="1:22" customFormat="1" ht="60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 s="8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 s="9">
        <f t="shared" si="283"/>
        <v>74.069999999999993</v>
      </c>
      <c r="Q3051" s="5" t="s">
        <v>8313</v>
      </c>
      <c r="R3051" s="10" t="s">
        <v>8353</v>
      </c>
      <c r="S3051" s="18">
        <f t="shared" si="284"/>
        <v>42139.014525462961</v>
      </c>
      <c r="T3051" s="21">
        <f t="shared" si="285"/>
        <v>42169.014525462961</v>
      </c>
      <c r="U3051" s="23">
        <f t="shared" si="286"/>
        <v>30</v>
      </c>
      <c r="V3051" s="25">
        <f t="shared" si="287"/>
        <v>8.2191780821917804E-2</v>
      </c>
    </row>
    <row r="3052" spans="1:22" customFormat="1" ht="30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 s="8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 s="9">
        <f t="shared" si="283"/>
        <v>70.67</v>
      </c>
      <c r="Q3052" s="5" t="s">
        <v>8313</v>
      </c>
      <c r="R3052" s="10" t="s">
        <v>8353</v>
      </c>
      <c r="S3052" s="18">
        <f t="shared" si="284"/>
        <v>42465.16851851852</v>
      </c>
      <c r="T3052" s="21">
        <f t="shared" si="285"/>
        <v>42495.16851851852</v>
      </c>
      <c r="U3052" s="23">
        <f t="shared" si="286"/>
        <v>30</v>
      </c>
      <c r="V3052" s="25">
        <f t="shared" si="287"/>
        <v>8.2191780821917804E-2</v>
      </c>
    </row>
    <row r="3053" spans="1:22" customFormat="1" ht="60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 s="8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 s="9">
        <f t="shared" si="283"/>
        <v>23.63</v>
      </c>
      <c r="Q3053" s="5" t="s">
        <v>8313</v>
      </c>
      <c r="R3053" s="10" t="s">
        <v>8353</v>
      </c>
      <c r="S3053" s="18">
        <f t="shared" si="284"/>
        <v>42744.416030092587</v>
      </c>
      <c r="T3053" s="21">
        <f t="shared" si="285"/>
        <v>42774.416030092587</v>
      </c>
      <c r="U3053" s="23">
        <f t="shared" si="286"/>
        <v>30</v>
      </c>
      <c r="V3053" s="25">
        <f t="shared" si="287"/>
        <v>8.2191780821917804E-2</v>
      </c>
    </row>
    <row r="3054" spans="1:22" customFormat="1" ht="45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 s="8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 s="9">
        <f t="shared" si="283"/>
        <v>37.5</v>
      </c>
      <c r="Q3054" s="5" t="s">
        <v>8313</v>
      </c>
      <c r="R3054" s="10" t="s">
        <v>8353</v>
      </c>
      <c r="S3054" s="18">
        <f t="shared" si="284"/>
        <v>42122.670069444444</v>
      </c>
      <c r="T3054" s="21">
        <f t="shared" si="285"/>
        <v>42152.665972222225</v>
      </c>
      <c r="U3054" s="23">
        <f t="shared" si="286"/>
        <v>30</v>
      </c>
      <c r="V3054" s="25">
        <f t="shared" si="287"/>
        <v>8.2191780821917804E-2</v>
      </c>
    </row>
    <row r="3055" spans="1:22" customFormat="1" ht="60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 s="8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 s="9">
        <f t="shared" si="283"/>
        <v>13.33</v>
      </c>
      <c r="Q3055" s="5" t="s">
        <v>8313</v>
      </c>
      <c r="R3055" s="10" t="s">
        <v>8353</v>
      </c>
      <c r="S3055" s="18">
        <f t="shared" si="284"/>
        <v>41862.761724537035</v>
      </c>
      <c r="T3055" s="21">
        <f t="shared" si="285"/>
        <v>41914.165972222225</v>
      </c>
      <c r="U3055" s="23">
        <f t="shared" si="286"/>
        <v>52</v>
      </c>
      <c r="V3055" s="25">
        <f t="shared" si="287"/>
        <v>0.14246575342465753</v>
      </c>
    </row>
    <row r="3056" spans="1:22" customFormat="1" ht="60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 s="8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 s="9">
        <f t="shared" si="283"/>
        <v>0</v>
      </c>
      <c r="Q3056" s="5" t="s">
        <v>8313</v>
      </c>
      <c r="R3056" s="10" t="s">
        <v>8353</v>
      </c>
      <c r="S3056" s="18">
        <f t="shared" si="284"/>
        <v>42027.832800925928</v>
      </c>
      <c r="T3056" s="21">
        <f t="shared" si="285"/>
        <v>42065.044444444444</v>
      </c>
      <c r="U3056" s="23">
        <f t="shared" si="286"/>
        <v>38</v>
      </c>
      <c r="V3056" s="25">
        <f t="shared" si="287"/>
        <v>0.10410958904109589</v>
      </c>
    </row>
    <row r="3057" spans="1:22" customFormat="1" ht="60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 s="8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 s="9">
        <f t="shared" si="283"/>
        <v>1</v>
      </c>
      <c r="Q3057" s="5" t="s">
        <v>8313</v>
      </c>
      <c r="R3057" s="10" t="s">
        <v>8353</v>
      </c>
      <c r="S3057" s="18">
        <f t="shared" si="284"/>
        <v>41953.95821759259</v>
      </c>
      <c r="T3057" s="21">
        <f t="shared" si="285"/>
        <v>42013.95821759259</v>
      </c>
      <c r="U3057" s="23">
        <f t="shared" si="286"/>
        <v>60</v>
      </c>
      <c r="V3057" s="25">
        <f t="shared" si="287"/>
        <v>0.16438356164383561</v>
      </c>
    </row>
    <row r="3058" spans="1:22" customFormat="1" ht="60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 s="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 s="9">
        <f t="shared" si="283"/>
        <v>0</v>
      </c>
      <c r="Q3058" s="5" t="s">
        <v>8313</v>
      </c>
      <c r="R3058" s="10" t="s">
        <v>8353</v>
      </c>
      <c r="S3058" s="18">
        <f t="shared" si="284"/>
        <v>41851.636388888888</v>
      </c>
      <c r="T3058" s="21">
        <f t="shared" si="285"/>
        <v>41911.636388888888</v>
      </c>
      <c r="U3058" s="23">
        <f t="shared" si="286"/>
        <v>60</v>
      </c>
      <c r="V3058" s="25">
        <f t="shared" si="287"/>
        <v>0.16438356164383561</v>
      </c>
    </row>
    <row r="3059" spans="1:22" customFormat="1" ht="45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 s="8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 s="9">
        <f t="shared" si="283"/>
        <v>0</v>
      </c>
      <c r="Q3059" s="5" t="s">
        <v>8313</v>
      </c>
      <c r="R3059" s="10" t="s">
        <v>8353</v>
      </c>
      <c r="S3059" s="18">
        <f t="shared" si="284"/>
        <v>42433.650590277779</v>
      </c>
      <c r="T3059" s="21">
        <f t="shared" si="285"/>
        <v>42463.608923611115</v>
      </c>
      <c r="U3059" s="23">
        <f t="shared" si="286"/>
        <v>30</v>
      </c>
      <c r="V3059" s="25">
        <f t="shared" si="287"/>
        <v>8.2191780821917804E-2</v>
      </c>
    </row>
    <row r="3060" spans="1:22" customFormat="1" ht="60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 s="8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 s="9">
        <f t="shared" si="283"/>
        <v>1</v>
      </c>
      <c r="Q3060" s="5" t="s">
        <v>8313</v>
      </c>
      <c r="R3060" s="10" t="s">
        <v>8353</v>
      </c>
      <c r="S3060" s="18">
        <f t="shared" si="284"/>
        <v>42460.374305555553</v>
      </c>
      <c r="T3060" s="21">
        <f t="shared" si="285"/>
        <v>42510.374305555553</v>
      </c>
      <c r="U3060" s="23">
        <f t="shared" si="286"/>
        <v>50</v>
      </c>
      <c r="V3060" s="25">
        <f t="shared" si="287"/>
        <v>0.13698630136986301</v>
      </c>
    </row>
    <row r="3061" spans="1:22" customFormat="1" ht="60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 s="8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 s="9">
        <f t="shared" si="283"/>
        <v>41</v>
      </c>
      <c r="Q3061" s="5" t="s">
        <v>8313</v>
      </c>
      <c r="R3061" s="10" t="s">
        <v>8353</v>
      </c>
      <c r="S3061" s="18">
        <f t="shared" si="284"/>
        <v>41829.935717592591</v>
      </c>
      <c r="T3061" s="21">
        <f t="shared" si="285"/>
        <v>41859.935717592591</v>
      </c>
      <c r="U3061" s="23">
        <f t="shared" si="286"/>
        <v>30</v>
      </c>
      <c r="V3061" s="25">
        <f t="shared" si="287"/>
        <v>8.2191780821917804E-2</v>
      </c>
    </row>
    <row r="3062" spans="1:22" customFormat="1" ht="45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 s="8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 s="9">
        <f t="shared" si="283"/>
        <v>55.83</v>
      </c>
      <c r="Q3062" s="5" t="s">
        <v>8313</v>
      </c>
      <c r="R3062" s="10" t="s">
        <v>8353</v>
      </c>
      <c r="S3062" s="18">
        <f t="shared" si="284"/>
        <v>42245.274699074071</v>
      </c>
      <c r="T3062" s="21">
        <f t="shared" si="285"/>
        <v>42275.274699074071</v>
      </c>
      <c r="U3062" s="23">
        <f t="shared" si="286"/>
        <v>30</v>
      </c>
      <c r="V3062" s="25">
        <f t="shared" si="287"/>
        <v>8.2191780821917804E-2</v>
      </c>
    </row>
    <row r="3063" spans="1:22" customFormat="1" ht="15.75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 s="8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 s="9">
        <f t="shared" si="283"/>
        <v>0</v>
      </c>
      <c r="Q3063" s="5" t="s">
        <v>8313</v>
      </c>
      <c r="R3063" s="10" t="s">
        <v>8353</v>
      </c>
      <c r="S3063" s="18">
        <f t="shared" si="284"/>
        <v>41834.784120370372</v>
      </c>
      <c r="T3063" s="21">
        <f t="shared" si="285"/>
        <v>41864.784120370372</v>
      </c>
      <c r="U3063" s="23">
        <f t="shared" si="286"/>
        <v>30</v>
      </c>
      <c r="V3063" s="25">
        <f t="shared" si="287"/>
        <v>8.2191780821917804E-2</v>
      </c>
    </row>
    <row r="3064" spans="1:22" customFormat="1" ht="60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 s="8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 s="9">
        <f t="shared" si="283"/>
        <v>99.76</v>
      </c>
      <c r="Q3064" s="5" t="s">
        <v>8313</v>
      </c>
      <c r="R3064" s="10" t="s">
        <v>8353</v>
      </c>
      <c r="S3064" s="18">
        <f t="shared" si="284"/>
        <v>42248.535787037035</v>
      </c>
      <c r="T3064" s="21">
        <f t="shared" si="285"/>
        <v>42277.75</v>
      </c>
      <c r="U3064" s="23">
        <f t="shared" si="286"/>
        <v>29</v>
      </c>
      <c r="V3064" s="25">
        <f t="shared" si="287"/>
        <v>7.9452054794520555E-2</v>
      </c>
    </row>
    <row r="3065" spans="1:22" customFormat="1" ht="45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 s="8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 s="9">
        <f t="shared" si="283"/>
        <v>25.52</v>
      </c>
      <c r="Q3065" s="5" t="s">
        <v>8313</v>
      </c>
      <c r="R3065" s="10" t="s">
        <v>8353</v>
      </c>
      <c r="S3065" s="18">
        <f t="shared" si="284"/>
        <v>42630.922893518517</v>
      </c>
      <c r="T3065" s="21">
        <f t="shared" si="285"/>
        <v>42665.922893518517</v>
      </c>
      <c r="U3065" s="23">
        <f t="shared" si="286"/>
        <v>35</v>
      </c>
      <c r="V3065" s="25">
        <f t="shared" si="287"/>
        <v>9.5890410958904104E-2</v>
      </c>
    </row>
    <row r="3066" spans="1:22" customFormat="1" ht="30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 s="8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 s="9">
        <f t="shared" si="283"/>
        <v>117.65</v>
      </c>
      <c r="Q3066" s="5" t="s">
        <v>8313</v>
      </c>
      <c r="R3066" s="10" t="s">
        <v>8353</v>
      </c>
      <c r="S3066" s="18">
        <f t="shared" si="284"/>
        <v>42299.130162037036</v>
      </c>
      <c r="T3066" s="21">
        <f t="shared" si="285"/>
        <v>42330.290972222225</v>
      </c>
      <c r="U3066" s="23">
        <f t="shared" si="286"/>
        <v>31</v>
      </c>
      <c r="V3066" s="25">
        <f t="shared" si="287"/>
        <v>8.4931506849315067E-2</v>
      </c>
    </row>
    <row r="3067" spans="1:22" customFormat="1" ht="60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 s="8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 s="9">
        <f t="shared" si="283"/>
        <v>5</v>
      </c>
      <c r="Q3067" s="5" t="s">
        <v>8313</v>
      </c>
      <c r="R3067" s="10" t="s">
        <v>8353</v>
      </c>
      <c r="S3067" s="18">
        <f t="shared" si="284"/>
        <v>41825.055231481485</v>
      </c>
      <c r="T3067" s="21">
        <f t="shared" si="285"/>
        <v>41850.055231481485</v>
      </c>
      <c r="U3067" s="23">
        <f t="shared" si="286"/>
        <v>25</v>
      </c>
      <c r="V3067" s="25">
        <f t="shared" si="287"/>
        <v>6.8493150684931503E-2</v>
      </c>
    </row>
    <row r="3068" spans="1:22" customFormat="1" ht="45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 s="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 s="9">
        <f t="shared" si="283"/>
        <v>2796.67</v>
      </c>
      <c r="Q3068" s="5" t="s">
        <v>8313</v>
      </c>
      <c r="R3068" s="10" t="s">
        <v>8353</v>
      </c>
      <c r="S3068" s="18">
        <f t="shared" si="284"/>
        <v>42531.228437500002</v>
      </c>
      <c r="T3068" s="21">
        <f t="shared" si="285"/>
        <v>42561.228437500002</v>
      </c>
      <c r="U3068" s="23">
        <f t="shared" si="286"/>
        <v>30</v>
      </c>
      <c r="V3068" s="25">
        <f t="shared" si="287"/>
        <v>8.2191780821917804E-2</v>
      </c>
    </row>
    <row r="3069" spans="1:22" customFormat="1" ht="60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 s="8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 s="9">
        <f t="shared" si="283"/>
        <v>200</v>
      </c>
      <c r="Q3069" s="5" t="s">
        <v>8313</v>
      </c>
      <c r="R3069" s="10" t="s">
        <v>8353</v>
      </c>
      <c r="S3069" s="18">
        <f t="shared" si="284"/>
        <v>42226.938414351855</v>
      </c>
      <c r="T3069" s="21">
        <f t="shared" si="285"/>
        <v>42256.938414351855</v>
      </c>
      <c r="U3069" s="23">
        <f t="shared" si="286"/>
        <v>30</v>
      </c>
      <c r="V3069" s="25">
        <f t="shared" si="287"/>
        <v>8.2191780821917804E-2</v>
      </c>
    </row>
    <row r="3070" spans="1:22" customFormat="1" ht="60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 s="8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 s="9">
        <f t="shared" si="283"/>
        <v>87.5</v>
      </c>
      <c r="Q3070" s="5" t="s">
        <v>8313</v>
      </c>
      <c r="R3070" s="10" t="s">
        <v>8353</v>
      </c>
      <c r="S3070" s="18">
        <f t="shared" si="284"/>
        <v>42263.691574074073</v>
      </c>
      <c r="T3070" s="21">
        <f t="shared" si="285"/>
        <v>42293.691574074073</v>
      </c>
      <c r="U3070" s="23">
        <f t="shared" si="286"/>
        <v>30</v>
      </c>
      <c r="V3070" s="25">
        <f t="shared" si="287"/>
        <v>8.2191780821917804E-2</v>
      </c>
    </row>
    <row r="3071" spans="1:22" customFormat="1" ht="60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 s="8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 s="9">
        <f t="shared" si="283"/>
        <v>20.14</v>
      </c>
      <c r="Q3071" s="5" t="s">
        <v>8313</v>
      </c>
      <c r="R3071" s="10" t="s">
        <v>8353</v>
      </c>
      <c r="S3071" s="18">
        <f t="shared" si="284"/>
        <v>41957.833726851852</v>
      </c>
      <c r="T3071" s="21">
        <f t="shared" si="285"/>
        <v>41987.833726851852</v>
      </c>
      <c r="U3071" s="23">
        <f t="shared" si="286"/>
        <v>30</v>
      </c>
      <c r="V3071" s="25">
        <f t="shared" si="287"/>
        <v>8.2191780821917804E-2</v>
      </c>
    </row>
    <row r="3072" spans="1:22" customFormat="1" ht="45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 s="8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 s="9">
        <f t="shared" si="283"/>
        <v>20.88</v>
      </c>
      <c r="Q3072" s="5" t="s">
        <v>8313</v>
      </c>
      <c r="R3072" s="10" t="s">
        <v>8353</v>
      </c>
      <c r="S3072" s="18">
        <f t="shared" si="284"/>
        <v>42690.733437499999</v>
      </c>
      <c r="T3072" s="21">
        <f t="shared" si="285"/>
        <v>42711.733437499999</v>
      </c>
      <c r="U3072" s="23">
        <f t="shared" si="286"/>
        <v>21</v>
      </c>
      <c r="V3072" s="25">
        <f t="shared" si="287"/>
        <v>5.7534246575342465E-2</v>
      </c>
    </row>
    <row r="3073" spans="1:22" customFormat="1" ht="45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 s="8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 s="9">
        <f t="shared" si="283"/>
        <v>61.31</v>
      </c>
      <c r="Q3073" s="5" t="s">
        <v>8313</v>
      </c>
      <c r="R3073" s="10" t="s">
        <v>8353</v>
      </c>
      <c r="S3073" s="18">
        <f t="shared" si="284"/>
        <v>42097.732418981483</v>
      </c>
      <c r="T3073" s="21">
        <f t="shared" si="285"/>
        <v>42115.249305555553</v>
      </c>
      <c r="U3073" s="23">
        <f t="shared" si="286"/>
        <v>18</v>
      </c>
      <c r="V3073" s="25">
        <f t="shared" si="287"/>
        <v>4.9315068493150684E-2</v>
      </c>
    </row>
    <row r="3074" spans="1:22" customFormat="1" ht="60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 s="8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2"/>
        <v>0</v>
      </c>
      <c r="P3074" s="9">
        <f t="shared" si="283"/>
        <v>1</v>
      </c>
      <c r="Q3074" s="5" t="s">
        <v>8313</v>
      </c>
      <c r="R3074" s="10" t="s">
        <v>8353</v>
      </c>
      <c r="S3074" s="18">
        <f t="shared" si="284"/>
        <v>42658.690532407403</v>
      </c>
      <c r="T3074" s="21">
        <f t="shared" si="285"/>
        <v>42673.073611111111</v>
      </c>
      <c r="U3074" s="23">
        <f t="shared" si="286"/>
        <v>15</v>
      </c>
      <c r="V3074" s="25">
        <f t="shared" si="287"/>
        <v>4.1095890410958902E-2</v>
      </c>
    </row>
    <row r="3075" spans="1:22" customFormat="1" ht="45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 s="8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88">ROUND(E3075/D3075*100,0)</f>
        <v>0</v>
      </c>
      <c r="P3075" s="9">
        <f t="shared" ref="P3075:P3138" si="289">IFERROR(ROUND(E3075/L3075,2),0)</f>
        <v>92.14</v>
      </c>
      <c r="Q3075" s="5" t="s">
        <v>8313</v>
      </c>
      <c r="R3075" s="10" t="s">
        <v>8353</v>
      </c>
      <c r="S3075" s="18">
        <f t="shared" ref="S3075:S3138" si="290">(((J3075/60)/60)/24)+DATE(1970,1,1)</f>
        <v>42111.684027777781</v>
      </c>
      <c r="T3075" s="21">
        <f t="shared" ref="T3075:T3138" si="291">(((I3075/60)/60)/24)+DATE(1970,1,1)</f>
        <v>42169.804861111115</v>
      </c>
      <c r="U3075" s="23">
        <f t="shared" ref="U3075:U3138" si="292">_xlfn.DAYS(T3075,S3075)</f>
        <v>58</v>
      </c>
      <c r="V3075" s="25">
        <f t="shared" ref="V3075:V3138" si="293">U3075/365</f>
        <v>0.15890410958904111</v>
      </c>
    </row>
    <row r="3076" spans="1:22" customFormat="1" ht="75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 s="8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 s="9">
        <f t="shared" si="289"/>
        <v>7.33</v>
      </c>
      <c r="Q3076" s="5" t="s">
        <v>8313</v>
      </c>
      <c r="R3076" s="10" t="s">
        <v>8353</v>
      </c>
      <c r="S3076" s="18">
        <f t="shared" si="290"/>
        <v>42409.571284722217</v>
      </c>
      <c r="T3076" s="21">
        <f t="shared" si="291"/>
        <v>42439.571284722217</v>
      </c>
      <c r="U3076" s="23">
        <f t="shared" si="292"/>
        <v>30</v>
      </c>
      <c r="V3076" s="25">
        <f t="shared" si="293"/>
        <v>8.2191780821917804E-2</v>
      </c>
    </row>
    <row r="3077" spans="1:22" customFormat="1" ht="45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 s="8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 s="9">
        <f t="shared" si="289"/>
        <v>64.8</v>
      </c>
      <c r="Q3077" s="5" t="s">
        <v>8313</v>
      </c>
      <c r="R3077" s="10" t="s">
        <v>8353</v>
      </c>
      <c r="S3077" s="18">
        <f t="shared" si="290"/>
        <v>42551.102314814809</v>
      </c>
      <c r="T3077" s="21">
        <f t="shared" si="291"/>
        <v>42601.102314814809</v>
      </c>
      <c r="U3077" s="23">
        <f t="shared" si="292"/>
        <v>50</v>
      </c>
      <c r="V3077" s="25">
        <f t="shared" si="293"/>
        <v>0.13698630136986301</v>
      </c>
    </row>
    <row r="3078" spans="1:22" customFormat="1" ht="30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 s="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 s="9">
        <f t="shared" si="289"/>
        <v>30.12</v>
      </c>
      <c r="Q3078" s="5" t="s">
        <v>8313</v>
      </c>
      <c r="R3078" s="10" t="s">
        <v>8353</v>
      </c>
      <c r="S3078" s="18">
        <f t="shared" si="290"/>
        <v>42226.651886574073</v>
      </c>
      <c r="T3078" s="21">
        <f t="shared" si="291"/>
        <v>42286.651886574073</v>
      </c>
      <c r="U3078" s="23">
        <f t="shared" si="292"/>
        <v>60</v>
      </c>
      <c r="V3078" s="25">
        <f t="shared" si="293"/>
        <v>0.16438356164383561</v>
      </c>
    </row>
    <row r="3079" spans="1:22" customFormat="1" ht="60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 s="8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 s="9">
        <f t="shared" si="289"/>
        <v>52.5</v>
      </c>
      <c r="Q3079" s="5" t="s">
        <v>8313</v>
      </c>
      <c r="R3079" s="10" t="s">
        <v>8353</v>
      </c>
      <c r="S3079" s="18">
        <f t="shared" si="290"/>
        <v>42766.956921296296</v>
      </c>
      <c r="T3079" s="21">
        <f t="shared" si="291"/>
        <v>42796.956921296296</v>
      </c>
      <c r="U3079" s="23">
        <f t="shared" si="292"/>
        <v>30</v>
      </c>
      <c r="V3079" s="25">
        <f t="shared" si="293"/>
        <v>8.2191780821917804E-2</v>
      </c>
    </row>
    <row r="3080" spans="1:22" customFormat="1" ht="60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 s="8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 s="9">
        <f t="shared" si="289"/>
        <v>23.67</v>
      </c>
      <c r="Q3080" s="5" t="s">
        <v>8313</v>
      </c>
      <c r="R3080" s="10" t="s">
        <v>8353</v>
      </c>
      <c r="S3080" s="18">
        <f t="shared" si="290"/>
        <v>42031.138831018514</v>
      </c>
      <c r="T3080" s="21">
        <f t="shared" si="291"/>
        <v>42061.138831018514</v>
      </c>
      <c r="U3080" s="23">
        <f t="shared" si="292"/>
        <v>30</v>
      </c>
      <c r="V3080" s="25">
        <f t="shared" si="293"/>
        <v>8.2191780821917804E-2</v>
      </c>
    </row>
    <row r="3081" spans="1:22" customFormat="1" ht="45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 s="8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 s="9">
        <f t="shared" si="289"/>
        <v>415.78</v>
      </c>
      <c r="Q3081" s="5" t="s">
        <v>8313</v>
      </c>
      <c r="R3081" s="10" t="s">
        <v>8353</v>
      </c>
      <c r="S3081" s="18">
        <f t="shared" si="290"/>
        <v>42055.713368055556</v>
      </c>
      <c r="T3081" s="21">
        <f t="shared" si="291"/>
        <v>42085.671701388885</v>
      </c>
      <c r="U3081" s="23">
        <f t="shared" si="292"/>
        <v>30</v>
      </c>
      <c r="V3081" s="25">
        <f t="shared" si="293"/>
        <v>8.2191780821917804E-2</v>
      </c>
    </row>
    <row r="3082" spans="1:22" customFormat="1" ht="60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 s="8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 s="9">
        <f t="shared" si="289"/>
        <v>53.71</v>
      </c>
      <c r="Q3082" s="5" t="s">
        <v>8313</v>
      </c>
      <c r="R3082" s="10" t="s">
        <v>8353</v>
      </c>
      <c r="S3082" s="18">
        <f t="shared" si="290"/>
        <v>41940.028287037036</v>
      </c>
      <c r="T3082" s="21">
        <f t="shared" si="291"/>
        <v>42000.0699537037</v>
      </c>
      <c r="U3082" s="23">
        <f t="shared" si="292"/>
        <v>60</v>
      </c>
      <c r="V3082" s="25">
        <f t="shared" si="293"/>
        <v>0.16438356164383561</v>
      </c>
    </row>
    <row r="3083" spans="1:22" customFormat="1" ht="60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 s="8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 s="9">
        <f t="shared" si="289"/>
        <v>420.6</v>
      </c>
      <c r="Q3083" s="5" t="s">
        <v>8313</v>
      </c>
      <c r="R3083" s="10" t="s">
        <v>8353</v>
      </c>
      <c r="S3083" s="18">
        <f t="shared" si="290"/>
        <v>42237.181608796294</v>
      </c>
      <c r="T3083" s="21">
        <f t="shared" si="291"/>
        <v>42267.181608796294</v>
      </c>
      <c r="U3083" s="23">
        <f t="shared" si="292"/>
        <v>30</v>
      </c>
      <c r="V3083" s="25">
        <f t="shared" si="293"/>
        <v>8.2191780821917804E-2</v>
      </c>
    </row>
    <row r="3084" spans="1:22" customFormat="1" ht="60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 s="8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 s="9">
        <f t="shared" si="289"/>
        <v>0</v>
      </c>
      <c r="Q3084" s="5" t="s">
        <v>8313</v>
      </c>
      <c r="R3084" s="10" t="s">
        <v>8353</v>
      </c>
      <c r="S3084" s="18">
        <f t="shared" si="290"/>
        <v>42293.922986111109</v>
      </c>
      <c r="T3084" s="21">
        <f t="shared" si="291"/>
        <v>42323.96465277778</v>
      </c>
      <c r="U3084" s="23">
        <f t="shared" si="292"/>
        <v>30</v>
      </c>
      <c r="V3084" s="25">
        <f t="shared" si="293"/>
        <v>8.2191780821917804E-2</v>
      </c>
    </row>
    <row r="3085" spans="1:22" customFormat="1" ht="75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 s="8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 s="9">
        <f t="shared" si="289"/>
        <v>18.670000000000002</v>
      </c>
      <c r="Q3085" s="5" t="s">
        <v>8313</v>
      </c>
      <c r="R3085" s="10" t="s">
        <v>8353</v>
      </c>
      <c r="S3085" s="18">
        <f t="shared" si="290"/>
        <v>41853.563402777778</v>
      </c>
      <c r="T3085" s="21">
        <f t="shared" si="291"/>
        <v>41883.208333333336</v>
      </c>
      <c r="U3085" s="23">
        <f t="shared" si="292"/>
        <v>30</v>
      </c>
      <c r="V3085" s="25">
        <f t="shared" si="293"/>
        <v>8.2191780821917804E-2</v>
      </c>
    </row>
    <row r="3086" spans="1:22" customFormat="1" ht="60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 s="8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 s="9">
        <f t="shared" si="289"/>
        <v>78.33</v>
      </c>
      <c r="Q3086" s="5" t="s">
        <v>8313</v>
      </c>
      <c r="R3086" s="10" t="s">
        <v>8353</v>
      </c>
      <c r="S3086" s="18">
        <f t="shared" si="290"/>
        <v>42100.723738425921</v>
      </c>
      <c r="T3086" s="21">
        <f t="shared" si="291"/>
        <v>42129.783333333333</v>
      </c>
      <c r="U3086" s="23">
        <f t="shared" si="292"/>
        <v>29</v>
      </c>
      <c r="V3086" s="25">
        <f t="shared" si="293"/>
        <v>7.9452054794520555E-2</v>
      </c>
    </row>
    <row r="3087" spans="1:22" customFormat="1" ht="60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 s="8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 s="9">
        <f t="shared" si="289"/>
        <v>67.78</v>
      </c>
      <c r="Q3087" s="5" t="s">
        <v>8313</v>
      </c>
      <c r="R3087" s="10" t="s">
        <v>8353</v>
      </c>
      <c r="S3087" s="18">
        <f t="shared" si="290"/>
        <v>42246.883784722217</v>
      </c>
      <c r="T3087" s="21">
        <f t="shared" si="291"/>
        <v>42276.883784722217</v>
      </c>
      <c r="U3087" s="23">
        <f t="shared" si="292"/>
        <v>30</v>
      </c>
      <c r="V3087" s="25">
        <f t="shared" si="293"/>
        <v>8.2191780821917804E-2</v>
      </c>
    </row>
    <row r="3088" spans="1:22" customFormat="1" ht="60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 s="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 s="9">
        <f t="shared" si="289"/>
        <v>16.670000000000002</v>
      </c>
      <c r="Q3088" s="5" t="s">
        <v>8313</v>
      </c>
      <c r="R3088" s="10" t="s">
        <v>8353</v>
      </c>
      <c r="S3088" s="18">
        <f t="shared" si="290"/>
        <v>42173.67082175926</v>
      </c>
      <c r="T3088" s="21">
        <f t="shared" si="291"/>
        <v>42233.67082175926</v>
      </c>
      <c r="U3088" s="23">
        <f t="shared" si="292"/>
        <v>60</v>
      </c>
      <c r="V3088" s="25">
        <f t="shared" si="293"/>
        <v>0.16438356164383561</v>
      </c>
    </row>
    <row r="3089" spans="1:22" customFormat="1" ht="60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 s="8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 s="9">
        <f t="shared" si="289"/>
        <v>62.5</v>
      </c>
      <c r="Q3089" s="5" t="s">
        <v>8313</v>
      </c>
      <c r="R3089" s="10" t="s">
        <v>8353</v>
      </c>
      <c r="S3089" s="18">
        <f t="shared" si="290"/>
        <v>42665.150347222225</v>
      </c>
      <c r="T3089" s="21">
        <f t="shared" si="291"/>
        <v>42725.192013888889</v>
      </c>
      <c r="U3089" s="23">
        <f t="shared" si="292"/>
        <v>60</v>
      </c>
      <c r="V3089" s="25">
        <f t="shared" si="293"/>
        <v>0.16438356164383561</v>
      </c>
    </row>
    <row r="3090" spans="1:22" customFormat="1" ht="45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 s="8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 s="9">
        <f t="shared" si="289"/>
        <v>42</v>
      </c>
      <c r="Q3090" s="5" t="s">
        <v>8313</v>
      </c>
      <c r="R3090" s="10" t="s">
        <v>8353</v>
      </c>
      <c r="S3090" s="18">
        <f t="shared" si="290"/>
        <v>41981.57230324074</v>
      </c>
      <c r="T3090" s="21">
        <f t="shared" si="291"/>
        <v>42012.570138888885</v>
      </c>
      <c r="U3090" s="23">
        <f t="shared" si="292"/>
        <v>31</v>
      </c>
      <c r="V3090" s="25">
        <f t="shared" si="293"/>
        <v>8.4931506849315067E-2</v>
      </c>
    </row>
    <row r="3091" spans="1:22" customFormat="1" ht="45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 s="8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 s="9">
        <f t="shared" si="289"/>
        <v>130.09</v>
      </c>
      <c r="Q3091" s="5" t="s">
        <v>8313</v>
      </c>
      <c r="R3091" s="10" t="s">
        <v>8353</v>
      </c>
      <c r="S3091" s="18">
        <f t="shared" si="290"/>
        <v>42528.542627314819</v>
      </c>
      <c r="T3091" s="21">
        <f t="shared" si="291"/>
        <v>42560.082638888889</v>
      </c>
      <c r="U3091" s="23">
        <f t="shared" si="292"/>
        <v>32</v>
      </c>
      <c r="V3091" s="25">
        <f t="shared" si="293"/>
        <v>8.7671232876712329E-2</v>
      </c>
    </row>
    <row r="3092" spans="1:22" customFormat="1" ht="60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 s="8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 s="9">
        <f t="shared" si="289"/>
        <v>1270.22</v>
      </c>
      <c r="Q3092" s="5" t="s">
        <v>8313</v>
      </c>
      <c r="R3092" s="10" t="s">
        <v>8353</v>
      </c>
      <c r="S3092" s="18">
        <f t="shared" si="290"/>
        <v>42065.818807870368</v>
      </c>
      <c r="T3092" s="21">
        <f t="shared" si="291"/>
        <v>42125.777141203704</v>
      </c>
      <c r="U3092" s="23">
        <f t="shared" si="292"/>
        <v>60</v>
      </c>
      <c r="V3092" s="25">
        <f t="shared" si="293"/>
        <v>0.16438356164383561</v>
      </c>
    </row>
    <row r="3093" spans="1:22" customFormat="1" ht="60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 s="8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 s="9">
        <f t="shared" si="289"/>
        <v>88.44</v>
      </c>
      <c r="Q3093" s="5" t="s">
        <v>8313</v>
      </c>
      <c r="R3093" s="10" t="s">
        <v>8353</v>
      </c>
      <c r="S3093" s="18">
        <f t="shared" si="290"/>
        <v>42566.948414351849</v>
      </c>
      <c r="T3093" s="21">
        <f t="shared" si="291"/>
        <v>42596.948414351849</v>
      </c>
      <c r="U3093" s="23">
        <f t="shared" si="292"/>
        <v>30</v>
      </c>
      <c r="V3093" s="25">
        <f t="shared" si="293"/>
        <v>8.2191780821917804E-2</v>
      </c>
    </row>
    <row r="3094" spans="1:22" customFormat="1" ht="45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 s="8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 s="9">
        <f t="shared" si="289"/>
        <v>56.34</v>
      </c>
      <c r="Q3094" s="5" t="s">
        <v>8313</v>
      </c>
      <c r="R3094" s="10" t="s">
        <v>8353</v>
      </c>
      <c r="S3094" s="18">
        <f t="shared" si="290"/>
        <v>42255.619351851856</v>
      </c>
      <c r="T3094" s="21">
        <f t="shared" si="291"/>
        <v>42292.916666666672</v>
      </c>
      <c r="U3094" s="23">
        <f t="shared" si="292"/>
        <v>37</v>
      </c>
      <c r="V3094" s="25">
        <f t="shared" si="293"/>
        <v>0.10136986301369863</v>
      </c>
    </row>
    <row r="3095" spans="1:22" customFormat="1" ht="60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 s="8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 s="9">
        <f t="shared" si="289"/>
        <v>53.53</v>
      </c>
      <c r="Q3095" s="5" t="s">
        <v>8313</v>
      </c>
      <c r="R3095" s="10" t="s">
        <v>8353</v>
      </c>
      <c r="S3095" s="18">
        <f t="shared" si="290"/>
        <v>41760.909039351849</v>
      </c>
      <c r="T3095" s="21">
        <f t="shared" si="291"/>
        <v>41791.165972222225</v>
      </c>
      <c r="U3095" s="23">
        <f t="shared" si="292"/>
        <v>31</v>
      </c>
      <c r="V3095" s="25">
        <f t="shared" si="293"/>
        <v>8.4931506849315067E-2</v>
      </c>
    </row>
    <row r="3096" spans="1:22" customFormat="1" ht="45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 s="8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 s="9">
        <f t="shared" si="289"/>
        <v>25</v>
      </c>
      <c r="Q3096" s="5" t="s">
        <v>8313</v>
      </c>
      <c r="R3096" s="10" t="s">
        <v>8353</v>
      </c>
      <c r="S3096" s="18">
        <f t="shared" si="290"/>
        <v>42207.795787037037</v>
      </c>
      <c r="T3096" s="21">
        <f t="shared" si="291"/>
        <v>42267.795787037037</v>
      </c>
      <c r="U3096" s="23">
        <f t="shared" si="292"/>
        <v>60</v>
      </c>
      <c r="V3096" s="25">
        <f t="shared" si="293"/>
        <v>0.16438356164383561</v>
      </c>
    </row>
    <row r="3097" spans="1:22" customFormat="1" ht="45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 s="8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 s="9">
        <f t="shared" si="289"/>
        <v>50</v>
      </c>
      <c r="Q3097" s="5" t="s">
        <v>8313</v>
      </c>
      <c r="R3097" s="10" t="s">
        <v>8353</v>
      </c>
      <c r="S3097" s="18">
        <f t="shared" si="290"/>
        <v>42523.025231481486</v>
      </c>
      <c r="T3097" s="21">
        <f t="shared" si="291"/>
        <v>42583.025231481486</v>
      </c>
      <c r="U3097" s="23">
        <f t="shared" si="292"/>
        <v>60</v>
      </c>
      <c r="V3097" s="25">
        <f t="shared" si="293"/>
        <v>0.16438356164383561</v>
      </c>
    </row>
    <row r="3098" spans="1:22" customFormat="1" ht="45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 s="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 s="9">
        <f t="shared" si="289"/>
        <v>56.79</v>
      </c>
      <c r="Q3098" s="5" t="s">
        <v>8313</v>
      </c>
      <c r="R3098" s="10" t="s">
        <v>8353</v>
      </c>
      <c r="S3098" s="18">
        <f t="shared" si="290"/>
        <v>42114.825532407413</v>
      </c>
      <c r="T3098" s="21">
        <f t="shared" si="291"/>
        <v>42144.825532407413</v>
      </c>
      <c r="U3098" s="23">
        <f t="shared" si="292"/>
        <v>30</v>
      </c>
      <c r="V3098" s="25">
        <f t="shared" si="293"/>
        <v>8.2191780821917804E-2</v>
      </c>
    </row>
    <row r="3099" spans="1:22" customFormat="1" ht="60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 s="8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 s="9">
        <f t="shared" si="289"/>
        <v>40.83</v>
      </c>
      <c r="Q3099" s="5" t="s">
        <v>8313</v>
      </c>
      <c r="R3099" s="10" t="s">
        <v>8353</v>
      </c>
      <c r="S3099" s="18">
        <f t="shared" si="290"/>
        <v>42629.503483796296</v>
      </c>
      <c r="T3099" s="21">
        <f t="shared" si="291"/>
        <v>42650.583333333328</v>
      </c>
      <c r="U3099" s="23">
        <f t="shared" si="292"/>
        <v>21</v>
      </c>
      <c r="V3099" s="25">
        <f t="shared" si="293"/>
        <v>5.7534246575342465E-2</v>
      </c>
    </row>
    <row r="3100" spans="1:22" customFormat="1" ht="60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 s="8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 s="9">
        <f t="shared" si="289"/>
        <v>65.11</v>
      </c>
      <c r="Q3100" s="5" t="s">
        <v>8313</v>
      </c>
      <c r="R3100" s="10" t="s">
        <v>8353</v>
      </c>
      <c r="S3100" s="18">
        <f t="shared" si="290"/>
        <v>42359.792233796295</v>
      </c>
      <c r="T3100" s="21">
        <f t="shared" si="291"/>
        <v>42408.01180555555</v>
      </c>
      <c r="U3100" s="23">
        <f t="shared" si="292"/>
        <v>49</v>
      </c>
      <c r="V3100" s="25">
        <f t="shared" si="293"/>
        <v>0.13424657534246576</v>
      </c>
    </row>
    <row r="3101" spans="1:22" customFormat="1" ht="60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 s="8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 s="9">
        <f t="shared" si="289"/>
        <v>55.6</v>
      </c>
      <c r="Q3101" s="5" t="s">
        <v>8313</v>
      </c>
      <c r="R3101" s="10" t="s">
        <v>8353</v>
      </c>
      <c r="S3101" s="18">
        <f t="shared" si="290"/>
        <v>42382.189710648148</v>
      </c>
      <c r="T3101" s="21">
        <f t="shared" si="291"/>
        <v>42412.189710648148</v>
      </c>
      <c r="U3101" s="23">
        <f t="shared" si="292"/>
        <v>30</v>
      </c>
      <c r="V3101" s="25">
        <f t="shared" si="293"/>
        <v>8.2191780821917804E-2</v>
      </c>
    </row>
    <row r="3102" spans="1:22" customFormat="1" ht="60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 s="8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 s="9">
        <f t="shared" si="289"/>
        <v>140.54</v>
      </c>
      <c r="Q3102" s="5" t="s">
        <v>8313</v>
      </c>
      <c r="R3102" s="10" t="s">
        <v>8353</v>
      </c>
      <c r="S3102" s="18">
        <f t="shared" si="290"/>
        <v>41902.622395833336</v>
      </c>
      <c r="T3102" s="21">
        <f t="shared" si="291"/>
        <v>41932.622395833336</v>
      </c>
      <c r="U3102" s="23">
        <f t="shared" si="292"/>
        <v>30</v>
      </c>
      <c r="V3102" s="25">
        <f t="shared" si="293"/>
        <v>8.2191780821917804E-2</v>
      </c>
    </row>
    <row r="3103" spans="1:22" customFormat="1" ht="60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 s="8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 s="9">
        <f t="shared" si="289"/>
        <v>25</v>
      </c>
      <c r="Q3103" s="5" t="s">
        <v>8313</v>
      </c>
      <c r="R3103" s="10" t="s">
        <v>8353</v>
      </c>
      <c r="S3103" s="18">
        <f t="shared" si="290"/>
        <v>42171.383530092593</v>
      </c>
      <c r="T3103" s="21">
        <f t="shared" si="291"/>
        <v>42201.330555555556</v>
      </c>
      <c r="U3103" s="23">
        <f t="shared" si="292"/>
        <v>30</v>
      </c>
      <c r="V3103" s="25">
        <f t="shared" si="293"/>
        <v>8.2191780821917804E-2</v>
      </c>
    </row>
    <row r="3104" spans="1:22" customFormat="1" ht="60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 s="8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 s="9">
        <f t="shared" si="289"/>
        <v>69.53</v>
      </c>
      <c r="Q3104" s="5" t="s">
        <v>8313</v>
      </c>
      <c r="R3104" s="10" t="s">
        <v>8353</v>
      </c>
      <c r="S3104" s="18">
        <f t="shared" si="290"/>
        <v>42555.340486111112</v>
      </c>
      <c r="T3104" s="21">
        <f t="shared" si="291"/>
        <v>42605.340486111112</v>
      </c>
      <c r="U3104" s="23">
        <f t="shared" si="292"/>
        <v>50</v>
      </c>
      <c r="V3104" s="25">
        <f t="shared" si="293"/>
        <v>0.13698630136986301</v>
      </c>
    </row>
    <row r="3105" spans="1:22" customFormat="1" ht="30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 s="8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 s="9">
        <f t="shared" si="289"/>
        <v>5.5</v>
      </c>
      <c r="Q3105" s="5" t="s">
        <v>8313</v>
      </c>
      <c r="R3105" s="10" t="s">
        <v>8353</v>
      </c>
      <c r="S3105" s="18">
        <f t="shared" si="290"/>
        <v>42107.156319444446</v>
      </c>
      <c r="T3105" s="21">
        <f t="shared" si="291"/>
        <v>42167.156319444446</v>
      </c>
      <c r="U3105" s="23">
        <f t="shared" si="292"/>
        <v>60</v>
      </c>
      <c r="V3105" s="25">
        <f t="shared" si="293"/>
        <v>0.16438356164383561</v>
      </c>
    </row>
    <row r="3106" spans="1:22" customFormat="1" ht="60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 s="8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 s="9">
        <f t="shared" si="289"/>
        <v>237</v>
      </c>
      <c r="Q3106" s="5" t="s">
        <v>8313</v>
      </c>
      <c r="R3106" s="10" t="s">
        <v>8353</v>
      </c>
      <c r="S3106" s="18">
        <f t="shared" si="290"/>
        <v>42006.908692129626</v>
      </c>
      <c r="T3106" s="21">
        <f t="shared" si="291"/>
        <v>42038.083333333328</v>
      </c>
      <c r="U3106" s="23">
        <f t="shared" si="292"/>
        <v>32</v>
      </c>
      <c r="V3106" s="25">
        <f t="shared" si="293"/>
        <v>8.7671232876712329E-2</v>
      </c>
    </row>
    <row r="3107" spans="1:22" customFormat="1" ht="45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 s="8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 s="9">
        <f t="shared" si="289"/>
        <v>79.87</v>
      </c>
      <c r="Q3107" s="5" t="s">
        <v>8313</v>
      </c>
      <c r="R3107" s="10" t="s">
        <v>8353</v>
      </c>
      <c r="S3107" s="18">
        <f t="shared" si="290"/>
        <v>41876.718935185185</v>
      </c>
      <c r="T3107" s="21">
        <f t="shared" si="291"/>
        <v>41931.208333333336</v>
      </c>
      <c r="U3107" s="23">
        <f t="shared" si="292"/>
        <v>55</v>
      </c>
      <c r="V3107" s="25">
        <f t="shared" si="293"/>
        <v>0.15068493150684931</v>
      </c>
    </row>
    <row r="3108" spans="1:22" customFormat="1" ht="60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 s="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 s="9">
        <f t="shared" si="289"/>
        <v>10.25</v>
      </c>
      <c r="Q3108" s="5" t="s">
        <v>8313</v>
      </c>
      <c r="R3108" s="10" t="s">
        <v>8353</v>
      </c>
      <c r="S3108" s="18">
        <f t="shared" si="290"/>
        <v>42241.429120370376</v>
      </c>
      <c r="T3108" s="21">
        <f t="shared" si="291"/>
        <v>42263.916666666672</v>
      </c>
      <c r="U3108" s="23">
        <f t="shared" si="292"/>
        <v>22</v>
      </c>
      <c r="V3108" s="25">
        <f t="shared" si="293"/>
        <v>6.0273972602739728E-2</v>
      </c>
    </row>
    <row r="3109" spans="1:22" customFormat="1" ht="60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 s="8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 s="9">
        <f t="shared" si="289"/>
        <v>272.58999999999997</v>
      </c>
      <c r="Q3109" s="5" t="s">
        <v>8313</v>
      </c>
      <c r="R3109" s="10" t="s">
        <v>8353</v>
      </c>
      <c r="S3109" s="18">
        <f t="shared" si="290"/>
        <v>42128.814247685179</v>
      </c>
      <c r="T3109" s="21">
        <f t="shared" si="291"/>
        <v>42135.814247685179</v>
      </c>
      <c r="U3109" s="23">
        <f t="shared" si="292"/>
        <v>7</v>
      </c>
      <c r="V3109" s="25">
        <f t="shared" si="293"/>
        <v>1.9178082191780823E-2</v>
      </c>
    </row>
    <row r="3110" spans="1:22" customFormat="1" ht="30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 s="8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 s="9">
        <f t="shared" si="289"/>
        <v>13</v>
      </c>
      <c r="Q3110" s="5" t="s">
        <v>8313</v>
      </c>
      <c r="R3110" s="10" t="s">
        <v>8353</v>
      </c>
      <c r="S3110" s="18">
        <f t="shared" si="290"/>
        <v>42062.680486111116</v>
      </c>
      <c r="T3110" s="21">
        <f t="shared" si="291"/>
        <v>42122.638819444444</v>
      </c>
      <c r="U3110" s="23">
        <f t="shared" si="292"/>
        <v>60</v>
      </c>
      <c r="V3110" s="25">
        <f t="shared" si="293"/>
        <v>0.16438356164383561</v>
      </c>
    </row>
    <row r="3111" spans="1:22" customFormat="1" ht="60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 s="8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 s="9">
        <f t="shared" si="289"/>
        <v>58.18</v>
      </c>
      <c r="Q3111" s="5" t="s">
        <v>8313</v>
      </c>
      <c r="R3111" s="10" t="s">
        <v>8353</v>
      </c>
      <c r="S3111" s="18">
        <f t="shared" si="290"/>
        <v>41844.125115740739</v>
      </c>
      <c r="T3111" s="21">
        <f t="shared" si="291"/>
        <v>41879.125115740739</v>
      </c>
      <c r="U3111" s="23">
        <f t="shared" si="292"/>
        <v>35</v>
      </c>
      <c r="V3111" s="25">
        <f t="shared" si="293"/>
        <v>9.5890410958904104E-2</v>
      </c>
    </row>
    <row r="3112" spans="1:22" customFormat="1" ht="45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 s="8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 s="9">
        <f t="shared" si="289"/>
        <v>10</v>
      </c>
      <c r="Q3112" s="5" t="s">
        <v>8313</v>
      </c>
      <c r="R3112" s="10" t="s">
        <v>8353</v>
      </c>
      <c r="S3112" s="18">
        <f t="shared" si="290"/>
        <v>42745.031469907408</v>
      </c>
      <c r="T3112" s="21">
        <f t="shared" si="291"/>
        <v>42785.031469907408</v>
      </c>
      <c r="U3112" s="23">
        <f t="shared" si="292"/>
        <v>40</v>
      </c>
      <c r="V3112" s="25">
        <f t="shared" si="293"/>
        <v>0.1095890410958904</v>
      </c>
    </row>
    <row r="3113" spans="1:22" customFormat="1" ht="45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 s="8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 s="9">
        <f t="shared" si="289"/>
        <v>70.11</v>
      </c>
      <c r="Q3113" s="5" t="s">
        <v>8313</v>
      </c>
      <c r="R3113" s="10" t="s">
        <v>8353</v>
      </c>
      <c r="S3113" s="18">
        <f t="shared" si="290"/>
        <v>41885.595138888886</v>
      </c>
      <c r="T3113" s="21">
        <f t="shared" si="291"/>
        <v>41916.595138888886</v>
      </c>
      <c r="U3113" s="23">
        <f t="shared" si="292"/>
        <v>31</v>
      </c>
      <c r="V3113" s="25">
        <f t="shared" si="293"/>
        <v>8.4931506849315067E-2</v>
      </c>
    </row>
    <row r="3114" spans="1:22" customFormat="1" ht="60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 s="8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 s="9">
        <f t="shared" si="289"/>
        <v>57.89</v>
      </c>
      <c r="Q3114" s="5" t="s">
        <v>8313</v>
      </c>
      <c r="R3114" s="10" t="s">
        <v>8353</v>
      </c>
      <c r="S3114" s="18">
        <f t="shared" si="290"/>
        <v>42615.121921296297</v>
      </c>
      <c r="T3114" s="21">
        <f t="shared" si="291"/>
        <v>42675.121921296297</v>
      </c>
      <c r="U3114" s="23">
        <f t="shared" si="292"/>
        <v>60</v>
      </c>
      <c r="V3114" s="25">
        <f t="shared" si="293"/>
        <v>0.16438356164383561</v>
      </c>
    </row>
    <row r="3115" spans="1:22" customFormat="1" ht="60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 s="8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 s="9">
        <f t="shared" si="289"/>
        <v>125.27</v>
      </c>
      <c r="Q3115" s="5" t="s">
        <v>8313</v>
      </c>
      <c r="R3115" s="10" t="s">
        <v>8353</v>
      </c>
      <c r="S3115" s="18">
        <f t="shared" si="290"/>
        <v>42081.731273148151</v>
      </c>
      <c r="T3115" s="21">
        <f t="shared" si="291"/>
        <v>42111.731273148151</v>
      </c>
      <c r="U3115" s="23">
        <f t="shared" si="292"/>
        <v>30</v>
      </c>
      <c r="V3115" s="25">
        <f t="shared" si="293"/>
        <v>8.2191780821917804E-2</v>
      </c>
    </row>
    <row r="3116" spans="1:22" customFormat="1" ht="60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 s="8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 s="9">
        <f t="shared" si="289"/>
        <v>0</v>
      </c>
      <c r="Q3116" s="5" t="s">
        <v>8313</v>
      </c>
      <c r="R3116" s="10" t="s">
        <v>8353</v>
      </c>
      <c r="S3116" s="18">
        <f t="shared" si="290"/>
        <v>41843.632523148146</v>
      </c>
      <c r="T3116" s="21">
        <f t="shared" si="291"/>
        <v>41903.632523148146</v>
      </c>
      <c r="U3116" s="23">
        <f t="shared" si="292"/>
        <v>60</v>
      </c>
      <c r="V3116" s="25">
        <f t="shared" si="293"/>
        <v>0.16438356164383561</v>
      </c>
    </row>
    <row r="3117" spans="1:22" customFormat="1" ht="60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 s="8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 s="9">
        <f t="shared" si="289"/>
        <v>300</v>
      </c>
      <c r="Q3117" s="5" t="s">
        <v>8313</v>
      </c>
      <c r="R3117" s="10" t="s">
        <v>8353</v>
      </c>
      <c r="S3117" s="18">
        <f t="shared" si="290"/>
        <v>42496.447071759263</v>
      </c>
      <c r="T3117" s="21">
        <f t="shared" si="291"/>
        <v>42526.447071759263</v>
      </c>
      <c r="U3117" s="23">
        <f t="shared" si="292"/>
        <v>30</v>
      </c>
      <c r="V3117" s="25">
        <f t="shared" si="293"/>
        <v>8.2191780821917804E-2</v>
      </c>
    </row>
    <row r="3118" spans="1:22" customFormat="1" ht="45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 s="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 s="9">
        <f t="shared" si="289"/>
        <v>43</v>
      </c>
      <c r="Q3118" s="5" t="s">
        <v>8313</v>
      </c>
      <c r="R3118" s="10" t="s">
        <v>8353</v>
      </c>
      <c r="S3118" s="18">
        <f t="shared" si="290"/>
        <v>42081.515335648146</v>
      </c>
      <c r="T3118" s="21">
        <f t="shared" si="291"/>
        <v>42095.515335648146</v>
      </c>
      <c r="U3118" s="23">
        <f t="shared" si="292"/>
        <v>14</v>
      </c>
      <c r="V3118" s="25">
        <f t="shared" si="293"/>
        <v>3.8356164383561646E-2</v>
      </c>
    </row>
    <row r="3119" spans="1:22" customFormat="1" ht="45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 s="8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 s="9">
        <f t="shared" si="289"/>
        <v>1</v>
      </c>
      <c r="Q3119" s="5" t="s">
        <v>8313</v>
      </c>
      <c r="R3119" s="10" t="s">
        <v>8353</v>
      </c>
      <c r="S3119" s="18">
        <f t="shared" si="290"/>
        <v>42509.374537037031</v>
      </c>
      <c r="T3119" s="21">
        <f t="shared" si="291"/>
        <v>42517.55</v>
      </c>
      <c r="U3119" s="23">
        <f t="shared" si="292"/>
        <v>8</v>
      </c>
      <c r="V3119" s="25">
        <f t="shared" si="293"/>
        <v>2.1917808219178082E-2</v>
      </c>
    </row>
    <row r="3120" spans="1:22" customFormat="1" ht="30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 s="8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 s="9">
        <f t="shared" si="289"/>
        <v>775</v>
      </c>
      <c r="Q3120" s="5" t="s">
        <v>8313</v>
      </c>
      <c r="R3120" s="10" t="s">
        <v>8353</v>
      </c>
      <c r="S3120" s="18">
        <f t="shared" si="290"/>
        <v>42534.649571759262</v>
      </c>
      <c r="T3120" s="21">
        <f t="shared" si="291"/>
        <v>42553.649571759262</v>
      </c>
      <c r="U3120" s="23">
        <f t="shared" si="292"/>
        <v>19</v>
      </c>
      <c r="V3120" s="25">
        <f t="shared" si="293"/>
        <v>5.2054794520547946E-2</v>
      </c>
    </row>
    <row r="3121" spans="1:22" customFormat="1" ht="60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 s="8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 s="9">
        <f t="shared" si="289"/>
        <v>5</v>
      </c>
      <c r="Q3121" s="5" t="s">
        <v>8313</v>
      </c>
      <c r="R3121" s="10" t="s">
        <v>8353</v>
      </c>
      <c r="S3121" s="18">
        <f t="shared" si="290"/>
        <v>42060.04550925926</v>
      </c>
      <c r="T3121" s="21">
        <f t="shared" si="291"/>
        <v>42090.003842592589</v>
      </c>
      <c r="U3121" s="23">
        <f t="shared" si="292"/>
        <v>30</v>
      </c>
      <c r="V3121" s="25">
        <f t="shared" si="293"/>
        <v>8.2191780821917804E-2</v>
      </c>
    </row>
    <row r="3122" spans="1:22" customFormat="1" ht="45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 s="8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 s="9">
        <f t="shared" si="289"/>
        <v>12.8</v>
      </c>
      <c r="Q3122" s="5" t="s">
        <v>8313</v>
      </c>
      <c r="R3122" s="10" t="s">
        <v>8353</v>
      </c>
      <c r="S3122" s="18">
        <f t="shared" si="290"/>
        <v>42435.942083333335</v>
      </c>
      <c r="T3122" s="21">
        <f t="shared" si="291"/>
        <v>42495.900416666671</v>
      </c>
      <c r="U3122" s="23">
        <f t="shared" si="292"/>
        <v>60</v>
      </c>
      <c r="V3122" s="25">
        <f t="shared" si="293"/>
        <v>0.16438356164383561</v>
      </c>
    </row>
    <row r="3123" spans="1:22" customFormat="1" ht="45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 s="8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 s="9">
        <f t="shared" si="289"/>
        <v>10</v>
      </c>
      <c r="Q3123" s="5" t="s">
        <v>8313</v>
      </c>
      <c r="R3123" s="10" t="s">
        <v>8353</v>
      </c>
      <c r="S3123" s="18">
        <f t="shared" si="290"/>
        <v>41848.679803240739</v>
      </c>
      <c r="T3123" s="21">
        <f t="shared" si="291"/>
        <v>41908.679803240739</v>
      </c>
      <c r="U3123" s="23">
        <f t="shared" si="292"/>
        <v>60</v>
      </c>
      <c r="V3123" s="25">
        <f t="shared" si="293"/>
        <v>0.16438356164383561</v>
      </c>
    </row>
    <row r="3124" spans="1:22" customFormat="1" ht="15.75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 s="8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 s="9">
        <f t="shared" si="289"/>
        <v>58</v>
      </c>
      <c r="Q3124" s="5" t="s">
        <v>8313</v>
      </c>
      <c r="R3124" s="10" t="s">
        <v>8353</v>
      </c>
      <c r="S3124" s="18">
        <f t="shared" si="290"/>
        <v>42678.932083333333</v>
      </c>
      <c r="T3124" s="21">
        <f t="shared" si="291"/>
        <v>42683.973750000005</v>
      </c>
      <c r="U3124" s="23">
        <f t="shared" si="292"/>
        <v>5</v>
      </c>
      <c r="V3124" s="25">
        <f t="shared" si="293"/>
        <v>1.3698630136986301E-2</v>
      </c>
    </row>
    <row r="3125" spans="1:22" customFormat="1" ht="60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 s="8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 s="9">
        <f t="shared" si="289"/>
        <v>244.8</v>
      </c>
      <c r="Q3125" s="5" t="s">
        <v>8313</v>
      </c>
      <c r="R3125" s="10" t="s">
        <v>8353</v>
      </c>
      <c r="S3125" s="18">
        <f t="shared" si="290"/>
        <v>42530.993032407408</v>
      </c>
      <c r="T3125" s="21">
        <f t="shared" si="291"/>
        <v>42560.993032407408</v>
      </c>
      <c r="U3125" s="23">
        <f t="shared" si="292"/>
        <v>30</v>
      </c>
      <c r="V3125" s="25">
        <f t="shared" si="293"/>
        <v>8.2191780821917804E-2</v>
      </c>
    </row>
    <row r="3126" spans="1:22" customFormat="1" ht="45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 s="8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 s="9">
        <f t="shared" si="289"/>
        <v>6.5</v>
      </c>
      <c r="Q3126" s="5" t="s">
        <v>8313</v>
      </c>
      <c r="R3126" s="10" t="s">
        <v>8353</v>
      </c>
      <c r="S3126" s="18">
        <f t="shared" si="290"/>
        <v>41977.780104166668</v>
      </c>
      <c r="T3126" s="21">
        <f t="shared" si="291"/>
        <v>42037.780104166668</v>
      </c>
      <c r="U3126" s="23">
        <f t="shared" si="292"/>
        <v>60</v>
      </c>
      <c r="V3126" s="25">
        <f t="shared" si="293"/>
        <v>0.16438356164383561</v>
      </c>
    </row>
    <row r="3127" spans="1:22" customFormat="1" ht="15.75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 s="8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 s="9">
        <f t="shared" si="289"/>
        <v>0</v>
      </c>
      <c r="Q3127" s="5" t="s">
        <v>8313</v>
      </c>
      <c r="R3127" s="10" t="s">
        <v>8353</v>
      </c>
      <c r="S3127" s="18">
        <f t="shared" si="290"/>
        <v>42346.20685185185</v>
      </c>
      <c r="T3127" s="21">
        <f t="shared" si="291"/>
        <v>42376.20685185185</v>
      </c>
      <c r="U3127" s="23">
        <f t="shared" si="292"/>
        <v>30</v>
      </c>
      <c r="V3127" s="25">
        <f t="shared" si="293"/>
        <v>8.2191780821917804E-2</v>
      </c>
    </row>
    <row r="3128" spans="1:22" customFormat="1" ht="90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 s="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 s="9">
        <f t="shared" si="289"/>
        <v>61.18</v>
      </c>
      <c r="Q3128" s="5" t="s">
        <v>8313</v>
      </c>
      <c r="R3128" s="10" t="s">
        <v>8353</v>
      </c>
      <c r="S3128" s="18">
        <f t="shared" si="290"/>
        <v>42427.01807870371</v>
      </c>
      <c r="T3128" s="21">
        <f t="shared" si="291"/>
        <v>42456.976412037038</v>
      </c>
      <c r="U3128" s="23">
        <f t="shared" si="292"/>
        <v>29</v>
      </c>
      <c r="V3128" s="25">
        <f t="shared" si="293"/>
        <v>7.9452054794520555E-2</v>
      </c>
    </row>
    <row r="3129" spans="1:22" customFormat="1" ht="60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 s="8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 s="9">
        <f t="shared" si="289"/>
        <v>0</v>
      </c>
      <c r="Q3129" s="5" t="s">
        <v>8313</v>
      </c>
      <c r="R3129" s="10" t="s">
        <v>8353</v>
      </c>
      <c r="S3129" s="18">
        <f t="shared" si="290"/>
        <v>42034.856817129628</v>
      </c>
      <c r="T3129" s="21">
        <f t="shared" si="291"/>
        <v>42064.856817129628</v>
      </c>
      <c r="U3129" s="23">
        <f t="shared" si="292"/>
        <v>30</v>
      </c>
      <c r="V3129" s="25">
        <f t="shared" si="293"/>
        <v>8.2191780821917804E-2</v>
      </c>
    </row>
    <row r="3130" spans="1:22" customFormat="1" ht="60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 s="8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 s="9">
        <f t="shared" si="289"/>
        <v>139.24</v>
      </c>
      <c r="Q3130" s="5" t="s">
        <v>8313</v>
      </c>
      <c r="R3130" s="10" t="s">
        <v>8314</v>
      </c>
      <c r="S3130" s="18">
        <f t="shared" si="290"/>
        <v>42780.825706018513</v>
      </c>
      <c r="T3130" s="21">
        <f t="shared" si="291"/>
        <v>42810.784039351856</v>
      </c>
      <c r="U3130" s="23">
        <f t="shared" si="292"/>
        <v>30</v>
      </c>
      <c r="V3130" s="25">
        <f t="shared" si="293"/>
        <v>8.2191780821917804E-2</v>
      </c>
    </row>
    <row r="3131" spans="1:22" customFormat="1" ht="60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 s="8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 s="9">
        <f t="shared" si="289"/>
        <v>10</v>
      </c>
      <c r="Q3131" s="5" t="s">
        <v>8313</v>
      </c>
      <c r="R3131" s="10" t="s">
        <v>8314</v>
      </c>
      <c r="S3131" s="18">
        <f t="shared" si="290"/>
        <v>42803.842812499999</v>
      </c>
      <c r="T3131" s="21">
        <f t="shared" si="291"/>
        <v>42843.801145833335</v>
      </c>
      <c r="U3131" s="23">
        <f t="shared" si="292"/>
        <v>40</v>
      </c>
      <c r="V3131" s="25">
        <f t="shared" si="293"/>
        <v>0.1095890410958904</v>
      </c>
    </row>
    <row r="3132" spans="1:22" customFormat="1" ht="45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 s="8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 s="9">
        <f t="shared" si="289"/>
        <v>93.75</v>
      </c>
      <c r="Q3132" s="5" t="s">
        <v>8313</v>
      </c>
      <c r="R3132" s="10" t="s">
        <v>8314</v>
      </c>
      <c r="S3132" s="18">
        <f t="shared" si="290"/>
        <v>42808.640231481477</v>
      </c>
      <c r="T3132" s="21">
        <f t="shared" si="291"/>
        <v>42839.207638888889</v>
      </c>
      <c r="U3132" s="23">
        <f t="shared" si="292"/>
        <v>31</v>
      </c>
      <c r="V3132" s="25">
        <f t="shared" si="293"/>
        <v>8.4931506849315067E-2</v>
      </c>
    </row>
    <row r="3133" spans="1:22" customFormat="1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 s="8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 s="9">
        <f t="shared" si="289"/>
        <v>53.75</v>
      </c>
      <c r="Q3133" s="5" t="s">
        <v>8313</v>
      </c>
      <c r="R3133" s="10" t="s">
        <v>8314</v>
      </c>
      <c r="S3133" s="18">
        <f t="shared" si="290"/>
        <v>42803.579224537039</v>
      </c>
      <c r="T3133" s="21">
        <f t="shared" si="291"/>
        <v>42833.537557870368</v>
      </c>
      <c r="U3133" s="23">
        <f t="shared" si="292"/>
        <v>30</v>
      </c>
      <c r="V3133" s="25">
        <f t="shared" si="293"/>
        <v>8.2191780821917804E-2</v>
      </c>
    </row>
    <row r="3134" spans="1:22" customFormat="1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 s="8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 s="9">
        <f t="shared" si="289"/>
        <v>10</v>
      </c>
      <c r="Q3134" s="5" t="s">
        <v>8313</v>
      </c>
      <c r="R3134" s="10" t="s">
        <v>8314</v>
      </c>
      <c r="S3134" s="18">
        <f t="shared" si="290"/>
        <v>42786.350231481483</v>
      </c>
      <c r="T3134" s="21">
        <f t="shared" si="291"/>
        <v>42846.308564814812</v>
      </c>
      <c r="U3134" s="23">
        <f t="shared" si="292"/>
        <v>60</v>
      </c>
      <c r="V3134" s="25">
        <f t="shared" si="293"/>
        <v>0.16438356164383561</v>
      </c>
    </row>
    <row r="3135" spans="1:22" customFormat="1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 s="8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 s="9">
        <f t="shared" si="289"/>
        <v>33.75</v>
      </c>
      <c r="Q3135" s="5" t="s">
        <v>8313</v>
      </c>
      <c r="R3135" s="10" t="s">
        <v>8314</v>
      </c>
      <c r="S3135" s="18">
        <f t="shared" si="290"/>
        <v>42788.565208333333</v>
      </c>
      <c r="T3135" s="21">
        <f t="shared" si="291"/>
        <v>42818.523541666669</v>
      </c>
      <c r="U3135" s="23">
        <f t="shared" si="292"/>
        <v>30</v>
      </c>
      <c r="V3135" s="25">
        <f t="shared" si="293"/>
        <v>8.2191780821917804E-2</v>
      </c>
    </row>
    <row r="3136" spans="1:22" customFormat="1" ht="60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 s="8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 s="9">
        <f t="shared" si="289"/>
        <v>18.75</v>
      </c>
      <c r="Q3136" s="5" t="s">
        <v>8313</v>
      </c>
      <c r="R3136" s="10" t="s">
        <v>8314</v>
      </c>
      <c r="S3136" s="18">
        <f t="shared" si="290"/>
        <v>42800.720127314817</v>
      </c>
      <c r="T3136" s="21">
        <f t="shared" si="291"/>
        <v>42821.678460648152</v>
      </c>
      <c r="U3136" s="23">
        <f t="shared" si="292"/>
        <v>21</v>
      </c>
      <c r="V3136" s="25">
        <f t="shared" si="293"/>
        <v>5.7534246575342465E-2</v>
      </c>
    </row>
    <row r="3137" spans="1:22" customFormat="1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 s="8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 s="9">
        <f t="shared" si="289"/>
        <v>23.14</v>
      </c>
      <c r="Q3137" s="5" t="s">
        <v>8313</v>
      </c>
      <c r="R3137" s="10" t="s">
        <v>8314</v>
      </c>
      <c r="S3137" s="18">
        <f t="shared" si="290"/>
        <v>42807.151863425926</v>
      </c>
      <c r="T3137" s="21">
        <f t="shared" si="291"/>
        <v>42829.151863425926</v>
      </c>
      <c r="U3137" s="23">
        <f t="shared" si="292"/>
        <v>22</v>
      </c>
      <c r="V3137" s="25">
        <f t="shared" si="293"/>
        <v>6.0273972602739728E-2</v>
      </c>
    </row>
    <row r="3138" spans="1:22" customFormat="1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 s="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88"/>
        <v>128</v>
      </c>
      <c r="P3138" s="9">
        <f t="shared" si="289"/>
        <v>29.05</v>
      </c>
      <c r="Q3138" s="5" t="s">
        <v>8313</v>
      </c>
      <c r="R3138" s="10" t="s">
        <v>8314</v>
      </c>
      <c r="S3138" s="18">
        <f t="shared" si="290"/>
        <v>42789.462430555555</v>
      </c>
      <c r="T3138" s="21">
        <f t="shared" si="291"/>
        <v>42825.957638888889</v>
      </c>
      <c r="U3138" s="23">
        <f t="shared" si="292"/>
        <v>36</v>
      </c>
      <c r="V3138" s="25">
        <f t="shared" si="293"/>
        <v>9.8630136986301367E-2</v>
      </c>
    </row>
    <row r="3139" spans="1:22" customFormat="1" ht="45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 s="8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94">ROUND(E3139/D3139*100,0)</f>
        <v>3</v>
      </c>
      <c r="P3139" s="9">
        <f t="shared" ref="P3139:P3202" si="295">IFERROR(ROUND(E3139/L3139,2),0)</f>
        <v>50</v>
      </c>
      <c r="Q3139" s="5" t="s">
        <v>8313</v>
      </c>
      <c r="R3139" s="10" t="s">
        <v>8314</v>
      </c>
      <c r="S3139" s="18">
        <f t="shared" ref="S3139:S3202" si="296">(((J3139/60)/60)/24)+DATE(1970,1,1)</f>
        <v>42807.885057870371</v>
      </c>
      <c r="T3139" s="21">
        <f t="shared" ref="T3139:T3202" si="297">(((I3139/60)/60)/24)+DATE(1970,1,1)</f>
        <v>42858.8</v>
      </c>
      <c r="U3139" s="23">
        <f t="shared" ref="U3139:U3202" si="298">_xlfn.DAYS(T3139,S3139)</f>
        <v>51</v>
      </c>
      <c r="V3139" s="25">
        <f t="shared" ref="V3139:V3202" si="299">U3139/365</f>
        <v>0.13972602739726028</v>
      </c>
    </row>
    <row r="3140" spans="1:22" customFormat="1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 s="8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 s="9">
        <f t="shared" si="295"/>
        <v>0</v>
      </c>
      <c r="Q3140" s="5" t="s">
        <v>8313</v>
      </c>
      <c r="R3140" s="10" t="s">
        <v>8314</v>
      </c>
      <c r="S3140" s="18">
        <f t="shared" si="296"/>
        <v>42809.645914351851</v>
      </c>
      <c r="T3140" s="21">
        <f t="shared" si="297"/>
        <v>42828.645914351851</v>
      </c>
      <c r="U3140" s="23">
        <f t="shared" si="298"/>
        <v>19</v>
      </c>
      <c r="V3140" s="25">
        <f t="shared" si="299"/>
        <v>5.2054794520547946E-2</v>
      </c>
    </row>
    <row r="3141" spans="1:22" customFormat="1" ht="60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 s="8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 s="9">
        <f t="shared" si="295"/>
        <v>450</v>
      </c>
      <c r="Q3141" s="5" t="s">
        <v>8313</v>
      </c>
      <c r="R3141" s="10" t="s">
        <v>8314</v>
      </c>
      <c r="S3141" s="18">
        <f t="shared" si="296"/>
        <v>42785.270370370374</v>
      </c>
      <c r="T3141" s="21">
        <f t="shared" si="297"/>
        <v>42819.189583333333</v>
      </c>
      <c r="U3141" s="23">
        <f t="shared" si="298"/>
        <v>34</v>
      </c>
      <c r="V3141" s="25">
        <f t="shared" si="299"/>
        <v>9.3150684931506855E-2</v>
      </c>
    </row>
    <row r="3142" spans="1:22" customFormat="1" ht="60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 s="8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 s="9">
        <f t="shared" si="295"/>
        <v>24</v>
      </c>
      <c r="Q3142" s="5" t="s">
        <v>8313</v>
      </c>
      <c r="R3142" s="10" t="s">
        <v>8314</v>
      </c>
      <c r="S3142" s="18">
        <f t="shared" si="296"/>
        <v>42802.718784722223</v>
      </c>
      <c r="T3142" s="21">
        <f t="shared" si="297"/>
        <v>42832.677118055552</v>
      </c>
      <c r="U3142" s="23">
        <f t="shared" si="298"/>
        <v>30</v>
      </c>
      <c r="V3142" s="25">
        <f t="shared" si="299"/>
        <v>8.2191780821917804E-2</v>
      </c>
    </row>
    <row r="3143" spans="1:22" customFormat="1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 s="8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 s="9">
        <f t="shared" si="295"/>
        <v>32.25</v>
      </c>
      <c r="Q3143" s="5" t="s">
        <v>8313</v>
      </c>
      <c r="R3143" s="10" t="s">
        <v>8314</v>
      </c>
      <c r="S3143" s="18">
        <f t="shared" si="296"/>
        <v>42800.753333333334</v>
      </c>
      <c r="T3143" s="21">
        <f t="shared" si="297"/>
        <v>42841.833333333328</v>
      </c>
      <c r="U3143" s="23">
        <f t="shared" si="298"/>
        <v>41</v>
      </c>
      <c r="V3143" s="25">
        <f t="shared" si="299"/>
        <v>0.11232876712328767</v>
      </c>
    </row>
    <row r="3144" spans="1:22" customFormat="1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 s="8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 s="9">
        <f t="shared" si="295"/>
        <v>15</v>
      </c>
      <c r="Q3144" s="5" t="s">
        <v>8313</v>
      </c>
      <c r="R3144" s="10" t="s">
        <v>8314</v>
      </c>
      <c r="S3144" s="18">
        <f t="shared" si="296"/>
        <v>42783.513182870374</v>
      </c>
      <c r="T3144" s="21">
        <f t="shared" si="297"/>
        <v>42813.471516203703</v>
      </c>
      <c r="U3144" s="23">
        <f t="shared" si="298"/>
        <v>30</v>
      </c>
      <c r="V3144" s="25">
        <f t="shared" si="299"/>
        <v>8.2191780821917804E-2</v>
      </c>
    </row>
    <row r="3145" spans="1:22" customFormat="1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 s="8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 s="9">
        <f t="shared" si="295"/>
        <v>0</v>
      </c>
      <c r="Q3145" s="5" t="s">
        <v>8313</v>
      </c>
      <c r="R3145" s="10" t="s">
        <v>8314</v>
      </c>
      <c r="S3145" s="18">
        <f t="shared" si="296"/>
        <v>42808.358287037037</v>
      </c>
      <c r="T3145" s="21">
        <f t="shared" si="297"/>
        <v>42834.358287037037</v>
      </c>
      <c r="U3145" s="23">
        <f t="shared" si="298"/>
        <v>26</v>
      </c>
      <c r="V3145" s="25">
        <f t="shared" si="299"/>
        <v>7.1232876712328766E-2</v>
      </c>
    </row>
    <row r="3146" spans="1:22" customFormat="1" ht="60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 s="8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 s="9">
        <f t="shared" si="295"/>
        <v>251.33</v>
      </c>
      <c r="Q3146" s="5" t="s">
        <v>8313</v>
      </c>
      <c r="R3146" s="10" t="s">
        <v>8314</v>
      </c>
      <c r="S3146" s="18">
        <f t="shared" si="296"/>
        <v>42796.538275462968</v>
      </c>
      <c r="T3146" s="21">
        <f t="shared" si="297"/>
        <v>42813.25</v>
      </c>
      <c r="U3146" s="23">
        <f t="shared" si="298"/>
        <v>17</v>
      </c>
      <c r="V3146" s="25">
        <f t="shared" si="299"/>
        <v>4.6575342465753428E-2</v>
      </c>
    </row>
    <row r="3147" spans="1:22" customFormat="1" ht="45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 s="8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 s="9">
        <f t="shared" si="295"/>
        <v>0</v>
      </c>
      <c r="Q3147" s="5" t="s">
        <v>8313</v>
      </c>
      <c r="R3147" s="10" t="s">
        <v>8314</v>
      </c>
      <c r="S3147" s="18">
        <f t="shared" si="296"/>
        <v>42762.040902777779</v>
      </c>
      <c r="T3147" s="21">
        <f t="shared" si="297"/>
        <v>42821.999236111107</v>
      </c>
      <c r="U3147" s="23">
        <f t="shared" si="298"/>
        <v>59</v>
      </c>
      <c r="V3147" s="25">
        <f t="shared" si="299"/>
        <v>0.16164383561643836</v>
      </c>
    </row>
    <row r="3148" spans="1:22" customFormat="1" ht="45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 s="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 s="9">
        <f t="shared" si="295"/>
        <v>437.5</v>
      </c>
      <c r="Q3148" s="5" t="s">
        <v>8313</v>
      </c>
      <c r="R3148" s="10" t="s">
        <v>8314</v>
      </c>
      <c r="S3148" s="18">
        <f t="shared" si="296"/>
        <v>42796.682476851856</v>
      </c>
      <c r="T3148" s="21">
        <f t="shared" si="297"/>
        <v>42841.640810185185</v>
      </c>
      <c r="U3148" s="23">
        <f t="shared" si="298"/>
        <v>45</v>
      </c>
      <c r="V3148" s="25">
        <f t="shared" si="299"/>
        <v>0.12328767123287671</v>
      </c>
    </row>
    <row r="3149" spans="1:22" customFormat="1" ht="60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 s="8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 s="9">
        <f t="shared" si="295"/>
        <v>110.35</v>
      </c>
      <c r="Q3149" s="5" t="s">
        <v>8313</v>
      </c>
      <c r="R3149" s="10" t="s">
        <v>8314</v>
      </c>
      <c r="S3149" s="18">
        <f t="shared" si="296"/>
        <v>41909.969386574077</v>
      </c>
      <c r="T3149" s="21">
        <f t="shared" si="297"/>
        <v>41950.011053240742</v>
      </c>
      <c r="U3149" s="23">
        <f t="shared" si="298"/>
        <v>41</v>
      </c>
      <c r="V3149" s="25">
        <f t="shared" si="299"/>
        <v>0.11232876712328767</v>
      </c>
    </row>
    <row r="3150" spans="1:22" customFormat="1" ht="30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 s="8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 s="9">
        <f t="shared" si="295"/>
        <v>41.42</v>
      </c>
      <c r="Q3150" s="5" t="s">
        <v>8313</v>
      </c>
      <c r="R3150" s="10" t="s">
        <v>8314</v>
      </c>
      <c r="S3150" s="18">
        <f t="shared" si="296"/>
        <v>41891.665324074071</v>
      </c>
      <c r="T3150" s="21">
        <f t="shared" si="297"/>
        <v>41913.166666666664</v>
      </c>
      <c r="U3150" s="23">
        <f t="shared" si="298"/>
        <v>22</v>
      </c>
      <c r="V3150" s="25">
        <f t="shared" si="299"/>
        <v>6.0273972602739728E-2</v>
      </c>
    </row>
    <row r="3151" spans="1:22" customFormat="1" ht="60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 s="8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 s="9">
        <f t="shared" si="295"/>
        <v>52</v>
      </c>
      <c r="Q3151" s="5" t="s">
        <v>8313</v>
      </c>
      <c r="R3151" s="10" t="s">
        <v>8314</v>
      </c>
      <c r="S3151" s="18">
        <f t="shared" si="296"/>
        <v>41226.017361111109</v>
      </c>
      <c r="T3151" s="21">
        <f t="shared" si="297"/>
        <v>41250.083333333336</v>
      </c>
      <c r="U3151" s="23">
        <f t="shared" si="298"/>
        <v>24</v>
      </c>
      <c r="V3151" s="25">
        <f t="shared" si="299"/>
        <v>6.575342465753424E-2</v>
      </c>
    </row>
    <row r="3152" spans="1:22" customFormat="1" ht="60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 s="8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 s="9">
        <f t="shared" si="295"/>
        <v>33.99</v>
      </c>
      <c r="Q3152" s="5" t="s">
        <v>8313</v>
      </c>
      <c r="R3152" s="10" t="s">
        <v>8314</v>
      </c>
      <c r="S3152" s="18">
        <f t="shared" si="296"/>
        <v>40478.263923611114</v>
      </c>
      <c r="T3152" s="21">
        <f t="shared" si="297"/>
        <v>40568.166666666664</v>
      </c>
      <c r="U3152" s="23">
        <f t="shared" si="298"/>
        <v>90</v>
      </c>
      <c r="V3152" s="25">
        <f t="shared" si="299"/>
        <v>0.24657534246575341</v>
      </c>
    </row>
    <row r="3153" spans="1:22" customFormat="1" ht="45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 s="8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 s="9">
        <f t="shared" si="295"/>
        <v>103.35</v>
      </c>
      <c r="Q3153" s="5" t="s">
        <v>8313</v>
      </c>
      <c r="R3153" s="10" t="s">
        <v>8314</v>
      </c>
      <c r="S3153" s="18">
        <f t="shared" si="296"/>
        <v>41862.83997685185</v>
      </c>
      <c r="T3153" s="21">
        <f t="shared" si="297"/>
        <v>41892.83997685185</v>
      </c>
      <c r="U3153" s="23">
        <f t="shared" si="298"/>
        <v>30</v>
      </c>
      <c r="V3153" s="25">
        <f t="shared" si="299"/>
        <v>8.2191780821917804E-2</v>
      </c>
    </row>
    <row r="3154" spans="1:22" customFormat="1" ht="45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 s="8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 s="9">
        <f t="shared" si="295"/>
        <v>34.79</v>
      </c>
      <c r="Q3154" s="5" t="s">
        <v>8313</v>
      </c>
      <c r="R3154" s="10" t="s">
        <v>8314</v>
      </c>
      <c r="S3154" s="18">
        <f t="shared" si="296"/>
        <v>41550.867673611108</v>
      </c>
      <c r="T3154" s="21">
        <f t="shared" si="297"/>
        <v>41580.867673611108</v>
      </c>
      <c r="U3154" s="23">
        <f t="shared" si="298"/>
        <v>30</v>
      </c>
      <c r="V3154" s="25">
        <f t="shared" si="299"/>
        <v>8.2191780821917804E-2</v>
      </c>
    </row>
    <row r="3155" spans="1:22" customFormat="1" ht="45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 s="8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 s="9">
        <f t="shared" si="295"/>
        <v>41.77</v>
      </c>
      <c r="Q3155" s="5" t="s">
        <v>8313</v>
      </c>
      <c r="R3155" s="10" t="s">
        <v>8314</v>
      </c>
      <c r="S3155" s="18">
        <f t="shared" si="296"/>
        <v>40633.154363425929</v>
      </c>
      <c r="T3155" s="21">
        <f t="shared" si="297"/>
        <v>40664.207638888889</v>
      </c>
      <c r="U3155" s="23">
        <f t="shared" si="298"/>
        <v>31</v>
      </c>
      <c r="V3155" s="25">
        <f t="shared" si="299"/>
        <v>8.4931506849315067E-2</v>
      </c>
    </row>
    <row r="3156" spans="1:22" customFormat="1" ht="60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 s="8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 s="9">
        <f t="shared" si="295"/>
        <v>64.27</v>
      </c>
      <c r="Q3156" s="5" t="s">
        <v>8313</v>
      </c>
      <c r="R3156" s="10" t="s">
        <v>8314</v>
      </c>
      <c r="S3156" s="18">
        <f t="shared" si="296"/>
        <v>40970.875671296293</v>
      </c>
      <c r="T3156" s="21">
        <f t="shared" si="297"/>
        <v>41000.834004629629</v>
      </c>
      <c r="U3156" s="23">
        <f t="shared" si="298"/>
        <v>30</v>
      </c>
      <c r="V3156" s="25">
        <f t="shared" si="299"/>
        <v>8.2191780821917804E-2</v>
      </c>
    </row>
    <row r="3157" spans="1:22" customFormat="1" ht="45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 s="8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 s="9">
        <f t="shared" si="295"/>
        <v>31.21</v>
      </c>
      <c r="Q3157" s="5" t="s">
        <v>8313</v>
      </c>
      <c r="R3157" s="10" t="s">
        <v>8314</v>
      </c>
      <c r="S3157" s="18">
        <f t="shared" si="296"/>
        <v>41233.499131944445</v>
      </c>
      <c r="T3157" s="21">
        <f t="shared" si="297"/>
        <v>41263.499131944445</v>
      </c>
      <c r="U3157" s="23">
        <f t="shared" si="298"/>
        <v>30</v>
      </c>
      <c r="V3157" s="25">
        <f t="shared" si="299"/>
        <v>8.2191780821917804E-2</v>
      </c>
    </row>
    <row r="3158" spans="1:22" customFormat="1" ht="60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 s="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 s="9">
        <f t="shared" si="295"/>
        <v>62.92</v>
      </c>
      <c r="Q3158" s="5" t="s">
        <v>8313</v>
      </c>
      <c r="R3158" s="10" t="s">
        <v>8314</v>
      </c>
      <c r="S3158" s="18">
        <f t="shared" si="296"/>
        <v>41026.953055555554</v>
      </c>
      <c r="T3158" s="21">
        <f t="shared" si="297"/>
        <v>41061.953055555554</v>
      </c>
      <c r="U3158" s="23">
        <f t="shared" si="298"/>
        <v>35</v>
      </c>
      <c r="V3158" s="25">
        <f t="shared" si="299"/>
        <v>9.5890410958904104E-2</v>
      </c>
    </row>
    <row r="3159" spans="1:22" customFormat="1" ht="30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 s="8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 s="9">
        <f t="shared" si="295"/>
        <v>98.54</v>
      </c>
      <c r="Q3159" s="5" t="s">
        <v>8313</v>
      </c>
      <c r="R3159" s="10" t="s">
        <v>8314</v>
      </c>
      <c r="S3159" s="18">
        <f t="shared" si="296"/>
        <v>41829.788252314815</v>
      </c>
      <c r="T3159" s="21">
        <f t="shared" si="297"/>
        <v>41839.208333333336</v>
      </c>
      <c r="U3159" s="23">
        <f t="shared" si="298"/>
        <v>10</v>
      </c>
      <c r="V3159" s="25">
        <f t="shared" si="299"/>
        <v>2.7397260273972601E-2</v>
      </c>
    </row>
    <row r="3160" spans="1:22" customFormat="1" ht="30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 s="8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 s="9">
        <f t="shared" si="295"/>
        <v>82.61</v>
      </c>
      <c r="Q3160" s="5" t="s">
        <v>8313</v>
      </c>
      <c r="R3160" s="10" t="s">
        <v>8314</v>
      </c>
      <c r="S3160" s="18">
        <f t="shared" si="296"/>
        <v>41447.839722222219</v>
      </c>
      <c r="T3160" s="21">
        <f t="shared" si="297"/>
        <v>41477.839722222219</v>
      </c>
      <c r="U3160" s="23">
        <f t="shared" si="298"/>
        <v>30</v>
      </c>
      <c r="V3160" s="25">
        <f t="shared" si="299"/>
        <v>8.2191780821917804E-2</v>
      </c>
    </row>
    <row r="3161" spans="1:22" customFormat="1" ht="45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 s="8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 s="9">
        <f t="shared" si="295"/>
        <v>38.5</v>
      </c>
      <c r="Q3161" s="5" t="s">
        <v>8313</v>
      </c>
      <c r="R3161" s="10" t="s">
        <v>8314</v>
      </c>
      <c r="S3161" s="18">
        <f t="shared" si="296"/>
        <v>40884.066678240742</v>
      </c>
      <c r="T3161" s="21">
        <f t="shared" si="297"/>
        <v>40926.958333333336</v>
      </c>
      <c r="U3161" s="23">
        <f t="shared" si="298"/>
        <v>42</v>
      </c>
      <c r="V3161" s="25">
        <f t="shared" si="299"/>
        <v>0.11506849315068493</v>
      </c>
    </row>
    <row r="3162" spans="1:22" customFormat="1" ht="45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 s="8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 s="9">
        <f t="shared" si="295"/>
        <v>80.16</v>
      </c>
      <c r="Q3162" s="5" t="s">
        <v>8313</v>
      </c>
      <c r="R3162" s="10" t="s">
        <v>8314</v>
      </c>
      <c r="S3162" s="18">
        <f t="shared" si="296"/>
        <v>41841.26489583333</v>
      </c>
      <c r="T3162" s="21">
        <f t="shared" si="297"/>
        <v>41864.207638888889</v>
      </c>
      <c r="U3162" s="23">
        <f t="shared" si="298"/>
        <v>23</v>
      </c>
      <c r="V3162" s="25">
        <f t="shared" si="299"/>
        <v>6.3013698630136991E-2</v>
      </c>
    </row>
    <row r="3163" spans="1:22" customFormat="1" ht="60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 s="8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 s="9">
        <f t="shared" si="295"/>
        <v>28.41</v>
      </c>
      <c r="Q3163" s="5" t="s">
        <v>8313</v>
      </c>
      <c r="R3163" s="10" t="s">
        <v>8314</v>
      </c>
      <c r="S3163" s="18">
        <f t="shared" si="296"/>
        <v>41897.536134259259</v>
      </c>
      <c r="T3163" s="21">
        <f t="shared" si="297"/>
        <v>41927.536134259259</v>
      </c>
      <c r="U3163" s="23">
        <f t="shared" si="298"/>
        <v>30</v>
      </c>
      <c r="V3163" s="25">
        <f t="shared" si="299"/>
        <v>8.2191780821917804E-2</v>
      </c>
    </row>
    <row r="3164" spans="1:22" customFormat="1" ht="60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 s="8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 s="9">
        <f t="shared" si="295"/>
        <v>80.73</v>
      </c>
      <c r="Q3164" s="5" t="s">
        <v>8313</v>
      </c>
      <c r="R3164" s="10" t="s">
        <v>8314</v>
      </c>
      <c r="S3164" s="18">
        <f t="shared" si="296"/>
        <v>41799.685902777775</v>
      </c>
      <c r="T3164" s="21">
        <f t="shared" si="297"/>
        <v>41827.083333333336</v>
      </c>
      <c r="U3164" s="23">
        <f t="shared" si="298"/>
        <v>28</v>
      </c>
      <c r="V3164" s="25">
        <f t="shared" si="299"/>
        <v>7.6712328767123292E-2</v>
      </c>
    </row>
    <row r="3165" spans="1:22" customFormat="1" ht="45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 s="8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 s="9">
        <f t="shared" si="295"/>
        <v>200.69</v>
      </c>
      <c r="Q3165" s="5" t="s">
        <v>8313</v>
      </c>
      <c r="R3165" s="10" t="s">
        <v>8314</v>
      </c>
      <c r="S3165" s="18">
        <f t="shared" si="296"/>
        <v>41775.753761574073</v>
      </c>
      <c r="T3165" s="21">
        <f t="shared" si="297"/>
        <v>41805.753761574073</v>
      </c>
      <c r="U3165" s="23">
        <f t="shared" si="298"/>
        <v>30</v>
      </c>
      <c r="V3165" s="25">
        <f t="shared" si="299"/>
        <v>8.2191780821917804E-2</v>
      </c>
    </row>
    <row r="3166" spans="1:22" customFormat="1" ht="60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 s="8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 s="9">
        <f t="shared" si="295"/>
        <v>37.590000000000003</v>
      </c>
      <c r="Q3166" s="5" t="s">
        <v>8313</v>
      </c>
      <c r="R3166" s="10" t="s">
        <v>8314</v>
      </c>
      <c r="S3166" s="18">
        <f t="shared" si="296"/>
        <v>41766.80572916667</v>
      </c>
      <c r="T3166" s="21">
        <f t="shared" si="297"/>
        <v>41799.80572916667</v>
      </c>
      <c r="U3166" s="23">
        <f t="shared" si="298"/>
        <v>33</v>
      </c>
      <c r="V3166" s="25">
        <f t="shared" si="299"/>
        <v>9.0410958904109592E-2</v>
      </c>
    </row>
    <row r="3167" spans="1:22" customFormat="1" ht="60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 s="8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 s="9">
        <f t="shared" si="295"/>
        <v>58.1</v>
      </c>
      <c r="Q3167" s="5" t="s">
        <v>8313</v>
      </c>
      <c r="R3167" s="10" t="s">
        <v>8314</v>
      </c>
      <c r="S3167" s="18">
        <f t="shared" si="296"/>
        <v>40644.159259259257</v>
      </c>
      <c r="T3167" s="21">
        <f t="shared" si="297"/>
        <v>40666.165972222225</v>
      </c>
      <c r="U3167" s="23">
        <f t="shared" si="298"/>
        <v>22</v>
      </c>
      <c r="V3167" s="25">
        <f t="shared" si="299"/>
        <v>6.0273972602739728E-2</v>
      </c>
    </row>
    <row r="3168" spans="1:22" customFormat="1" ht="60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 s="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 s="9">
        <f t="shared" si="295"/>
        <v>60.3</v>
      </c>
      <c r="Q3168" s="5" t="s">
        <v>8313</v>
      </c>
      <c r="R3168" s="10" t="s">
        <v>8314</v>
      </c>
      <c r="S3168" s="18">
        <f t="shared" si="296"/>
        <v>41940.69158564815</v>
      </c>
      <c r="T3168" s="21">
        <f t="shared" si="297"/>
        <v>41969.332638888889</v>
      </c>
      <c r="U3168" s="23">
        <f t="shared" si="298"/>
        <v>29</v>
      </c>
      <c r="V3168" s="25">
        <f t="shared" si="299"/>
        <v>7.9452054794520555E-2</v>
      </c>
    </row>
    <row r="3169" spans="1:22" customFormat="1" ht="30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 s="8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 s="9">
        <f t="shared" si="295"/>
        <v>63.36</v>
      </c>
      <c r="Q3169" s="5" t="s">
        <v>8313</v>
      </c>
      <c r="R3169" s="10" t="s">
        <v>8314</v>
      </c>
      <c r="S3169" s="18">
        <f t="shared" si="296"/>
        <v>41839.175706018519</v>
      </c>
      <c r="T3169" s="21">
        <f t="shared" si="297"/>
        <v>41853.175706018519</v>
      </c>
      <c r="U3169" s="23">
        <f t="shared" si="298"/>
        <v>14</v>
      </c>
      <c r="V3169" s="25">
        <f t="shared" si="299"/>
        <v>3.8356164383561646E-2</v>
      </c>
    </row>
    <row r="3170" spans="1:22" customFormat="1" ht="45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 s="8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 s="9">
        <f t="shared" si="295"/>
        <v>50.9</v>
      </c>
      <c r="Q3170" s="5" t="s">
        <v>8313</v>
      </c>
      <c r="R3170" s="10" t="s">
        <v>8314</v>
      </c>
      <c r="S3170" s="18">
        <f t="shared" si="296"/>
        <v>41772.105937500004</v>
      </c>
      <c r="T3170" s="21">
        <f t="shared" si="297"/>
        <v>41803.916666666664</v>
      </c>
      <c r="U3170" s="23">
        <f t="shared" si="298"/>
        <v>31</v>
      </c>
      <c r="V3170" s="25">
        <f t="shared" si="299"/>
        <v>8.4931506849315067E-2</v>
      </c>
    </row>
    <row r="3171" spans="1:22" customFormat="1" ht="30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 s="8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 s="9">
        <f t="shared" si="295"/>
        <v>100.5</v>
      </c>
      <c r="Q3171" s="5" t="s">
        <v>8313</v>
      </c>
      <c r="R3171" s="10" t="s">
        <v>8314</v>
      </c>
      <c r="S3171" s="18">
        <f t="shared" si="296"/>
        <v>41591.737974537034</v>
      </c>
      <c r="T3171" s="21">
        <f t="shared" si="297"/>
        <v>41621.207638888889</v>
      </c>
      <c r="U3171" s="23">
        <f t="shared" si="298"/>
        <v>30</v>
      </c>
      <c r="V3171" s="25">
        <f t="shared" si="299"/>
        <v>8.2191780821917804E-2</v>
      </c>
    </row>
    <row r="3172" spans="1:22" customFormat="1" ht="45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 s="8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 s="9">
        <f t="shared" si="295"/>
        <v>31.62</v>
      </c>
      <c r="Q3172" s="5" t="s">
        <v>8313</v>
      </c>
      <c r="R3172" s="10" t="s">
        <v>8314</v>
      </c>
      <c r="S3172" s="18">
        <f t="shared" si="296"/>
        <v>41789.080370370371</v>
      </c>
      <c r="T3172" s="21">
        <f t="shared" si="297"/>
        <v>41822.166666666664</v>
      </c>
      <c r="U3172" s="23">
        <f t="shared" si="298"/>
        <v>33</v>
      </c>
      <c r="V3172" s="25">
        <f t="shared" si="299"/>
        <v>9.0410958904109592E-2</v>
      </c>
    </row>
    <row r="3173" spans="1:22" customFormat="1" ht="60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 s="8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 s="9">
        <f t="shared" si="295"/>
        <v>65.099999999999994</v>
      </c>
      <c r="Q3173" s="5" t="s">
        <v>8313</v>
      </c>
      <c r="R3173" s="10" t="s">
        <v>8314</v>
      </c>
      <c r="S3173" s="18">
        <f t="shared" si="296"/>
        <v>42466.608310185184</v>
      </c>
      <c r="T3173" s="21">
        <f t="shared" si="297"/>
        <v>42496.608310185184</v>
      </c>
      <c r="U3173" s="23">
        <f t="shared" si="298"/>
        <v>30</v>
      </c>
      <c r="V3173" s="25">
        <f t="shared" si="299"/>
        <v>8.2191780821917804E-2</v>
      </c>
    </row>
    <row r="3174" spans="1:22" customFormat="1" ht="45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 s="8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 s="9">
        <f t="shared" si="295"/>
        <v>79.31</v>
      </c>
      <c r="Q3174" s="5" t="s">
        <v>8313</v>
      </c>
      <c r="R3174" s="10" t="s">
        <v>8314</v>
      </c>
      <c r="S3174" s="18">
        <f t="shared" si="296"/>
        <v>40923.729953703703</v>
      </c>
      <c r="T3174" s="21">
        <f t="shared" si="297"/>
        <v>40953.729953703703</v>
      </c>
      <c r="U3174" s="23">
        <f t="shared" si="298"/>
        <v>30</v>
      </c>
      <c r="V3174" s="25">
        <f t="shared" si="299"/>
        <v>8.2191780821917804E-2</v>
      </c>
    </row>
    <row r="3175" spans="1:22" customFormat="1" ht="60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 s="8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 s="9">
        <f t="shared" si="295"/>
        <v>139.19</v>
      </c>
      <c r="Q3175" s="5" t="s">
        <v>8313</v>
      </c>
      <c r="R3175" s="10" t="s">
        <v>8314</v>
      </c>
      <c r="S3175" s="18">
        <f t="shared" si="296"/>
        <v>41878.878379629627</v>
      </c>
      <c r="T3175" s="21">
        <f t="shared" si="297"/>
        <v>41908.878379629627</v>
      </c>
      <c r="U3175" s="23">
        <f t="shared" si="298"/>
        <v>30</v>
      </c>
      <c r="V3175" s="25">
        <f t="shared" si="299"/>
        <v>8.2191780821917804E-2</v>
      </c>
    </row>
    <row r="3176" spans="1:22" customFormat="1" ht="60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 s="8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 s="9">
        <f t="shared" si="295"/>
        <v>131.91</v>
      </c>
      <c r="Q3176" s="5" t="s">
        <v>8313</v>
      </c>
      <c r="R3176" s="10" t="s">
        <v>8314</v>
      </c>
      <c r="S3176" s="18">
        <f t="shared" si="296"/>
        <v>41862.864675925928</v>
      </c>
      <c r="T3176" s="21">
        <f t="shared" si="297"/>
        <v>41876.864675925928</v>
      </c>
      <c r="U3176" s="23">
        <f t="shared" si="298"/>
        <v>14</v>
      </c>
      <c r="V3176" s="25">
        <f t="shared" si="299"/>
        <v>3.8356164383561646E-2</v>
      </c>
    </row>
    <row r="3177" spans="1:22" customFormat="1" ht="60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 s="8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 s="9">
        <f t="shared" si="295"/>
        <v>91.3</v>
      </c>
      <c r="Q3177" s="5" t="s">
        <v>8313</v>
      </c>
      <c r="R3177" s="10" t="s">
        <v>8314</v>
      </c>
      <c r="S3177" s="18">
        <f t="shared" si="296"/>
        <v>40531.886886574073</v>
      </c>
      <c r="T3177" s="21">
        <f t="shared" si="297"/>
        <v>40591.886886574073</v>
      </c>
      <c r="U3177" s="23">
        <f t="shared" si="298"/>
        <v>60</v>
      </c>
      <c r="V3177" s="25">
        <f t="shared" si="299"/>
        <v>0.16438356164383561</v>
      </c>
    </row>
    <row r="3178" spans="1:22" customFormat="1" ht="60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 s="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 s="9">
        <f t="shared" si="295"/>
        <v>39.67</v>
      </c>
      <c r="Q3178" s="5" t="s">
        <v>8313</v>
      </c>
      <c r="R3178" s="10" t="s">
        <v>8314</v>
      </c>
      <c r="S3178" s="18">
        <f t="shared" si="296"/>
        <v>41477.930914351848</v>
      </c>
      <c r="T3178" s="21">
        <f t="shared" si="297"/>
        <v>41504.625</v>
      </c>
      <c r="U3178" s="23">
        <f t="shared" si="298"/>
        <v>27</v>
      </c>
      <c r="V3178" s="25">
        <f t="shared" si="299"/>
        <v>7.3972602739726029E-2</v>
      </c>
    </row>
    <row r="3179" spans="1:22" customFormat="1" ht="45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 s="8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 s="9">
        <f t="shared" si="295"/>
        <v>57.55</v>
      </c>
      <c r="Q3179" s="5" t="s">
        <v>8313</v>
      </c>
      <c r="R3179" s="10" t="s">
        <v>8314</v>
      </c>
      <c r="S3179" s="18">
        <f t="shared" si="296"/>
        <v>41781.666770833333</v>
      </c>
      <c r="T3179" s="21">
        <f t="shared" si="297"/>
        <v>41811.666770833333</v>
      </c>
      <c r="U3179" s="23">
        <f t="shared" si="298"/>
        <v>30</v>
      </c>
      <c r="V3179" s="25">
        <f t="shared" si="299"/>
        <v>8.2191780821917804E-2</v>
      </c>
    </row>
    <row r="3180" spans="1:22" customFormat="1" ht="60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 s="8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 s="9">
        <f t="shared" si="295"/>
        <v>33.03</v>
      </c>
      <c r="Q3180" s="5" t="s">
        <v>8313</v>
      </c>
      <c r="R3180" s="10" t="s">
        <v>8314</v>
      </c>
      <c r="S3180" s="18">
        <f t="shared" si="296"/>
        <v>41806.605034722219</v>
      </c>
      <c r="T3180" s="21">
        <f t="shared" si="297"/>
        <v>41836.605034722219</v>
      </c>
      <c r="U3180" s="23">
        <f t="shared" si="298"/>
        <v>30</v>
      </c>
      <c r="V3180" s="25">
        <f t="shared" si="299"/>
        <v>8.2191780821917804E-2</v>
      </c>
    </row>
    <row r="3181" spans="1:22" customFormat="1" ht="45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 s="8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 s="9">
        <f t="shared" si="295"/>
        <v>77.34</v>
      </c>
      <c r="Q3181" s="5" t="s">
        <v>8313</v>
      </c>
      <c r="R3181" s="10" t="s">
        <v>8314</v>
      </c>
      <c r="S3181" s="18">
        <f t="shared" si="296"/>
        <v>41375.702210648145</v>
      </c>
      <c r="T3181" s="21">
        <f t="shared" si="297"/>
        <v>41400.702210648145</v>
      </c>
      <c r="U3181" s="23">
        <f t="shared" si="298"/>
        <v>25</v>
      </c>
      <c r="V3181" s="25">
        <f t="shared" si="299"/>
        <v>6.8493150684931503E-2</v>
      </c>
    </row>
    <row r="3182" spans="1:22" customFormat="1" ht="45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 s="8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 s="9">
        <f t="shared" si="295"/>
        <v>31.93</v>
      </c>
      <c r="Q3182" s="5" t="s">
        <v>8313</v>
      </c>
      <c r="R3182" s="10" t="s">
        <v>8314</v>
      </c>
      <c r="S3182" s="18">
        <f t="shared" si="296"/>
        <v>41780.412604166668</v>
      </c>
      <c r="T3182" s="21">
        <f t="shared" si="297"/>
        <v>41810.412604166668</v>
      </c>
      <c r="U3182" s="23">
        <f t="shared" si="298"/>
        <v>30</v>
      </c>
      <c r="V3182" s="25">
        <f t="shared" si="299"/>
        <v>8.2191780821917804E-2</v>
      </c>
    </row>
    <row r="3183" spans="1:22" customFormat="1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 s="8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 s="9">
        <f t="shared" si="295"/>
        <v>36.33</v>
      </c>
      <c r="Q3183" s="5" t="s">
        <v>8313</v>
      </c>
      <c r="R3183" s="10" t="s">
        <v>8314</v>
      </c>
      <c r="S3183" s="18">
        <f t="shared" si="296"/>
        <v>41779.310034722221</v>
      </c>
      <c r="T3183" s="21">
        <f t="shared" si="297"/>
        <v>41805.666666666664</v>
      </c>
      <c r="U3183" s="23">
        <f t="shared" si="298"/>
        <v>26</v>
      </c>
      <c r="V3183" s="25">
        <f t="shared" si="299"/>
        <v>7.1232876712328766E-2</v>
      </c>
    </row>
    <row r="3184" spans="1:22" customFormat="1" ht="60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 s="8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 s="9">
        <f t="shared" si="295"/>
        <v>46.77</v>
      </c>
      <c r="Q3184" s="5" t="s">
        <v>8313</v>
      </c>
      <c r="R3184" s="10" t="s">
        <v>8314</v>
      </c>
      <c r="S3184" s="18">
        <f t="shared" si="296"/>
        <v>40883.949317129627</v>
      </c>
      <c r="T3184" s="21">
        <f t="shared" si="297"/>
        <v>40939.708333333336</v>
      </c>
      <c r="U3184" s="23">
        <f t="shared" si="298"/>
        <v>56</v>
      </c>
      <c r="V3184" s="25">
        <f t="shared" si="299"/>
        <v>0.15342465753424658</v>
      </c>
    </row>
    <row r="3185" spans="1:22" customFormat="1" ht="45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 s="8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 s="9">
        <f t="shared" si="295"/>
        <v>40.07</v>
      </c>
      <c r="Q3185" s="5" t="s">
        <v>8313</v>
      </c>
      <c r="R3185" s="10" t="s">
        <v>8314</v>
      </c>
      <c r="S3185" s="18">
        <f t="shared" si="296"/>
        <v>41491.79478009259</v>
      </c>
      <c r="T3185" s="21">
        <f t="shared" si="297"/>
        <v>41509.79478009259</v>
      </c>
      <c r="U3185" s="23">
        <f t="shared" si="298"/>
        <v>18</v>
      </c>
      <c r="V3185" s="25">
        <f t="shared" si="299"/>
        <v>4.9315068493150684E-2</v>
      </c>
    </row>
    <row r="3186" spans="1:22" customFormat="1" ht="45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 s="8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 s="9">
        <f t="shared" si="295"/>
        <v>100.22</v>
      </c>
      <c r="Q3186" s="5" t="s">
        <v>8313</v>
      </c>
      <c r="R3186" s="10" t="s">
        <v>8314</v>
      </c>
      <c r="S3186" s="18">
        <f t="shared" si="296"/>
        <v>41791.993414351848</v>
      </c>
      <c r="T3186" s="21">
        <f t="shared" si="297"/>
        <v>41821.993414351848</v>
      </c>
      <c r="U3186" s="23">
        <f t="shared" si="298"/>
        <v>30</v>
      </c>
      <c r="V3186" s="25">
        <f t="shared" si="299"/>
        <v>8.2191780821917804E-2</v>
      </c>
    </row>
    <row r="3187" spans="1:22" customFormat="1" ht="60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 s="8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 s="9">
        <f t="shared" si="295"/>
        <v>41.67</v>
      </c>
      <c r="Q3187" s="5" t="s">
        <v>8313</v>
      </c>
      <c r="R3187" s="10" t="s">
        <v>8314</v>
      </c>
      <c r="S3187" s="18">
        <f t="shared" si="296"/>
        <v>41829.977326388893</v>
      </c>
      <c r="T3187" s="21">
        <f t="shared" si="297"/>
        <v>41836.977326388893</v>
      </c>
      <c r="U3187" s="23">
        <f t="shared" si="298"/>
        <v>7</v>
      </c>
      <c r="V3187" s="25">
        <f t="shared" si="299"/>
        <v>1.9178082191780823E-2</v>
      </c>
    </row>
    <row r="3188" spans="1:22" customFormat="1" ht="60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 s="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 s="9">
        <f t="shared" si="295"/>
        <v>46.71</v>
      </c>
      <c r="Q3188" s="5" t="s">
        <v>8313</v>
      </c>
      <c r="R3188" s="10" t="s">
        <v>8314</v>
      </c>
      <c r="S3188" s="18">
        <f t="shared" si="296"/>
        <v>41868.924050925925</v>
      </c>
      <c r="T3188" s="21">
        <f t="shared" si="297"/>
        <v>41898.875</v>
      </c>
      <c r="U3188" s="23">
        <f t="shared" si="298"/>
        <v>30</v>
      </c>
      <c r="V3188" s="25">
        <f t="shared" si="299"/>
        <v>8.2191780821917804E-2</v>
      </c>
    </row>
    <row r="3189" spans="1:22" customFormat="1" ht="60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 s="8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 s="9">
        <f t="shared" si="295"/>
        <v>71.489999999999995</v>
      </c>
      <c r="Q3189" s="5" t="s">
        <v>8313</v>
      </c>
      <c r="R3189" s="10" t="s">
        <v>8314</v>
      </c>
      <c r="S3189" s="18">
        <f t="shared" si="296"/>
        <v>41835.666354166664</v>
      </c>
      <c r="T3189" s="21">
        <f t="shared" si="297"/>
        <v>41855.666354166664</v>
      </c>
      <c r="U3189" s="23">
        <f t="shared" si="298"/>
        <v>20</v>
      </c>
      <c r="V3189" s="25">
        <f t="shared" si="299"/>
        <v>5.4794520547945202E-2</v>
      </c>
    </row>
    <row r="3190" spans="1:22" ht="60" x14ac:dyDescent="0.25">
      <c r="A3190" s="41">
        <v>3188</v>
      </c>
      <c r="B3190" s="42" t="s">
        <v>3188</v>
      </c>
      <c r="C3190" s="42" t="s">
        <v>7298</v>
      </c>
      <c r="D3190" s="43">
        <v>200</v>
      </c>
      <c r="E3190" s="44">
        <v>130</v>
      </c>
      <c r="F3190" s="41" t="s">
        <v>8220</v>
      </c>
      <c r="G3190" s="41" t="s">
        <v>8224</v>
      </c>
      <c r="H3190" s="41" t="s">
        <v>8246</v>
      </c>
      <c r="I3190" s="45">
        <v>1433930302</v>
      </c>
      <c r="J3190" s="45">
        <v>1432115902</v>
      </c>
      <c r="K3190" s="41" t="b">
        <v>0</v>
      </c>
      <c r="L3190" s="41">
        <v>9</v>
      </c>
      <c r="M3190" s="41" t="b">
        <v>0</v>
      </c>
      <c r="N3190" s="41" t="s">
        <v>8303</v>
      </c>
      <c r="O3190" s="41">
        <f t="shared" si="294"/>
        <v>65</v>
      </c>
      <c r="P3190" s="39">
        <f t="shared" si="295"/>
        <v>14.44</v>
      </c>
      <c r="Q3190" s="46" t="s">
        <v>8313</v>
      </c>
      <c r="R3190" s="47" t="s">
        <v>8355</v>
      </c>
      <c r="S3190" s="66">
        <f>(((J3190/60)/60)/24)+DATE(1970,1,1)</f>
        <v>42144.415532407409</v>
      </c>
      <c r="T3190" s="64">
        <f t="shared" si="297"/>
        <v>42165.415532407409</v>
      </c>
      <c r="U3190" s="49">
        <f t="shared" si="298"/>
        <v>21</v>
      </c>
      <c r="V3190" s="45">
        <f>YEAR(S3190)</f>
        <v>2015</v>
      </c>
    </row>
    <row r="3191" spans="1:22" customFormat="1" ht="60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 s="8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 s="9">
        <f t="shared" si="295"/>
        <v>356.84</v>
      </c>
      <c r="Q3191" s="5" t="s">
        <v>8313</v>
      </c>
      <c r="R3191" s="10" t="s">
        <v>8355</v>
      </c>
      <c r="S3191" s="18">
        <f t="shared" si="296"/>
        <v>42118.346435185187</v>
      </c>
      <c r="T3191" s="21">
        <f t="shared" si="297"/>
        <v>42148.346435185187</v>
      </c>
      <c r="U3191" s="23">
        <f t="shared" si="298"/>
        <v>30</v>
      </c>
      <c r="V3191" s="25">
        <f t="shared" si="299"/>
        <v>8.2191780821917804E-2</v>
      </c>
    </row>
    <row r="3192" spans="1:22" customFormat="1" ht="45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 s="8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 s="9">
        <f t="shared" si="295"/>
        <v>0</v>
      </c>
      <c r="Q3192" s="5" t="s">
        <v>8313</v>
      </c>
      <c r="R3192" s="10" t="s">
        <v>8355</v>
      </c>
      <c r="S3192" s="18">
        <f t="shared" si="296"/>
        <v>42683.151331018518</v>
      </c>
      <c r="T3192" s="21">
        <f t="shared" si="297"/>
        <v>42713.192997685182</v>
      </c>
      <c r="U3192" s="23">
        <f t="shared" si="298"/>
        <v>30</v>
      </c>
      <c r="V3192" s="25">
        <f t="shared" si="299"/>
        <v>8.2191780821917804E-2</v>
      </c>
    </row>
    <row r="3193" spans="1:22" customFormat="1" ht="45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 s="8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 s="9">
        <f t="shared" si="295"/>
        <v>37.75</v>
      </c>
      <c r="Q3193" s="5" t="s">
        <v>8313</v>
      </c>
      <c r="R3193" s="10" t="s">
        <v>8355</v>
      </c>
      <c r="S3193" s="18">
        <f t="shared" si="296"/>
        <v>42538.755428240736</v>
      </c>
      <c r="T3193" s="21">
        <f t="shared" si="297"/>
        <v>42598.755428240736</v>
      </c>
      <c r="U3193" s="23">
        <f t="shared" si="298"/>
        <v>60</v>
      </c>
      <c r="V3193" s="25">
        <f t="shared" si="299"/>
        <v>0.16438356164383561</v>
      </c>
    </row>
    <row r="3194" spans="1:22" ht="60" x14ac:dyDescent="0.25">
      <c r="A3194" s="41">
        <v>3192</v>
      </c>
      <c r="B3194" s="42" t="s">
        <v>3192</v>
      </c>
      <c r="C3194" s="42" t="s">
        <v>7302</v>
      </c>
      <c r="D3194" s="43">
        <v>10000</v>
      </c>
      <c r="E3194" s="44">
        <v>102</v>
      </c>
      <c r="F3194" s="41" t="s">
        <v>8220</v>
      </c>
      <c r="G3194" s="41" t="s">
        <v>8224</v>
      </c>
      <c r="H3194" s="41" t="s">
        <v>8246</v>
      </c>
      <c r="I3194" s="45">
        <v>1425160800</v>
      </c>
      <c r="J3194" s="45">
        <v>1421274859</v>
      </c>
      <c r="K3194" s="41" t="b">
        <v>0</v>
      </c>
      <c r="L3194" s="41">
        <v>8</v>
      </c>
      <c r="M3194" s="41" t="b">
        <v>0</v>
      </c>
      <c r="N3194" s="41" t="s">
        <v>8303</v>
      </c>
      <c r="O3194" s="41">
        <f t="shared" si="294"/>
        <v>1</v>
      </c>
      <c r="P3194" s="39">
        <f t="shared" si="295"/>
        <v>12.75</v>
      </c>
      <c r="Q3194" s="46" t="s">
        <v>8313</v>
      </c>
      <c r="R3194" s="47" t="s">
        <v>8355</v>
      </c>
      <c r="S3194" s="66">
        <f t="shared" si="296"/>
        <v>42018.94049768518</v>
      </c>
      <c r="T3194" s="64">
        <f t="shared" si="297"/>
        <v>42063.916666666672</v>
      </c>
      <c r="U3194" s="49">
        <f t="shared" si="298"/>
        <v>45</v>
      </c>
      <c r="V3194" s="45">
        <f t="shared" ref="V3194:V3195" si="300">YEAR(S3194)</f>
        <v>2015</v>
      </c>
    </row>
    <row r="3195" spans="1:22" ht="45" x14ac:dyDescent="0.25">
      <c r="A3195" s="41">
        <v>3193</v>
      </c>
      <c r="B3195" s="42" t="s">
        <v>3193</v>
      </c>
      <c r="C3195" s="42" t="s">
        <v>7303</v>
      </c>
      <c r="D3195" s="43">
        <v>5000</v>
      </c>
      <c r="E3195" s="44">
        <v>587</v>
      </c>
      <c r="F3195" s="41" t="s">
        <v>8220</v>
      </c>
      <c r="G3195" s="41" t="s">
        <v>8224</v>
      </c>
      <c r="H3195" s="41" t="s">
        <v>8246</v>
      </c>
      <c r="I3195" s="45">
        <v>1424474056</v>
      </c>
      <c r="J3195" s="45">
        <v>1420586056</v>
      </c>
      <c r="K3195" s="41" t="b">
        <v>0</v>
      </c>
      <c r="L3195" s="41">
        <v>24</v>
      </c>
      <c r="M3195" s="41" t="b">
        <v>0</v>
      </c>
      <c r="N3195" s="41" t="s">
        <v>8303</v>
      </c>
      <c r="O3195" s="41">
        <f t="shared" si="294"/>
        <v>12</v>
      </c>
      <c r="P3195" s="39">
        <f t="shared" si="295"/>
        <v>24.46</v>
      </c>
      <c r="Q3195" s="46" t="s">
        <v>8313</v>
      </c>
      <c r="R3195" s="47" t="s">
        <v>8355</v>
      </c>
      <c r="S3195" s="66">
        <f t="shared" si="296"/>
        <v>42010.968240740738</v>
      </c>
      <c r="T3195" s="64">
        <f t="shared" si="297"/>
        <v>42055.968240740738</v>
      </c>
      <c r="U3195" s="49">
        <f t="shared" si="298"/>
        <v>45</v>
      </c>
      <c r="V3195" s="45">
        <f t="shared" si="300"/>
        <v>2015</v>
      </c>
    </row>
    <row r="3196" spans="1:22" customFormat="1" ht="60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 s="8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 s="9">
        <f t="shared" si="295"/>
        <v>0</v>
      </c>
      <c r="Q3196" s="5" t="s">
        <v>8313</v>
      </c>
      <c r="R3196" s="10" t="s">
        <v>8355</v>
      </c>
      <c r="S3196" s="18">
        <f t="shared" si="296"/>
        <v>42182.062476851846</v>
      </c>
      <c r="T3196" s="21">
        <f t="shared" si="297"/>
        <v>42212.062476851846</v>
      </c>
      <c r="U3196" s="23">
        <f t="shared" si="298"/>
        <v>30</v>
      </c>
      <c r="V3196" s="25">
        <f t="shared" si="299"/>
        <v>8.2191780821917804E-2</v>
      </c>
    </row>
    <row r="3197" spans="1:22" customFormat="1" ht="60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 s="8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 s="9">
        <f t="shared" si="295"/>
        <v>53.08</v>
      </c>
      <c r="Q3197" s="5" t="s">
        <v>8313</v>
      </c>
      <c r="R3197" s="10" t="s">
        <v>8355</v>
      </c>
      <c r="S3197" s="18">
        <f t="shared" si="296"/>
        <v>42017.594236111108</v>
      </c>
      <c r="T3197" s="21">
        <f t="shared" si="297"/>
        <v>42047.594236111108</v>
      </c>
      <c r="U3197" s="23">
        <f t="shared" si="298"/>
        <v>30</v>
      </c>
      <c r="V3197" s="25">
        <f t="shared" si="299"/>
        <v>8.2191780821917804E-2</v>
      </c>
    </row>
    <row r="3198" spans="1:22" customFormat="1" ht="45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 s="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 s="9">
        <f t="shared" si="295"/>
        <v>300</v>
      </c>
      <c r="Q3198" s="5" t="s">
        <v>8313</v>
      </c>
      <c r="R3198" s="10" t="s">
        <v>8355</v>
      </c>
      <c r="S3198" s="18">
        <f t="shared" si="296"/>
        <v>42157.598090277781</v>
      </c>
      <c r="T3198" s="21">
        <f t="shared" si="297"/>
        <v>42217.583333333328</v>
      </c>
      <c r="U3198" s="23">
        <f t="shared" si="298"/>
        <v>60</v>
      </c>
      <c r="V3198" s="25">
        <f t="shared" si="299"/>
        <v>0.16438356164383561</v>
      </c>
    </row>
    <row r="3199" spans="1:22" customFormat="1" ht="45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 s="8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 s="9">
        <f t="shared" si="295"/>
        <v>286.25</v>
      </c>
      <c r="Q3199" s="5" t="s">
        <v>8313</v>
      </c>
      <c r="R3199" s="10" t="s">
        <v>8355</v>
      </c>
      <c r="S3199" s="18">
        <f t="shared" si="296"/>
        <v>42009.493263888886</v>
      </c>
      <c r="T3199" s="21">
        <f t="shared" si="297"/>
        <v>42039.493263888886</v>
      </c>
      <c r="U3199" s="23">
        <f t="shared" si="298"/>
        <v>30</v>
      </c>
      <c r="V3199" s="25">
        <f t="shared" si="299"/>
        <v>8.2191780821917804E-2</v>
      </c>
    </row>
    <row r="3200" spans="1:22" customFormat="1" ht="60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 s="8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 s="9">
        <f t="shared" si="295"/>
        <v>36.67</v>
      </c>
      <c r="Q3200" s="5" t="s">
        <v>8313</v>
      </c>
      <c r="R3200" s="10" t="s">
        <v>8355</v>
      </c>
      <c r="S3200" s="18">
        <f t="shared" si="296"/>
        <v>42013.424502314811</v>
      </c>
      <c r="T3200" s="21">
        <f t="shared" si="297"/>
        <v>42051.424502314811</v>
      </c>
      <c r="U3200" s="23">
        <f t="shared" si="298"/>
        <v>38</v>
      </c>
      <c r="V3200" s="25">
        <f t="shared" si="299"/>
        <v>0.10410958904109589</v>
      </c>
    </row>
    <row r="3201" spans="1:22" customFormat="1" ht="45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 s="8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 s="9">
        <f t="shared" si="295"/>
        <v>49.21</v>
      </c>
      <c r="Q3201" s="5" t="s">
        <v>8313</v>
      </c>
      <c r="R3201" s="10" t="s">
        <v>8355</v>
      </c>
      <c r="S3201" s="18">
        <f t="shared" si="296"/>
        <v>41858.761782407404</v>
      </c>
      <c r="T3201" s="21">
        <f t="shared" si="297"/>
        <v>41888.875</v>
      </c>
      <c r="U3201" s="23">
        <f t="shared" si="298"/>
        <v>30</v>
      </c>
      <c r="V3201" s="25">
        <f t="shared" si="299"/>
        <v>8.2191780821917804E-2</v>
      </c>
    </row>
    <row r="3202" spans="1:22" customFormat="1" ht="60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 s="8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94"/>
        <v>0</v>
      </c>
      <c r="P3202" s="9">
        <f t="shared" si="295"/>
        <v>1</v>
      </c>
      <c r="Q3202" s="5" t="s">
        <v>8313</v>
      </c>
      <c r="R3202" s="10" t="s">
        <v>8355</v>
      </c>
      <c r="S3202" s="18">
        <f t="shared" si="296"/>
        <v>42460.320613425924</v>
      </c>
      <c r="T3202" s="21">
        <f t="shared" si="297"/>
        <v>42490.231944444444</v>
      </c>
      <c r="U3202" s="23">
        <f t="shared" si="298"/>
        <v>30</v>
      </c>
      <c r="V3202" s="25">
        <f t="shared" si="299"/>
        <v>8.2191780821917804E-2</v>
      </c>
    </row>
    <row r="3203" spans="1:22" ht="60" x14ac:dyDescent="0.25">
      <c r="A3203" s="41">
        <v>3201</v>
      </c>
      <c r="B3203" s="42" t="s">
        <v>3201</v>
      </c>
      <c r="C3203" s="42" t="s">
        <v>7311</v>
      </c>
      <c r="D3203" s="43">
        <v>2000</v>
      </c>
      <c r="E3203" s="44">
        <v>25</v>
      </c>
      <c r="F3203" s="41" t="s">
        <v>8220</v>
      </c>
      <c r="G3203" s="41" t="s">
        <v>8224</v>
      </c>
      <c r="H3203" s="41" t="s">
        <v>8246</v>
      </c>
      <c r="I3203" s="45">
        <v>1409509477</v>
      </c>
      <c r="J3203" s="45">
        <v>1407695077</v>
      </c>
      <c r="K3203" s="41" t="b">
        <v>0</v>
      </c>
      <c r="L3203" s="41">
        <v>2</v>
      </c>
      <c r="M3203" s="41" t="b">
        <v>0</v>
      </c>
      <c r="N3203" s="41" t="s">
        <v>8303</v>
      </c>
      <c r="O3203" s="41">
        <f t="shared" ref="O3203:O3266" si="301">ROUND(E3203/D3203*100,0)</f>
        <v>1</v>
      </c>
      <c r="P3203" s="39">
        <f t="shared" ref="P3203:P3266" si="302">IFERROR(ROUND(E3203/L3203,2),0)</f>
        <v>12.5</v>
      </c>
      <c r="Q3203" s="46" t="s">
        <v>8313</v>
      </c>
      <c r="R3203" s="47" t="s">
        <v>8355</v>
      </c>
      <c r="S3203" s="66">
        <f>(((J3203/60)/60)/24)+DATE(1970,1,1)</f>
        <v>41861.767094907409</v>
      </c>
      <c r="T3203" s="64">
        <f t="shared" ref="T3203:T3266" si="303">(((I3203/60)/60)/24)+DATE(1970,1,1)</f>
        <v>41882.767094907409</v>
      </c>
      <c r="U3203" s="49">
        <f t="shared" ref="U3203:U3266" si="304">_xlfn.DAYS(T3203,S3203)</f>
        <v>21</v>
      </c>
      <c r="V3203" s="45">
        <f>YEAR(S3203)</f>
        <v>2014</v>
      </c>
    </row>
    <row r="3204" spans="1:22" customFormat="1" ht="45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 s="8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1"/>
        <v>55</v>
      </c>
      <c r="P3204" s="9">
        <f t="shared" si="302"/>
        <v>109.04</v>
      </c>
      <c r="Q3204" s="5" t="s">
        <v>8313</v>
      </c>
      <c r="R3204" s="10" t="s">
        <v>8355</v>
      </c>
      <c r="S3204" s="18">
        <f t="shared" ref="S3204:S3266" si="305">(((J3204/60)/60)/24)+DATE(1970,1,1)</f>
        <v>42293.853541666671</v>
      </c>
      <c r="T3204" s="21">
        <f t="shared" si="303"/>
        <v>42352.249305555553</v>
      </c>
      <c r="U3204" s="23">
        <f t="shared" si="304"/>
        <v>59</v>
      </c>
      <c r="V3204" s="25">
        <f t="shared" ref="V3204:V3266" si="306">U3204/365</f>
        <v>0.16164383561643836</v>
      </c>
    </row>
    <row r="3205" spans="1:22" customFormat="1" ht="45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 s="8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1"/>
        <v>25</v>
      </c>
      <c r="P3205" s="9">
        <f t="shared" si="302"/>
        <v>41.67</v>
      </c>
      <c r="Q3205" s="5" t="s">
        <v>8313</v>
      </c>
      <c r="R3205" s="10" t="s">
        <v>8355</v>
      </c>
      <c r="S3205" s="18">
        <f t="shared" si="305"/>
        <v>42242.988680555558</v>
      </c>
      <c r="T3205" s="21">
        <f t="shared" si="303"/>
        <v>42272.988680555558</v>
      </c>
      <c r="U3205" s="23">
        <f t="shared" si="304"/>
        <v>30</v>
      </c>
      <c r="V3205" s="25">
        <f t="shared" si="306"/>
        <v>8.2191780821917804E-2</v>
      </c>
    </row>
    <row r="3206" spans="1:22" customFormat="1" ht="60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 s="8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1"/>
        <v>0</v>
      </c>
      <c r="P3206" s="9">
        <f t="shared" si="302"/>
        <v>0</v>
      </c>
      <c r="Q3206" s="5" t="s">
        <v>8313</v>
      </c>
      <c r="R3206" s="10" t="s">
        <v>8355</v>
      </c>
      <c r="S3206" s="18">
        <f t="shared" si="305"/>
        <v>42172.686099537037</v>
      </c>
      <c r="T3206" s="21">
        <f t="shared" si="303"/>
        <v>42202.676388888889</v>
      </c>
      <c r="U3206" s="23">
        <f t="shared" si="304"/>
        <v>30</v>
      </c>
      <c r="V3206" s="25">
        <f t="shared" si="306"/>
        <v>8.2191780821917804E-2</v>
      </c>
    </row>
    <row r="3207" spans="1:22" ht="60" x14ac:dyDescent="0.25">
      <c r="A3207" s="41">
        <v>3205</v>
      </c>
      <c r="B3207" s="42" t="s">
        <v>3205</v>
      </c>
      <c r="C3207" s="42" t="s">
        <v>7315</v>
      </c>
      <c r="D3207" s="43">
        <v>8000</v>
      </c>
      <c r="E3207" s="44">
        <v>273</v>
      </c>
      <c r="F3207" s="41" t="s">
        <v>8220</v>
      </c>
      <c r="G3207" s="41" t="s">
        <v>8224</v>
      </c>
      <c r="H3207" s="41" t="s">
        <v>8246</v>
      </c>
      <c r="I3207" s="45">
        <v>1430470772</v>
      </c>
      <c r="J3207" s="45">
        <v>1427878772</v>
      </c>
      <c r="K3207" s="41" t="b">
        <v>0</v>
      </c>
      <c r="L3207" s="41">
        <v>12</v>
      </c>
      <c r="M3207" s="41" t="b">
        <v>0</v>
      </c>
      <c r="N3207" s="41" t="s">
        <v>8303</v>
      </c>
      <c r="O3207" s="41">
        <f t="shared" si="301"/>
        <v>3</v>
      </c>
      <c r="P3207" s="39">
        <f t="shared" si="302"/>
        <v>22.75</v>
      </c>
      <c r="Q3207" s="46" t="s">
        <v>8313</v>
      </c>
      <c r="R3207" s="47" t="s">
        <v>8355</v>
      </c>
      <c r="S3207" s="66">
        <f>(((J3207/60)/60)/24)+DATE(1970,1,1)</f>
        <v>42095.374675925923</v>
      </c>
      <c r="T3207" s="64">
        <f t="shared" si="303"/>
        <v>42125.374675925923</v>
      </c>
      <c r="U3207" s="49">
        <f t="shared" si="304"/>
        <v>30</v>
      </c>
      <c r="V3207" s="45">
        <f>YEAR(S3207)</f>
        <v>2015</v>
      </c>
    </row>
    <row r="3208" spans="1:22" customFormat="1" ht="60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 s="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1"/>
        <v>0</v>
      </c>
      <c r="P3208" s="9">
        <f t="shared" si="302"/>
        <v>0</v>
      </c>
      <c r="Q3208" s="5" t="s">
        <v>8313</v>
      </c>
      <c r="R3208" s="10" t="s">
        <v>8355</v>
      </c>
      <c r="S3208" s="18">
        <f t="shared" si="305"/>
        <v>42236.276053240741</v>
      </c>
      <c r="T3208" s="21">
        <f t="shared" si="303"/>
        <v>42266.276053240741</v>
      </c>
      <c r="U3208" s="23">
        <f t="shared" si="304"/>
        <v>30</v>
      </c>
      <c r="V3208" s="25">
        <f t="shared" si="306"/>
        <v>8.2191780821917804E-2</v>
      </c>
    </row>
    <row r="3209" spans="1:22" customFormat="1" ht="60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 s="8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1"/>
        <v>46</v>
      </c>
      <c r="P3209" s="9">
        <f t="shared" si="302"/>
        <v>70.83</v>
      </c>
      <c r="Q3209" s="5" t="s">
        <v>8313</v>
      </c>
      <c r="R3209" s="10" t="s">
        <v>8355</v>
      </c>
      <c r="S3209" s="18">
        <f t="shared" si="305"/>
        <v>42057.277858796297</v>
      </c>
      <c r="T3209" s="21">
        <f t="shared" si="303"/>
        <v>42117.236192129625</v>
      </c>
      <c r="U3209" s="23">
        <f t="shared" si="304"/>
        <v>60</v>
      </c>
      <c r="V3209" s="25">
        <f t="shared" si="306"/>
        <v>0.16438356164383561</v>
      </c>
    </row>
    <row r="3210" spans="1:22" customFormat="1" ht="45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 s="8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1"/>
        <v>104</v>
      </c>
      <c r="P3210" s="9">
        <f t="shared" si="302"/>
        <v>63.11</v>
      </c>
      <c r="Q3210" s="5" t="s">
        <v>8313</v>
      </c>
      <c r="R3210" s="10" t="s">
        <v>8314</v>
      </c>
      <c r="S3210" s="18">
        <f t="shared" si="305"/>
        <v>41827.605057870373</v>
      </c>
      <c r="T3210" s="21">
        <f t="shared" si="303"/>
        <v>41848.605057870373</v>
      </c>
      <c r="U3210" s="23">
        <f t="shared" si="304"/>
        <v>21</v>
      </c>
      <c r="V3210" s="25">
        <f t="shared" si="306"/>
        <v>5.7534246575342465E-2</v>
      </c>
    </row>
    <row r="3211" spans="1:22" customFormat="1" ht="45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 s="8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1"/>
        <v>119</v>
      </c>
      <c r="P3211" s="9">
        <f t="shared" si="302"/>
        <v>50.16</v>
      </c>
      <c r="Q3211" s="5" t="s">
        <v>8313</v>
      </c>
      <c r="R3211" s="10" t="s">
        <v>8314</v>
      </c>
      <c r="S3211" s="18">
        <f t="shared" si="305"/>
        <v>41778.637245370373</v>
      </c>
      <c r="T3211" s="21">
        <f t="shared" si="303"/>
        <v>41810.958333333336</v>
      </c>
      <c r="U3211" s="23">
        <f t="shared" si="304"/>
        <v>32</v>
      </c>
      <c r="V3211" s="25">
        <f t="shared" si="306"/>
        <v>8.7671232876712329E-2</v>
      </c>
    </row>
    <row r="3212" spans="1:22" customFormat="1" ht="60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 s="8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1"/>
        <v>126</v>
      </c>
      <c r="P3212" s="9">
        <f t="shared" si="302"/>
        <v>62.88</v>
      </c>
      <c r="Q3212" s="5" t="s">
        <v>8313</v>
      </c>
      <c r="R3212" s="10" t="s">
        <v>8314</v>
      </c>
      <c r="S3212" s="18">
        <f t="shared" si="305"/>
        <v>41013.936562499999</v>
      </c>
      <c r="T3212" s="21">
        <f t="shared" si="303"/>
        <v>41061.165972222225</v>
      </c>
      <c r="U3212" s="23">
        <f t="shared" si="304"/>
        <v>48</v>
      </c>
      <c r="V3212" s="25">
        <f t="shared" si="306"/>
        <v>0.13150684931506848</v>
      </c>
    </row>
    <row r="3213" spans="1:22" customFormat="1" ht="60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 s="8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1"/>
        <v>120</v>
      </c>
      <c r="P3213" s="9">
        <f t="shared" si="302"/>
        <v>85.53</v>
      </c>
      <c r="Q3213" s="5" t="s">
        <v>8313</v>
      </c>
      <c r="R3213" s="10" t="s">
        <v>8314</v>
      </c>
      <c r="S3213" s="18">
        <f t="shared" si="305"/>
        <v>41834.586574074077</v>
      </c>
      <c r="T3213" s="21">
        <f t="shared" si="303"/>
        <v>41866.083333333336</v>
      </c>
      <c r="U3213" s="23">
        <f t="shared" si="304"/>
        <v>32</v>
      </c>
      <c r="V3213" s="25">
        <f t="shared" si="306"/>
        <v>8.7671232876712329E-2</v>
      </c>
    </row>
    <row r="3214" spans="1:22" customFormat="1" ht="30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 s="8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1"/>
        <v>126</v>
      </c>
      <c r="P3214" s="9">
        <f t="shared" si="302"/>
        <v>53.72</v>
      </c>
      <c r="Q3214" s="5" t="s">
        <v>8313</v>
      </c>
      <c r="R3214" s="10" t="s">
        <v>8314</v>
      </c>
      <c r="S3214" s="18">
        <f t="shared" si="305"/>
        <v>41829.795729166668</v>
      </c>
      <c r="T3214" s="21">
        <f t="shared" si="303"/>
        <v>41859.795729166668</v>
      </c>
      <c r="U3214" s="23">
        <f t="shared" si="304"/>
        <v>30</v>
      </c>
      <c r="V3214" s="25">
        <f t="shared" si="306"/>
        <v>8.2191780821917804E-2</v>
      </c>
    </row>
    <row r="3215" spans="1:22" customFormat="1" ht="60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 s="8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1"/>
        <v>100</v>
      </c>
      <c r="P3215" s="9">
        <f t="shared" si="302"/>
        <v>127.81</v>
      </c>
      <c r="Q3215" s="5" t="s">
        <v>8313</v>
      </c>
      <c r="R3215" s="10" t="s">
        <v>8314</v>
      </c>
      <c r="S3215" s="18">
        <f t="shared" si="305"/>
        <v>42171.763414351852</v>
      </c>
      <c r="T3215" s="21">
        <f t="shared" si="303"/>
        <v>42211.763414351852</v>
      </c>
      <c r="U3215" s="23">
        <f t="shared" si="304"/>
        <v>40</v>
      </c>
      <c r="V3215" s="25">
        <f t="shared" si="306"/>
        <v>0.1095890410958904</v>
      </c>
    </row>
    <row r="3216" spans="1:22" customFormat="1" ht="60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 s="8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1"/>
        <v>102</v>
      </c>
      <c r="P3216" s="9">
        <f t="shared" si="302"/>
        <v>106.57</v>
      </c>
      <c r="Q3216" s="5" t="s">
        <v>8313</v>
      </c>
      <c r="R3216" s="10" t="s">
        <v>8314</v>
      </c>
      <c r="S3216" s="18">
        <f t="shared" si="305"/>
        <v>42337.792511574073</v>
      </c>
      <c r="T3216" s="21">
        <f t="shared" si="303"/>
        <v>42374.996527777781</v>
      </c>
      <c r="U3216" s="23">
        <f t="shared" si="304"/>
        <v>37</v>
      </c>
      <c r="V3216" s="25">
        <f t="shared" si="306"/>
        <v>0.10136986301369863</v>
      </c>
    </row>
    <row r="3217" spans="1:22" customFormat="1" ht="60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 s="8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1"/>
        <v>100</v>
      </c>
      <c r="P3217" s="9">
        <f t="shared" si="302"/>
        <v>262.11</v>
      </c>
      <c r="Q3217" s="5" t="s">
        <v>8313</v>
      </c>
      <c r="R3217" s="10" t="s">
        <v>8314</v>
      </c>
      <c r="S3217" s="18">
        <f t="shared" si="305"/>
        <v>42219.665173611109</v>
      </c>
      <c r="T3217" s="21">
        <f t="shared" si="303"/>
        <v>42257.165972222225</v>
      </c>
      <c r="U3217" s="23">
        <f t="shared" si="304"/>
        <v>38</v>
      </c>
      <c r="V3217" s="25">
        <f t="shared" si="306"/>
        <v>0.10410958904109589</v>
      </c>
    </row>
    <row r="3218" spans="1:22" customFormat="1" ht="60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 s="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1"/>
        <v>100</v>
      </c>
      <c r="P3218" s="9">
        <f t="shared" si="302"/>
        <v>57.17</v>
      </c>
      <c r="Q3218" s="5" t="s">
        <v>8313</v>
      </c>
      <c r="R3218" s="10" t="s">
        <v>8314</v>
      </c>
      <c r="S3218" s="18">
        <f t="shared" si="305"/>
        <v>42165.462627314817</v>
      </c>
      <c r="T3218" s="21">
        <f t="shared" si="303"/>
        <v>42196.604166666672</v>
      </c>
      <c r="U3218" s="23">
        <f t="shared" si="304"/>
        <v>31</v>
      </c>
      <c r="V3218" s="25">
        <f t="shared" si="306"/>
        <v>8.4931506849315067E-2</v>
      </c>
    </row>
    <row r="3219" spans="1:22" customFormat="1" ht="45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 s="8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1"/>
        <v>116</v>
      </c>
      <c r="P3219" s="9">
        <f t="shared" si="302"/>
        <v>50.2</v>
      </c>
      <c r="Q3219" s="5" t="s">
        <v>8313</v>
      </c>
      <c r="R3219" s="10" t="s">
        <v>8314</v>
      </c>
      <c r="S3219" s="18">
        <f t="shared" si="305"/>
        <v>42648.546111111107</v>
      </c>
      <c r="T3219" s="21">
        <f t="shared" si="303"/>
        <v>42678.546111111107</v>
      </c>
      <c r="U3219" s="23">
        <f t="shared" si="304"/>
        <v>30</v>
      </c>
      <c r="V3219" s="25">
        <f t="shared" si="306"/>
        <v>8.2191780821917804E-2</v>
      </c>
    </row>
    <row r="3220" spans="1:22" customFormat="1" ht="60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 s="8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1"/>
        <v>102</v>
      </c>
      <c r="P3220" s="9">
        <f t="shared" si="302"/>
        <v>66.59</v>
      </c>
      <c r="Q3220" s="5" t="s">
        <v>8313</v>
      </c>
      <c r="R3220" s="10" t="s">
        <v>8314</v>
      </c>
      <c r="S3220" s="18">
        <f t="shared" si="305"/>
        <v>41971.002152777779</v>
      </c>
      <c r="T3220" s="21">
        <f t="shared" si="303"/>
        <v>42004</v>
      </c>
      <c r="U3220" s="23">
        <f t="shared" si="304"/>
        <v>33</v>
      </c>
      <c r="V3220" s="25">
        <f t="shared" si="306"/>
        <v>9.0410958904109592E-2</v>
      </c>
    </row>
    <row r="3221" spans="1:22" customFormat="1" ht="45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 s="8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1"/>
        <v>100</v>
      </c>
      <c r="P3221" s="9">
        <f t="shared" si="302"/>
        <v>168.25</v>
      </c>
      <c r="Q3221" s="5" t="s">
        <v>8313</v>
      </c>
      <c r="R3221" s="10" t="s">
        <v>8314</v>
      </c>
      <c r="S3221" s="18">
        <f t="shared" si="305"/>
        <v>42050.983182870375</v>
      </c>
      <c r="T3221" s="21">
        <f t="shared" si="303"/>
        <v>42085.941516203704</v>
      </c>
      <c r="U3221" s="23">
        <f t="shared" si="304"/>
        <v>35</v>
      </c>
      <c r="V3221" s="25">
        <f t="shared" si="306"/>
        <v>9.5890410958904104E-2</v>
      </c>
    </row>
    <row r="3222" spans="1:22" customFormat="1" ht="30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 s="8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1"/>
        <v>101</v>
      </c>
      <c r="P3222" s="9">
        <f t="shared" si="302"/>
        <v>256.37</v>
      </c>
      <c r="Q3222" s="5" t="s">
        <v>8313</v>
      </c>
      <c r="R3222" s="10" t="s">
        <v>8314</v>
      </c>
      <c r="S3222" s="18">
        <f t="shared" si="305"/>
        <v>42772.833379629628</v>
      </c>
      <c r="T3222" s="21">
        <f t="shared" si="303"/>
        <v>42806.875</v>
      </c>
      <c r="U3222" s="23">
        <f t="shared" si="304"/>
        <v>34</v>
      </c>
      <c r="V3222" s="25">
        <f t="shared" si="306"/>
        <v>9.3150684931506855E-2</v>
      </c>
    </row>
    <row r="3223" spans="1:22" customFormat="1" ht="60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 s="8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1"/>
        <v>103</v>
      </c>
      <c r="P3223" s="9">
        <f t="shared" si="302"/>
        <v>36.61</v>
      </c>
      <c r="Q3223" s="5" t="s">
        <v>8313</v>
      </c>
      <c r="R3223" s="10" t="s">
        <v>8314</v>
      </c>
      <c r="S3223" s="18">
        <f t="shared" si="305"/>
        <v>42155.696793981479</v>
      </c>
      <c r="T3223" s="21">
        <f t="shared" si="303"/>
        <v>42190.696793981479</v>
      </c>
      <c r="U3223" s="23">
        <f t="shared" si="304"/>
        <v>35</v>
      </c>
      <c r="V3223" s="25">
        <f t="shared" si="306"/>
        <v>9.5890410958904104E-2</v>
      </c>
    </row>
    <row r="3224" spans="1:22" customFormat="1" ht="45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 s="8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1"/>
        <v>125</v>
      </c>
      <c r="P3224" s="9">
        <f t="shared" si="302"/>
        <v>37.14</v>
      </c>
      <c r="Q3224" s="5" t="s">
        <v>8313</v>
      </c>
      <c r="R3224" s="10" t="s">
        <v>8314</v>
      </c>
      <c r="S3224" s="18">
        <f t="shared" si="305"/>
        <v>42270.582141203704</v>
      </c>
      <c r="T3224" s="21">
        <f t="shared" si="303"/>
        <v>42301.895138888889</v>
      </c>
      <c r="U3224" s="23">
        <f t="shared" si="304"/>
        <v>31</v>
      </c>
      <c r="V3224" s="25">
        <f t="shared" si="306"/>
        <v>8.4931506849315067E-2</v>
      </c>
    </row>
    <row r="3225" spans="1:22" customFormat="1" ht="30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 s="8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1"/>
        <v>110</v>
      </c>
      <c r="P3225" s="9">
        <f t="shared" si="302"/>
        <v>45.88</v>
      </c>
      <c r="Q3225" s="5" t="s">
        <v>8313</v>
      </c>
      <c r="R3225" s="10" t="s">
        <v>8314</v>
      </c>
      <c r="S3225" s="18">
        <f t="shared" si="305"/>
        <v>42206.835370370376</v>
      </c>
      <c r="T3225" s="21">
        <f t="shared" si="303"/>
        <v>42236.835370370376</v>
      </c>
      <c r="U3225" s="23">
        <f t="shared" si="304"/>
        <v>30</v>
      </c>
      <c r="V3225" s="25">
        <f t="shared" si="306"/>
        <v>8.2191780821917804E-2</v>
      </c>
    </row>
    <row r="3226" spans="1:22" customFormat="1" ht="60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 s="8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1"/>
        <v>102</v>
      </c>
      <c r="P3226" s="9">
        <f t="shared" si="302"/>
        <v>141.71</v>
      </c>
      <c r="Q3226" s="5" t="s">
        <v>8313</v>
      </c>
      <c r="R3226" s="10" t="s">
        <v>8314</v>
      </c>
      <c r="S3226" s="18">
        <f t="shared" si="305"/>
        <v>42697.850844907407</v>
      </c>
      <c r="T3226" s="21">
        <f t="shared" si="303"/>
        <v>42745.208333333328</v>
      </c>
      <c r="U3226" s="23">
        <f t="shared" si="304"/>
        <v>48</v>
      </c>
      <c r="V3226" s="25">
        <f t="shared" si="306"/>
        <v>0.13150684931506848</v>
      </c>
    </row>
    <row r="3227" spans="1:22" customFormat="1" ht="45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 s="8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1"/>
        <v>102</v>
      </c>
      <c r="P3227" s="9">
        <f t="shared" si="302"/>
        <v>52.49</v>
      </c>
      <c r="Q3227" s="5" t="s">
        <v>8313</v>
      </c>
      <c r="R3227" s="10" t="s">
        <v>8314</v>
      </c>
      <c r="S3227" s="18">
        <f t="shared" si="305"/>
        <v>42503.559467592597</v>
      </c>
      <c r="T3227" s="21">
        <f t="shared" si="303"/>
        <v>42524.875</v>
      </c>
      <c r="U3227" s="23">
        <f t="shared" si="304"/>
        <v>21</v>
      </c>
      <c r="V3227" s="25">
        <f t="shared" si="306"/>
        <v>5.7534246575342465E-2</v>
      </c>
    </row>
    <row r="3228" spans="1:22" customFormat="1" ht="45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 s="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1"/>
        <v>104</v>
      </c>
      <c r="P3228" s="9">
        <f t="shared" si="302"/>
        <v>59.52</v>
      </c>
      <c r="Q3228" s="5" t="s">
        <v>8313</v>
      </c>
      <c r="R3228" s="10" t="s">
        <v>8314</v>
      </c>
      <c r="S3228" s="18">
        <f t="shared" si="305"/>
        <v>42277.583472222221</v>
      </c>
      <c r="T3228" s="21">
        <f t="shared" si="303"/>
        <v>42307.583472222221</v>
      </c>
      <c r="U3228" s="23">
        <f t="shared" si="304"/>
        <v>30</v>
      </c>
      <c r="V3228" s="25">
        <f t="shared" si="306"/>
        <v>8.2191780821917804E-2</v>
      </c>
    </row>
    <row r="3229" spans="1:22" customFormat="1" ht="60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 s="8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1"/>
        <v>125</v>
      </c>
      <c r="P3229" s="9">
        <f t="shared" si="302"/>
        <v>50</v>
      </c>
      <c r="Q3229" s="5" t="s">
        <v>8313</v>
      </c>
      <c r="R3229" s="10" t="s">
        <v>8314</v>
      </c>
      <c r="S3229" s="18">
        <f t="shared" si="305"/>
        <v>42722.882361111115</v>
      </c>
      <c r="T3229" s="21">
        <f t="shared" si="303"/>
        <v>42752.882361111115</v>
      </c>
      <c r="U3229" s="23">
        <f t="shared" si="304"/>
        <v>30</v>
      </c>
      <c r="V3229" s="25">
        <f t="shared" si="306"/>
        <v>8.2191780821917804E-2</v>
      </c>
    </row>
    <row r="3230" spans="1:22" customFormat="1" ht="30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 s="8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1"/>
        <v>102</v>
      </c>
      <c r="P3230" s="9">
        <f t="shared" si="302"/>
        <v>193.62</v>
      </c>
      <c r="Q3230" s="5" t="s">
        <v>8313</v>
      </c>
      <c r="R3230" s="10" t="s">
        <v>8314</v>
      </c>
      <c r="S3230" s="18">
        <f t="shared" si="305"/>
        <v>42323.70930555556</v>
      </c>
      <c r="T3230" s="21">
        <f t="shared" si="303"/>
        <v>42355.207638888889</v>
      </c>
      <c r="U3230" s="23">
        <f t="shared" si="304"/>
        <v>32</v>
      </c>
      <c r="V3230" s="25">
        <f t="shared" si="306"/>
        <v>8.7671232876712329E-2</v>
      </c>
    </row>
    <row r="3231" spans="1:22" customFormat="1" ht="45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 s="8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1"/>
        <v>108</v>
      </c>
      <c r="P3231" s="9">
        <f t="shared" si="302"/>
        <v>106.8</v>
      </c>
      <c r="Q3231" s="5" t="s">
        <v>8313</v>
      </c>
      <c r="R3231" s="10" t="s">
        <v>8314</v>
      </c>
      <c r="S3231" s="18">
        <f t="shared" si="305"/>
        <v>41933.291643518518</v>
      </c>
      <c r="T3231" s="21">
        <f t="shared" si="303"/>
        <v>41963.333310185189</v>
      </c>
      <c r="U3231" s="23">
        <f t="shared" si="304"/>
        <v>30</v>
      </c>
      <c r="V3231" s="25">
        <f t="shared" si="306"/>
        <v>8.2191780821917804E-2</v>
      </c>
    </row>
    <row r="3232" spans="1:22" customFormat="1" ht="60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 s="8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1"/>
        <v>110</v>
      </c>
      <c r="P3232" s="9">
        <f t="shared" si="302"/>
        <v>77.22</v>
      </c>
      <c r="Q3232" s="5" t="s">
        <v>8313</v>
      </c>
      <c r="R3232" s="10" t="s">
        <v>8314</v>
      </c>
      <c r="S3232" s="18">
        <f t="shared" si="305"/>
        <v>41898.168125000004</v>
      </c>
      <c r="T3232" s="21">
        <f t="shared" si="303"/>
        <v>41913.165972222225</v>
      </c>
      <c r="U3232" s="23">
        <f t="shared" si="304"/>
        <v>15</v>
      </c>
      <c r="V3232" s="25">
        <f t="shared" si="306"/>
        <v>4.1095890410958902E-2</v>
      </c>
    </row>
    <row r="3233" spans="1:22" customFormat="1" ht="45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 s="8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1"/>
        <v>161</v>
      </c>
      <c r="P3233" s="9">
        <f t="shared" si="302"/>
        <v>57.5</v>
      </c>
      <c r="Q3233" s="5" t="s">
        <v>8313</v>
      </c>
      <c r="R3233" s="10" t="s">
        <v>8314</v>
      </c>
      <c r="S3233" s="18">
        <f t="shared" si="305"/>
        <v>42446.943831018521</v>
      </c>
      <c r="T3233" s="21">
        <f t="shared" si="303"/>
        <v>42476.943831018521</v>
      </c>
      <c r="U3233" s="23">
        <f t="shared" si="304"/>
        <v>30</v>
      </c>
      <c r="V3233" s="25">
        <f t="shared" si="306"/>
        <v>8.2191780821917804E-2</v>
      </c>
    </row>
    <row r="3234" spans="1:22" customFormat="1" ht="45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 s="8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1"/>
        <v>131</v>
      </c>
      <c r="P3234" s="9">
        <f t="shared" si="302"/>
        <v>50.46</v>
      </c>
      <c r="Q3234" s="5" t="s">
        <v>8313</v>
      </c>
      <c r="R3234" s="10" t="s">
        <v>8314</v>
      </c>
      <c r="S3234" s="18">
        <f t="shared" si="305"/>
        <v>42463.81385416667</v>
      </c>
      <c r="T3234" s="21">
        <f t="shared" si="303"/>
        <v>42494.165972222225</v>
      </c>
      <c r="U3234" s="23">
        <f t="shared" si="304"/>
        <v>31</v>
      </c>
      <c r="V3234" s="25">
        <f t="shared" si="306"/>
        <v>8.4931506849315067E-2</v>
      </c>
    </row>
    <row r="3235" spans="1:22" customFormat="1" ht="45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 s="8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1"/>
        <v>119</v>
      </c>
      <c r="P3235" s="9">
        <f t="shared" si="302"/>
        <v>97.38</v>
      </c>
      <c r="Q3235" s="5" t="s">
        <v>8313</v>
      </c>
      <c r="R3235" s="10" t="s">
        <v>8314</v>
      </c>
      <c r="S3235" s="18">
        <f t="shared" si="305"/>
        <v>42766.805034722223</v>
      </c>
      <c r="T3235" s="21">
        <f t="shared" si="303"/>
        <v>42796.805034722223</v>
      </c>
      <c r="U3235" s="23">
        <f t="shared" si="304"/>
        <v>30</v>
      </c>
      <c r="V3235" s="25">
        <f t="shared" si="306"/>
        <v>8.2191780821917804E-2</v>
      </c>
    </row>
    <row r="3236" spans="1:22" customFormat="1" ht="60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 s="8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1"/>
        <v>100</v>
      </c>
      <c r="P3236" s="9">
        <f t="shared" si="302"/>
        <v>34.92</v>
      </c>
      <c r="Q3236" s="5" t="s">
        <v>8313</v>
      </c>
      <c r="R3236" s="10" t="s">
        <v>8314</v>
      </c>
      <c r="S3236" s="18">
        <f t="shared" si="305"/>
        <v>42734.789444444439</v>
      </c>
      <c r="T3236" s="21">
        <f t="shared" si="303"/>
        <v>42767.979861111111</v>
      </c>
      <c r="U3236" s="23">
        <f t="shared" si="304"/>
        <v>33</v>
      </c>
      <c r="V3236" s="25">
        <f t="shared" si="306"/>
        <v>9.0410958904109592E-2</v>
      </c>
    </row>
    <row r="3237" spans="1:22" customFormat="1" ht="60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 s="8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1"/>
        <v>103</v>
      </c>
      <c r="P3237" s="9">
        <f t="shared" si="302"/>
        <v>85.53</v>
      </c>
      <c r="Q3237" s="5" t="s">
        <v>8313</v>
      </c>
      <c r="R3237" s="10" t="s">
        <v>8314</v>
      </c>
      <c r="S3237" s="18">
        <f t="shared" si="305"/>
        <v>42522.347812499997</v>
      </c>
      <c r="T3237" s="21">
        <f t="shared" si="303"/>
        <v>42552.347812499997</v>
      </c>
      <c r="U3237" s="23">
        <f t="shared" si="304"/>
        <v>30</v>
      </c>
      <c r="V3237" s="25">
        <f t="shared" si="306"/>
        <v>8.2191780821917804E-2</v>
      </c>
    </row>
    <row r="3238" spans="1:22" customFormat="1" ht="60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 s="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1"/>
        <v>101</v>
      </c>
      <c r="P3238" s="9">
        <f t="shared" si="302"/>
        <v>182.91</v>
      </c>
      <c r="Q3238" s="5" t="s">
        <v>8313</v>
      </c>
      <c r="R3238" s="10" t="s">
        <v>8314</v>
      </c>
      <c r="S3238" s="18">
        <f t="shared" si="305"/>
        <v>42702.917048611111</v>
      </c>
      <c r="T3238" s="21">
        <f t="shared" si="303"/>
        <v>42732.917048611111</v>
      </c>
      <c r="U3238" s="23">
        <f t="shared" si="304"/>
        <v>30</v>
      </c>
      <c r="V3238" s="25">
        <f t="shared" si="306"/>
        <v>8.2191780821917804E-2</v>
      </c>
    </row>
    <row r="3239" spans="1:22" customFormat="1" ht="30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 s="8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1"/>
        <v>101</v>
      </c>
      <c r="P3239" s="9">
        <f t="shared" si="302"/>
        <v>131.13999999999999</v>
      </c>
      <c r="Q3239" s="5" t="s">
        <v>8313</v>
      </c>
      <c r="R3239" s="10" t="s">
        <v>8314</v>
      </c>
      <c r="S3239" s="18">
        <f t="shared" si="305"/>
        <v>42252.474351851852</v>
      </c>
      <c r="T3239" s="21">
        <f t="shared" si="303"/>
        <v>42276.165972222225</v>
      </c>
      <c r="U3239" s="23">
        <f t="shared" si="304"/>
        <v>24</v>
      </c>
      <c r="V3239" s="25">
        <f t="shared" si="306"/>
        <v>6.575342465753424E-2</v>
      </c>
    </row>
    <row r="3240" spans="1:22" customFormat="1" ht="60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 s="8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1"/>
        <v>112</v>
      </c>
      <c r="P3240" s="9">
        <f t="shared" si="302"/>
        <v>39.81</v>
      </c>
      <c r="Q3240" s="5" t="s">
        <v>8313</v>
      </c>
      <c r="R3240" s="10" t="s">
        <v>8314</v>
      </c>
      <c r="S3240" s="18">
        <f t="shared" si="305"/>
        <v>42156.510393518518</v>
      </c>
      <c r="T3240" s="21">
        <f t="shared" si="303"/>
        <v>42186.510393518518</v>
      </c>
      <c r="U3240" s="23">
        <f t="shared" si="304"/>
        <v>30</v>
      </c>
      <c r="V3240" s="25">
        <f t="shared" si="306"/>
        <v>8.2191780821917804E-2</v>
      </c>
    </row>
    <row r="3241" spans="1:22" customFormat="1" ht="60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 s="8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1"/>
        <v>106</v>
      </c>
      <c r="P3241" s="9">
        <f t="shared" si="302"/>
        <v>59.7</v>
      </c>
      <c r="Q3241" s="5" t="s">
        <v>8313</v>
      </c>
      <c r="R3241" s="10" t="s">
        <v>8314</v>
      </c>
      <c r="S3241" s="18">
        <f t="shared" si="305"/>
        <v>42278.089039351849</v>
      </c>
      <c r="T3241" s="21">
        <f t="shared" si="303"/>
        <v>42302.999305555553</v>
      </c>
      <c r="U3241" s="23">
        <f t="shared" si="304"/>
        <v>24</v>
      </c>
      <c r="V3241" s="25">
        <f t="shared" si="306"/>
        <v>6.575342465753424E-2</v>
      </c>
    </row>
    <row r="3242" spans="1:22" customFormat="1" ht="60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 s="8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1"/>
        <v>101</v>
      </c>
      <c r="P3242" s="9">
        <f t="shared" si="302"/>
        <v>88.74</v>
      </c>
      <c r="Q3242" s="5" t="s">
        <v>8313</v>
      </c>
      <c r="R3242" s="10" t="s">
        <v>8314</v>
      </c>
      <c r="S3242" s="18">
        <f t="shared" si="305"/>
        <v>42754.693842592591</v>
      </c>
      <c r="T3242" s="21">
        <f t="shared" si="303"/>
        <v>42782.958333333328</v>
      </c>
      <c r="U3242" s="23">
        <f t="shared" si="304"/>
        <v>28</v>
      </c>
      <c r="V3242" s="25">
        <f t="shared" si="306"/>
        <v>7.6712328767123292E-2</v>
      </c>
    </row>
    <row r="3243" spans="1:22" customFormat="1" ht="60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 s="8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1"/>
        <v>115</v>
      </c>
      <c r="P3243" s="9">
        <f t="shared" si="302"/>
        <v>58.69</v>
      </c>
      <c r="Q3243" s="5" t="s">
        <v>8313</v>
      </c>
      <c r="R3243" s="10" t="s">
        <v>8314</v>
      </c>
      <c r="S3243" s="18">
        <f t="shared" si="305"/>
        <v>41893.324884259258</v>
      </c>
      <c r="T3243" s="21">
        <f t="shared" si="303"/>
        <v>41926.290972222225</v>
      </c>
      <c r="U3243" s="23">
        <f t="shared" si="304"/>
        <v>33</v>
      </c>
      <c r="V3243" s="25">
        <f t="shared" si="306"/>
        <v>9.0410958904109592E-2</v>
      </c>
    </row>
    <row r="3244" spans="1:22" customFormat="1" ht="45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 s="8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1"/>
        <v>127</v>
      </c>
      <c r="P3244" s="9">
        <f t="shared" si="302"/>
        <v>69.569999999999993</v>
      </c>
      <c r="Q3244" s="5" t="s">
        <v>8313</v>
      </c>
      <c r="R3244" s="10" t="s">
        <v>8314</v>
      </c>
      <c r="S3244" s="18">
        <f t="shared" si="305"/>
        <v>41871.755694444444</v>
      </c>
      <c r="T3244" s="21">
        <f t="shared" si="303"/>
        <v>41901.755694444444</v>
      </c>
      <c r="U3244" s="23">
        <f t="shared" si="304"/>
        <v>30</v>
      </c>
      <c r="V3244" s="25">
        <f t="shared" si="306"/>
        <v>8.2191780821917804E-2</v>
      </c>
    </row>
    <row r="3245" spans="1:22" customFormat="1" ht="45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 s="8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1"/>
        <v>103</v>
      </c>
      <c r="P3245" s="9">
        <f t="shared" si="302"/>
        <v>115.87</v>
      </c>
      <c r="Q3245" s="5" t="s">
        <v>8313</v>
      </c>
      <c r="R3245" s="10" t="s">
        <v>8314</v>
      </c>
      <c r="S3245" s="18">
        <f t="shared" si="305"/>
        <v>42262.096782407403</v>
      </c>
      <c r="T3245" s="21">
        <f t="shared" si="303"/>
        <v>42286</v>
      </c>
      <c r="U3245" s="23">
        <f t="shared" si="304"/>
        <v>24</v>
      </c>
      <c r="V3245" s="25">
        <f t="shared" si="306"/>
        <v>6.575342465753424E-2</v>
      </c>
    </row>
    <row r="3246" spans="1:22" customFormat="1" ht="45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 s="8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1"/>
        <v>103</v>
      </c>
      <c r="P3246" s="9">
        <f t="shared" si="302"/>
        <v>23.87</v>
      </c>
      <c r="Q3246" s="5" t="s">
        <v>8313</v>
      </c>
      <c r="R3246" s="10" t="s">
        <v>8314</v>
      </c>
      <c r="S3246" s="18">
        <f t="shared" si="305"/>
        <v>42675.694236111114</v>
      </c>
      <c r="T3246" s="21">
        <f t="shared" si="303"/>
        <v>42705.735902777778</v>
      </c>
      <c r="U3246" s="23">
        <f t="shared" si="304"/>
        <v>30</v>
      </c>
      <c r="V3246" s="25">
        <f t="shared" si="306"/>
        <v>8.2191780821917804E-2</v>
      </c>
    </row>
    <row r="3247" spans="1:22" customFormat="1" ht="45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 s="8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1"/>
        <v>104</v>
      </c>
      <c r="P3247" s="9">
        <f t="shared" si="302"/>
        <v>81.13</v>
      </c>
      <c r="Q3247" s="5" t="s">
        <v>8313</v>
      </c>
      <c r="R3247" s="10" t="s">
        <v>8314</v>
      </c>
      <c r="S3247" s="18">
        <f t="shared" si="305"/>
        <v>42135.60020833333</v>
      </c>
      <c r="T3247" s="21">
        <f t="shared" si="303"/>
        <v>42167.083333333328</v>
      </c>
      <c r="U3247" s="23">
        <f t="shared" si="304"/>
        <v>32</v>
      </c>
      <c r="V3247" s="25">
        <f t="shared" si="306"/>
        <v>8.7671232876712329E-2</v>
      </c>
    </row>
    <row r="3248" spans="1:22" customFormat="1" ht="45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 s="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1"/>
        <v>111</v>
      </c>
      <c r="P3248" s="9">
        <f t="shared" si="302"/>
        <v>57.63</v>
      </c>
      <c r="Q3248" s="5" t="s">
        <v>8313</v>
      </c>
      <c r="R3248" s="10" t="s">
        <v>8314</v>
      </c>
      <c r="S3248" s="18">
        <f t="shared" si="305"/>
        <v>42230.472222222219</v>
      </c>
      <c r="T3248" s="21">
        <f t="shared" si="303"/>
        <v>42259.165972222225</v>
      </c>
      <c r="U3248" s="23">
        <f t="shared" si="304"/>
        <v>29</v>
      </c>
      <c r="V3248" s="25">
        <f t="shared" si="306"/>
        <v>7.9452054794520555E-2</v>
      </c>
    </row>
    <row r="3249" spans="1:22" customFormat="1" ht="60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 s="8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1"/>
        <v>106</v>
      </c>
      <c r="P3249" s="9">
        <f t="shared" si="302"/>
        <v>46.43</v>
      </c>
      <c r="Q3249" s="5" t="s">
        <v>8313</v>
      </c>
      <c r="R3249" s="10" t="s">
        <v>8314</v>
      </c>
      <c r="S3249" s="18">
        <f t="shared" si="305"/>
        <v>42167.434166666666</v>
      </c>
      <c r="T3249" s="21">
        <f t="shared" si="303"/>
        <v>42197.434166666666</v>
      </c>
      <c r="U3249" s="23">
        <f t="shared" si="304"/>
        <v>30</v>
      </c>
      <c r="V3249" s="25">
        <f t="shared" si="306"/>
        <v>8.2191780821917804E-2</v>
      </c>
    </row>
    <row r="3250" spans="1:22" customFormat="1" ht="30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 s="8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1"/>
        <v>101</v>
      </c>
      <c r="P3250" s="9">
        <f t="shared" si="302"/>
        <v>60.48</v>
      </c>
      <c r="Q3250" s="5" t="s">
        <v>8313</v>
      </c>
      <c r="R3250" s="10" t="s">
        <v>8314</v>
      </c>
      <c r="S3250" s="18">
        <f t="shared" si="305"/>
        <v>42068.888391203705</v>
      </c>
      <c r="T3250" s="21">
        <f t="shared" si="303"/>
        <v>42098.846724537041</v>
      </c>
      <c r="U3250" s="23">
        <f t="shared" si="304"/>
        <v>30</v>
      </c>
      <c r="V3250" s="25">
        <f t="shared" si="306"/>
        <v>8.2191780821917804E-2</v>
      </c>
    </row>
    <row r="3251" spans="1:22" customFormat="1" ht="60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 s="8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1"/>
        <v>105</v>
      </c>
      <c r="P3251" s="9">
        <f t="shared" si="302"/>
        <v>65.58</v>
      </c>
      <c r="Q3251" s="5" t="s">
        <v>8313</v>
      </c>
      <c r="R3251" s="10" t="s">
        <v>8314</v>
      </c>
      <c r="S3251" s="18">
        <f t="shared" si="305"/>
        <v>42145.746689814812</v>
      </c>
      <c r="T3251" s="21">
        <f t="shared" si="303"/>
        <v>42175.746689814812</v>
      </c>
      <c r="U3251" s="23">
        <f t="shared" si="304"/>
        <v>30</v>
      </c>
      <c r="V3251" s="25">
        <f t="shared" si="306"/>
        <v>8.2191780821917804E-2</v>
      </c>
    </row>
    <row r="3252" spans="1:22" customFormat="1" ht="60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 s="8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1"/>
        <v>102</v>
      </c>
      <c r="P3252" s="9">
        <f t="shared" si="302"/>
        <v>119.19</v>
      </c>
      <c r="Q3252" s="5" t="s">
        <v>8313</v>
      </c>
      <c r="R3252" s="10" t="s">
        <v>8314</v>
      </c>
      <c r="S3252" s="18">
        <f t="shared" si="305"/>
        <v>41918.742175925923</v>
      </c>
      <c r="T3252" s="21">
        <f t="shared" si="303"/>
        <v>41948.783842592595</v>
      </c>
      <c r="U3252" s="23">
        <f t="shared" si="304"/>
        <v>30</v>
      </c>
      <c r="V3252" s="25">
        <f t="shared" si="306"/>
        <v>8.2191780821917804E-2</v>
      </c>
    </row>
    <row r="3253" spans="1:22" customFormat="1" ht="60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 s="8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1"/>
        <v>111</v>
      </c>
      <c r="P3253" s="9">
        <f t="shared" si="302"/>
        <v>83.05</v>
      </c>
      <c r="Q3253" s="5" t="s">
        <v>8313</v>
      </c>
      <c r="R3253" s="10" t="s">
        <v>8314</v>
      </c>
      <c r="S3253" s="18">
        <f t="shared" si="305"/>
        <v>42146.731087962966</v>
      </c>
      <c r="T3253" s="21">
        <f t="shared" si="303"/>
        <v>42176.731087962966</v>
      </c>
      <c r="U3253" s="23">
        <f t="shared" si="304"/>
        <v>30</v>
      </c>
      <c r="V3253" s="25">
        <f t="shared" si="306"/>
        <v>8.2191780821917804E-2</v>
      </c>
    </row>
    <row r="3254" spans="1:22" customFormat="1" ht="45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 s="8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1"/>
        <v>128</v>
      </c>
      <c r="P3254" s="9">
        <f t="shared" si="302"/>
        <v>57.52</v>
      </c>
      <c r="Q3254" s="5" t="s">
        <v>8313</v>
      </c>
      <c r="R3254" s="10" t="s">
        <v>8314</v>
      </c>
      <c r="S3254" s="18">
        <f t="shared" si="305"/>
        <v>42590.472685185188</v>
      </c>
      <c r="T3254" s="21">
        <f t="shared" si="303"/>
        <v>42620.472685185188</v>
      </c>
      <c r="U3254" s="23">
        <f t="shared" si="304"/>
        <v>30</v>
      </c>
      <c r="V3254" s="25">
        <f t="shared" si="306"/>
        <v>8.2191780821917804E-2</v>
      </c>
    </row>
    <row r="3255" spans="1:22" customFormat="1" ht="45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 s="8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1"/>
        <v>102</v>
      </c>
      <c r="P3255" s="9">
        <f t="shared" si="302"/>
        <v>177.09</v>
      </c>
      <c r="Q3255" s="5" t="s">
        <v>8313</v>
      </c>
      <c r="R3255" s="10" t="s">
        <v>8314</v>
      </c>
      <c r="S3255" s="18">
        <f t="shared" si="305"/>
        <v>42602.576712962968</v>
      </c>
      <c r="T3255" s="21">
        <f t="shared" si="303"/>
        <v>42621.15625</v>
      </c>
      <c r="U3255" s="23">
        <f t="shared" si="304"/>
        <v>19</v>
      </c>
      <c r="V3255" s="25">
        <f t="shared" si="306"/>
        <v>5.2054794520547946E-2</v>
      </c>
    </row>
    <row r="3256" spans="1:22" customFormat="1" ht="60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 s="8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1"/>
        <v>101</v>
      </c>
      <c r="P3256" s="9">
        <f t="shared" si="302"/>
        <v>70.77</v>
      </c>
      <c r="Q3256" s="5" t="s">
        <v>8313</v>
      </c>
      <c r="R3256" s="10" t="s">
        <v>8314</v>
      </c>
      <c r="S3256" s="18">
        <f t="shared" si="305"/>
        <v>42059.085752314815</v>
      </c>
      <c r="T3256" s="21">
        <f t="shared" si="303"/>
        <v>42089.044085648144</v>
      </c>
      <c r="U3256" s="23">
        <f t="shared" si="304"/>
        <v>30</v>
      </c>
      <c r="V3256" s="25">
        <f t="shared" si="306"/>
        <v>8.2191780821917804E-2</v>
      </c>
    </row>
    <row r="3257" spans="1:22" customFormat="1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 s="8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1"/>
        <v>175</v>
      </c>
      <c r="P3257" s="9">
        <f t="shared" si="302"/>
        <v>29.17</v>
      </c>
      <c r="Q3257" s="5" t="s">
        <v>8313</v>
      </c>
      <c r="R3257" s="10" t="s">
        <v>8314</v>
      </c>
      <c r="S3257" s="18">
        <f t="shared" si="305"/>
        <v>41889.768229166664</v>
      </c>
      <c r="T3257" s="21">
        <f t="shared" si="303"/>
        <v>41919.768229166664</v>
      </c>
      <c r="U3257" s="23">
        <f t="shared" si="304"/>
        <v>30</v>
      </c>
      <c r="V3257" s="25">
        <f t="shared" si="306"/>
        <v>8.2191780821917804E-2</v>
      </c>
    </row>
    <row r="3258" spans="1:22" customFormat="1" ht="45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 s="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1"/>
        <v>128</v>
      </c>
      <c r="P3258" s="9">
        <f t="shared" si="302"/>
        <v>72.760000000000005</v>
      </c>
      <c r="Q3258" s="5" t="s">
        <v>8313</v>
      </c>
      <c r="R3258" s="10" t="s">
        <v>8314</v>
      </c>
      <c r="S3258" s="18">
        <f t="shared" si="305"/>
        <v>42144.573807870373</v>
      </c>
      <c r="T3258" s="21">
        <f t="shared" si="303"/>
        <v>42166.165972222225</v>
      </c>
      <c r="U3258" s="23">
        <f t="shared" si="304"/>
        <v>22</v>
      </c>
      <c r="V3258" s="25">
        <f t="shared" si="306"/>
        <v>6.0273972602739728E-2</v>
      </c>
    </row>
    <row r="3259" spans="1:22" customFormat="1" ht="60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 s="8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1"/>
        <v>106</v>
      </c>
      <c r="P3259" s="9">
        <f t="shared" si="302"/>
        <v>51.85</v>
      </c>
      <c r="Q3259" s="5" t="s">
        <v>8313</v>
      </c>
      <c r="R3259" s="10" t="s">
        <v>8314</v>
      </c>
      <c r="S3259" s="18">
        <f t="shared" si="305"/>
        <v>42758.559629629628</v>
      </c>
      <c r="T3259" s="21">
        <f t="shared" si="303"/>
        <v>42788.559629629628</v>
      </c>
      <c r="U3259" s="23">
        <f t="shared" si="304"/>
        <v>30</v>
      </c>
      <c r="V3259" s="25">
        <f t="shared" si="306"/>
        <v>8.2191780821917804E-2</v>
      </c>
    </row>
    <row r="3260" spans="1:22" customFormat="1" ht="45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 s="8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1"/>
        <v>105</v>
      </c>
      <c r="P3260" s="9">
        <f t="shared" si="302"/>
        <v>98.2</v>
      </c>
      <c r="Q3260" s="5" t="s">
        <v>8313</v>
      </c>
      <c r="R3260" s="10" t="s">
        <v>8314</v>
      </c>
      <c r="S3260" s="18">
        <f t="shared" si="305"/>
        <v>41982.887280092589</v>
      </c>
      <c r="T3260" s="21">
        <f t="shared" si="303"/>
        <v>42012.887280092589</v>
      </c>
      <c r="U3260" s="23">
        <f t="shared" si="304"/>
        <v>30</v>
      </c>
      <c r="V3260" s="25">
        <f t="shared" si="306"/>
        <v>8.2191780821917804E-2</v>
      </c>
    </row>
    <row r="3261" spans="1:22" customFormat="1" ht="60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 s="8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1"/>
        <v>106</v>
      </c>
      <c r="P3261" s="9">
        <f t="shared" si="302"/>
        <v>251.74</v>
      </c>
      <c r="Q3261" s="5" t="s">
        <v>8313</v>
      </c>
      <c r="R3261" s="10" t="s">
        <v>8314</v>
      </c>
      <c r="S3261" s="18">
        <f t="shared" si="305"/>
        <v>42614.760937500003</v>
      </c>
      <c r="T3261" s="21">
        <f t="shared" si="303"/>
        <v>42644.165972222225</v>
      </c>
      <c r="U3261" s="23">
        <f t="shared" si="304"/>
        <v>30</v>
      </c>
      <c r="V3261" s="25">
        <f t="shared" si="306"/>
        <v>8.2191780821917804E-2</v>
      </c>
    </row>
    <row r="3262" spans="1:22" customFormat="1" ht="45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 s="8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1"/>
        <v>109</v>
      </c>
      <c r="P3262" s="9">
        <f t="shared" si="302"/>
        <v>74.819999999999993</v>
      </c>
      <c r="Q3262" s="5" t="s">
        <v>8313</v>
      </c>
      <c r="R3262" s="10" t="s">
        <v>8314</v>
      </c>
      <c r="S3262" s="18">
        <f t="shared" si="305"/>
        <v>42303.672662037032</v>
      </c>
      <c r="T3262" s="21">
        <f t="shared" si="303"/>
        <v>42338.714328703703</v>
      </c>
      <c r="U3262" s="23">
        <f t="shared" si="304"/>
        <v>35</v>
      </c>
      <c r="V3262" s="25">
        <f t="shared" si="306"/>
        <v>9.5890410958904104E-2</v>
      </c>
    </row>
    <row r="3263" spans="1:22" customFormat="1" ht="45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 s="8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1"/>
        <v>100</v>
      </c>
      <c r="P3263" s="9">
        <f t="shared" si="302"/>
        <v>67.650000000000006</v>
      </c>
      <c r="Q3263" s="5" t="s">
        <v>8313</v>
      </c>
      <c r="R3263" s="10" t="s">
        <v>8314</v>
      </c>
      <c r="S3263" s="18">
        <f t="shared" si="305"/>
        <v>42171.725416666668</v>
      </c>
      <c r="T3263" s="21">
        <f t="shared" si="303"/>
        <v>42201.725416666668</v>
      </c>
      <c r="U3263" s="23">
        <f t="shared" si="304"/>
        <v>30</v>
      </c>
      <c r="V3263" s="25">
        <f t="shared" si="306"/>
        <v>8.2191780821917804E-2</v>
      </c>
    </row>
    <row r="3264" spans="1:22" customFormat="1" ht="30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 s="8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1"/>
        <v>103</v>
      </c>
      <c r="P3264" s="9">
        <f t="shared" si="302"/>
        <v>93.81</v>
      </c>
      <c r="Q3264" s="5" t="s">
        <v>8313</v>
      </c>
      <c r="R3264" s="10" t="s">
        <v>8314</v>
      </c>
      <c r="S3264" s="18">
        <f t="shared" si="305"/>
        <v>41964.315532407403</v>
      </c>
      <c r="T3264" s="21">
        <f t="shared" si="303"/>
        <v>41995.166666666672</v>
      </c>
      <c r="U3264" s="23">
        <f t="shared" si="304"/>
        <v>31</v>
      </c>
      <c r="V3264" s="25">
        <f t="shared" si="306"/>
        <v>8.4931506849315067E-2</v>
      </c>
    </row>
    <row r="3265" spans="1:22" customFormat="1" ht="45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 s="8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1"/>
        <v>112</v>
      </c>
      <c r="P3265" s="9">
        <f t="shared" si="302"/>
        <v>41.24</v>
      </c>
      <c r="Q3265" s="5" t="s">
        <v>8313</v>
      </c>
      <c r="R3265" s="10" t="s">
        <v>8314</v>
      </c>
      <c r="S3265" s="18">
        <f t="shared" si="305"/>
        <v>42284.516064814816</v>
      </c>
      <c r="T3265" s="21">
        <f t="shared" si="303"/>
        <v>42307.875</v>
      </c>
      <c r="U3265" s="23">
        <f t="shared" si="304"/>
        <v>23</v>
      </c>
      <c r="V3265" s="25">
        <f t="shared" si="306"/>
        <v>6.3013698630136991E-2</v>
      </c>
    </row>
    <row r="3266" spans="1:22" customFormat="1" ht="45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 s="8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1"/>
        <v>103</v>
      </c>
      <c r="P3266" s="9">
        <f t="shared" si="302"/>
        <v>52.55</v>
      </c>
      <c r="Q3266" s="5" t="s">
        <v>8313</v>
      </c>
      <c r="R3266" s="10" t="s">
        <v>8314</v>
      </c>
      <c r="S3266" s="18">
        <f t="shared" si="305"/>
        <v>42016.800208333334</v>
      </c>
      <c r="T3266" s="21">
        <f t="shared" si="303"/>
        <v>42032.916666666672</v>
      </c>
      <c r="U3266" s="23">
        <f t="shared" si="304"/>
        <v>16</v>
      </c>
      <c r="V3266" s="25">
        <f t="shared" si="306"/>
        <v>4.3835616438356165E-2</v>
      </c>
    </row>
    <row r="3267" spans="1:22" customFormat="1" ht="45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 s="8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07">ROUND(E3267/D3267*100,0)</f>
        <v>164</v>
      </c>
      <c r="P3267" s="9">
        <f t="shared" ref="P3267:P3330" si="308">IFERROR(ROUND(E3267/L3267,2),0)</f>
        <v>70.290000000000006</v>
      </c>
      <c r="Q3267" s="5" t="s">
        <v>8313</v>
      </c>
      <c r="R3267" s="10" t="s">
        <v>8314</v>
      </c>
      <c r="S3267" s="18">
        <f t="shared" ref="S3267:S3330" si="309">(((J3267/60)/60)/24)+DATE(1970,1,1)</f>
        <v>42311.711979166663</v>
      </c>
      <c r="T3267" s="21">
        <f t="shared" ref="T3267:T3330" si="310">(((I3267/60)/60)/24)+DATE(1970,1,1)</f>
        <v>42341.708333333328</v>
      </c>
      <c r="U3267" s="23">
        <f t="shared" ref="U3267:U3330" si="311">_xlfn.DAYS(T3267,S3267)</f>
        <v>30</v>
      </c>
      <c r="V3267" s="25">
        <f t="shared" ref="V3267:V3330" si="312">U3267/365</f>
        <v>8.2191780821917804E-2</v>
      </c>
    </row>
    <row r="3268" spans="1:22" customFormat="1" ht="45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 s="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7"/>
        <v>131</v>
      </c>
      <c r="P3268" s="9">
        <f t="shared" si="308"/>
        <v>48.33</v>
      </c>
      <c r="Q3268" s="5" t="s">
        <v>8313</v>
      </c>
      <c r="R3268" s="10" t="s">
        <v>8314</v>
      </c>
      <c r="S3268" s="18">
        <f t="shared" si="309"/>
        <v>42136.536134259266</v>
      </c>
      <c r="T3268" s="21">
        <f t="shared" si="310"/>
        <v>42167.875</v>
      </c>
      <c r="U3268" s="23">
        <f t="shared" si="311"/>
        <v>31</v>
      </c>
      <c r="V3268" s="25">
        <f t="shared" si="312"/>
        <v>8.4931506849315067E-2</v>
      </c>
    </row>
    <row r="3269" spans="1:22" customFormat="1" ht="60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 s="8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7"/>
        <v>102</v>
      </c>
      <c r="P3269" s="9">
        <f t="shared" si="308"/>
        <v>53.18</v>
      </c>
      <c r="Q3269" s="5" t="s">
        <v>8313</v>
      </c>
      <c r="R3269" s="10" t="s">
        <v>8314</v>
      </c>
      <c r="S3269" s="18">
        <f t="shared" si="309"/>
        <v>42172.757638888885</v>
      </c>
      <c r="T3269" s="21">
        <f t="shared" si="310"/>
        <v>42202.757638888885</v>
      </c>
      <c r="U3269" s="23">
        <f t="shared" si="311"/>
        <v>30</v>
      </c>
      <c r="V3269" s="25">
        <f t="shared" si="312"/>
        <v>8.2191780821917804E-2</v>
      </c>
    </row>
    <row r="3270" spans="1:22" customFormat="1" ht="45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 s="8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7"/>
        <v>128</v>
      </c>
      <c r="P3270" s="9">
        <f t="shared" si="308"/>
        <v>60.95</v>
      </c>
      <c r="Q3270" s="5" t="s">
        <v>8313</v>
      </c>
      <c r="R3270" s="10" t="s">
        <v>8314</v>
      </c>
      <c r="S3270" s="18">
        <f t="shared" si="309"/>
        <v>42590.90425925926</v>
      </c>
      <c r="T3270" s="21">
        <f t="shared" si="310"/>
        <v>42606.90425925926</v>
      </c>
      <c r="U3270" s="23">
        <f t="shared" si="311"/>
        <v>16</v>
      </c>
      <c r="V3270" s="25">
        <f t="shared" si="312"/>
        <v>4.3835616438356165E-2</v>
      </c>
    </row>
    <row r="3271" spans="1:22" customFormat="1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 s="8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7"/>
        <v>102</v>
      </c>
      <c r="P3271" s="9">
        <f t="shared" si="308"/>
        <v>116</v>
      </c>
      <c r="Q3271" s="5" t="s">
        <v>8313</v>
      </c>
      <c r="R3271" s="10" t="s">
        <v>8314</v>
      </c>
      <c r="S3271" s="18">
        <f t="shared" si="309"/>
        <v>42137.395798611105</v>
      </c>
      <c r="T3271" s="21">
        <f t="shared" si="310"/>
        <v>42171.458333333328</v>
      </c>
      <c r="U3271" s="23">
        <f t="shared" si="311"/>
        <v>34</v>
      </c>
      <c r="V3271" s="25">
        <f t="shared" si="312"/>
        <v>9.3150684931506855E-2</v>
      </c>
    </row>
    <row r="3272" spans="1:22" customFormat="1" ht="60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 s="8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7"/>
        <v>102</v>
      </c>
      <c r="P3272" s="9">
        <f t="shared" si="308"/>
        <v>61</v>
      </c>
      <c r="Q3272" s="5" t="s">
        <v>8313</v>
      </c>
      <c r="R3272" s="10" t="s">
        <v>8314</v>
      </c>
      <c r="S3272" s="18">
        <f t="shared" si="309"/>
        <v>42167.533159722225</v>
      </c>
      <c r="T3272" s="21">
        <f t="shared" si="310"/>
        <v>42197.533159722225</v>
      </c>
      <c r="U3272" s="23">
        <f t="shared" si="311"/>
        <v>30</v>
      </c>
      <c r="V3272" s="25">
        <f t="shared" si="312"/>
        <v>8.2191780821917804E-2</v>
      </c>
    </row>
    <row r="3273" spans="1:22" customFormat="1" ht="30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 s="8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7"/>
        <v>130</v>
      </c>
      <c r="P3273" s="9">
        <f t="shared" si="308"/>
        <v>38.24</v>
      </c>
      <c r="Q3273" s="5" t="s">
        <v>8313</v>
      </c>
      <c r="R3273" s="10" t="s">
        <v>8314</v>
      </c>
      <c r="S3273" s="18">
        <f t="shared" si="309"/>
        <v>41915.437210648146</v>
      </c>
      <c r="T3273" s="21">
        <f t="shared" si="310"/>
        <v>41945.478877314818</v>
      </c>
      <c r="U3273" s="23">
        <f t="shared" si="311"/>
        <v>30</v>
      </c>
      <c r="V3273" s="25">
        <f t="shared" si="312"/>
        <v>8.2191780821917804E-2</v>
      </c>
    </row>
    <row r="3274" spans="1:22" customFormat="1" ht="45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 s="8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7"/>
        <v>154</v>
      </c>
      <c r="P3274" s="9">
        <f t="shared" si="308"/>
        <v>106.5</v>
      </c>
      <c r="Q3274" s="5" t="s">
        <v>8313</v>
      </c>
      <c r="R3274" s="10" t="s">
        <v>8314</v>
      </c>
      <c r="S3274" s="18">
        <f t="shared" si="309"/>
        <v>42284.500104166669</v>
      </c>
      <c r="T3274" s="21">
        <f t="shared" si="310"/>
        <v>42314.541770833333</v>
      </c>
      <c r="U3274" s="23">
        <f t="shared" si="311"/>
        <v>30</v>
      </c>
      <c r="V3274" s="25">
        <f t="shared" si="312"/>
        <v>8.2191780821917804E-2</v>
      </c>
    </row>
    <row r="3275" spans="1:22" customFormat="1" ht="60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 s="8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7"/>
        <v>107</v>
      </c>
      <c r="P3275" s="9">
        <f t="shared" si="308"/>
        <v>204.57</v>
      </c>
      <c r="Q3275" s="5" t="s">
        <v>8313</v>
      </c>
      <c r="R3275" s="10" t="s">
        <v>8314</v>
      </c>
      <c r="S3275" s="18">
        <f t="shared" si="309"/>
        <v>42611.801412037035</v>
      </c>
      <c r="T3275" s="21">
        <f t="shared" si="310"/>
        <v>42627.791666666672</v>
      </c>
      <c r="U3275" s="23">
        <f t="shared" si="311"/>
        <v>16</v>
      </c>
      <c r="V3275" s="25">
        <f t="shared" si="312"/>
        <v>4.3835616438356165E-2</v>
      </c>
    </row>
    <row r="3276" spans="1:22" customFormat="1" ht="45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 s="8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7"/>
        <v>101</v>
      </c>
      <c r="P3276" s="9">
        <f t="shared" si="308"/>
        <v>54.91</v>
      </c>
      <c r="Q3276" s="5" t="s">
        <v>8313</v>
      </c>
      <c r="R3276" s="10" t="s">
        <v>8314</v>
      </c>
      <c r="S3276" s="18">
        <f t="shared" si="309"/>
        <v>42400.704537037032</v>
      </c>
      <c r="T3276" s="21">
        <f t="shared" si="310"/>
        <v>42444.875</v>
      </c>
      <c r="U3276" s="23">
        <f t="shared" si="311"/>
        <v>44</v>
      </c>
      <c r="V3276" s="25">
        <f t="shared" si="312"/>
        <v>0.12054794520547946</v>
      </c>
    </row>
    <row r="3277" spans="1:22" customFormat="1" ht="60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 s="8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7"/>
        <v>100</v>
      </c>
      <c r="P3277" s="9">
        <f t="shared" si="308"/>
        <v>150.41999999999999</v>
      </c>
      <c r="Q3277" s="5" t="s">
        <v>8313</v>
      </c>
      <c r="R3277" s="10" t="s">
        <v>8314</v>
      </c>
      <c r="S3277" s="18">
        <f t="shared" si="309"/>
        <v>42017.88045138889</v>
      </c>
      <c r="T3277" s="21">
        <f t="shared" si="310"/>
        <v>42044.1875</v>
      </c>
      <c r="U3277" s="23">
        <f t="shared" si="311"/>
        <v>27</v>
      </c>
      <c r="V3277" s="25">
        <f t="shared" si="312"/>
        <v>7.3972602739726029E-2</v>
      </c>
    </row>
    <row r="3278" spans="1:22" customFormat="1" ht="60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 s="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7"/>
        <v>117</v>
      </c>
      <c r="P3278" s="9">
        <f t="shared" si="308"/>
        <v>52.58</v>
      </c>
      <c r="Q3278" s="5" t="s">
        <v>8313</v>
      </c>
      <c r="R3278" s="10" t="s">
        <v>8314</v>
      </c>
      <c r="S3278" s="18">
        <f t="shared" si="309"/>
        <v>42426.949988425928</v>
      </c>
      <c r="T3278" s="21">
        <f t="shared" si="310"/>
        <v>42461.165972222225</v>
      </c>
      <c r="U3278" s="23">
        <f t="shared" si="311"/>
        <v>35</v>
      </c>
      <c r="V3278" s="25">
        <f t="shared" si="312"/>
        <v>9.5890410958904104E-2</v>
      </c>
    </row>
    <row r="3279" spans="1:22" customFormat="1" ht="60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 s="8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7"/>
        <v>109</v>
      </c>
      <c r="P3279" s="9">
        <f t="shared" si="308"/>
        <v>54.3</v>
      </c>
      <c r="Q3279" s="5" t="s">
        <v>8313</v>
      </c>
      <c r="R3279" s="10" t="s">
        <v>8314</v>
      </c>
      <c r="S3279" s="18">
        <f t="shared" si="309"/>
        <v>41931.682939814818</v>
      </c>
      <c r="T3279" s="21">
        <f t="shared" si="310"/>
        <v>41961.724606481483</v>
      </c>
      <c r="U3279" s="23">
        <f t="shared" si="311"/>
        <v>30</v>
      </c>
      <c r="V3279" s="25">
        <f t="shared" si="312"/>
        <v>8.2191780821917804E-2</v>
      </c>
    </row>
    <row r="3280" spans="1:22" customFormat="1" ht="60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 s="8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7"/>
        <v>103</v>
      </c>
      <c r="P3280" s="9">
        <f t="shared" si="308"/>
        <v>76.03</v>
      </c>
      <c r="Q3280" s="5" t="s">
        <v>8313</v>
      </c>
      <c r="R3280" s="10" t="s">
        <v>8314</v>
      </c>
      <c r="S3280" s="18">
        <f t="shared" si="309"/>
        <v>42124.848414351851</v>
      </c>
      <c r="T3280" s="21">
        <f t="shared" si="310"/>
        <v>42154.848414351851</v>
      </c>
      <c r="U3280" s="23">
        <f t="shared" si="311"/>
        <v>30</v>
      </c>
      <c r="V3280" s="25">
        <f t="shared" si="312"/>
        <v>8.2191780821917804E-2</v>
      </c>
    </row>
    <row r="3281" spans="1:22" customFormat="1" ht="60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 s="8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7"/>
        <v>114</v>
      </c>
      <c r="P3281" s="9">
        <f t="shared" si="308"/>
        <v>105.21</v>
      </c>
      <c r="Q3281" s="5" t="s">
        <v>8313</v>
      </c>
      <c r="R3281" s="10" t="s">
        <v>8314</v>
      </c>
      <c r="S3281" s="18">
        <f t="shared" si="309"/>
        <v>42431.102534722217</v>
      </c>
      <c r="T3281" s="21">
        <f t="shared" si="310"/>
        <v>42461.06086805556</v>
      </c>
      <c r="U3281" s="23">
        <f t="shared" si="311"/>
        <v>30</v>
      </c>
      <c r="V3281" s="25">
        <f t="shared" si="312"/>
        <v>8.2191780821917804E-2</v>
      </c>
    </row>
    <row r="3282" spans="1:22" customFormat="1" ht="60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 s="8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7"/>
        <v>103</v>
      </c>
      <c r="P3282" s="9">
        <f t="shared" si="308"/>
        <v>68.67</v>
      </c>
      <c r="Q3282" s="5" t="s">
        <v>8313</v>
      </c>
      <c r="R3282" s="10" t="s">
        <v>8314</v>
      </c>
      <c r="S3282" s="18">
        <f t="shared" si="309"/>
        <v>42121.756921296299</v>
      </c>
      <c r="T3282" s="21">
        <f t="shared" si="310"/>
        <v>42156.208333333328</v>
      </c>
      <c r="U3282" s="23">
        <f t="shared" si="311"/>
        <v>35</v>
      </c>
      <c r="V3282" s="25">
        <f t="shared" si="312"/>
        <v>9.5890410958904104E-2</v>
      </c>
    </row>
    <row r="3283" spans="1:22" customFormat="1" ht="45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 s="8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7"/>
        <v>122</v>
      </c>
      <c r="P3283" s="9">
        <f t="shared" si="308"/>
        <v>129.36000000000001</v>
      </c>
      <c r="Q3283" s="5" t="s">
        <v>8313</v>
      </c>
      <c r="R3283" s="10" t="s">
        <v>8314</v>
      </c>
      <c r="S3283" s="18">
        <f t="shared" si="309"/>
        <v>42219.019733796296</v>
      </c>
      <c r="T3283" s="21">
        <f t="shared" si="310"/>
        <v>42249.019733796296</v>
      </c>
      <c r="U3283" s="23">
        <f t="shared" si="311"/>
        <v>30</v>
      </c>
      <c r="V3283" s="25">
        <f t="shared" si="312"/>
        <v>8.2191780821917804E-2</v>
      </c>
    </row>
    <row r="3284" spans="1:22" customFormat="1" ht="60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 s="8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7"/>
        <v>103</v>
      </c>
      <c r="P3284" s="9">
        <f t="shared" si="308"/>
        <v>134.26</v>
      </c>
      <c r="Q3284" s="5" t="s">
        <v>8313</v>
      </c>
      <c r="R3284" s="10" t="s">
        <v>8314</v>
      </c>
      <c r="S3284" s="18">
        <f t="shared" si="309"/>
        <v>42445.19430555556</v>
      </c>
      <c r="T3284" s="21">
        <f t="shared" si="310"/>
        <v>42489.19430555556</v>
      </c>
      <c r="U3284" s="23">
        <f t="shared" si="311"/>
        <v>44</v>
      </c>
      <c r="V3284" s="25">
        <f t="shared" si="312"/>
        <v>0.12054794520547946</v>
      </c>
    </row>
    <row r="3285" spans="1:22" customFormat="1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 s="8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7"/>
        <v>105</v>
      </c>
      <c r="P3285" s="9">
        <f t="shared" si="308"/>
        <v>17.829999999999998</v>
      </c>
      <c r="Q3285" s="5" t="s">
        <v>8313</v>
      </c>
      <c r="R3285" s="10" t="s">
        <v>8314</v>
      </c>
      <c r="S3285" s="18">
        <f t="shared" si="309"/>
        <v>42379.74418981481</v>
      </c>
      <c r="T3285" s="21">
        <f t="shared" si="310"/>
        <v>42410.875</v>
      </c>
      <c r="U3285" s="23">
        <f t="shared" si="311"/>
        <v>31</v>
      </c>
      <c r="V3285" s="25">
        <f t="shared" si="312"/>
        <v>8.4931506849315067E-2</v>
      </c>
    </row>
    <row r="3286" spans="1:22" customFormat="1" ht="45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 s="8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7"/>
        <v>102</v>
      </c>
      <c r="P3286" s="9">
        <f t="shared" si="308"/>
        <v>203.2</v>
      </c>
      <c r="Q3286" s="5" t="s">
        <v>8313</v>
      </c>
      <c r="R3286" s="10" t="s">
        <v>8314</v>
      </c>
      <c r="S3286" s="18">
        <f t="shared" si="309"/>
        <v>42380.884872685187</v>
      </c>
      <c r="T3286" s="21">
        <f t="shared" si="310"/>
        <v>42398.249305555553</v>
      </c>
      <c r="U3286" s="23">
        <f t="shared" si="311"/>
        <v>18</v>
      </c>
      <c r="V3286" s="25">
        <f t="shared" si="312"/>
        <v>4.9315068493150684E-2</v>
      </c>
    </row>
    <row r="3287" spans="1:22" customFormat="1" ht="15.75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 s="8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7"/>
        <v>112</v>
      </c>
      <c r="P3287" s="9">
        <f t="shared" si="308"/>
        <v>69.19</v>
      </c>
      <c r="Q3287" s="5" t="s">
        <v>8313</v>
      </c>
      <c r="R3287" s="10" t="s">
        <v>8314</v>
      </c>
      <c r="S3287" s="18">
        <f t="shared" si="309"/>
        <v>42762.942430555559</v>
      </c>
      <c r="T3287" s="21">
        <f t="shared" si="310"/>
        <v>42794.208333333328</v>
      </c>
      <c r="U3287" s="23">
        <f t="shared" si="311"/>
        <v>32</v>
      </c>
      <c r="V3287" s="25">
        <f t="shared" si="312"/>
        <v>8.7671232876712329E-2</v>
      </c>
    </row>
    <row r="3288" spans="1:22" customFormat="1" ht="60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 s="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7"/>
        <v>102</v>
      </c>
      <c r="P3288" s="9">
        <f t="shared" si="308"/>
        <v>125.12</v>
      </c>
      <c r="Q3288" s="5" t="s">
        <v>8313</v>
      </c>
      <c r="R3288" s="10" t="s">
        <v>8314</v>
      </c>
      <c r="S3288" s="18">
        <f t="shared" si="309"/>
        <v>42567.840069444443</v>
      </c>
      <c r="T3288" s="21">
        <f t="shared" si="310"/>
        <v>42597.840069444443</v>
      </c>
      <c r="U3288" s="23">
        <f t="shared" si="311"/>
        <v>30</v>
      </c>
      <c r="V3288" s="25">
        <f t="shared" si="312"/>
        <v>8.2191780821917804E-2</v>
      </c>
    </row>
    <row r="3289" spans="1:22" customFormat="1" ht="30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 s="8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7"/>
        <v>100</v>
      </c>
      <c r="P3289" s="9">
        <f t="shared" si="308"/>
        <v>73.53</v>
      </c>
      <c r="Q3289" s="5" t="s">
        <v>8313</v>
      </c>
      <c r="R3289" s="10" t="s">
        <v>8314</v>
      </c>
      <c r="S3289" s="18">
        <f t="shared" si="309"/>
        <v>42311.750324074077</v>
      </c>
      <c r="T3289" s="21">
        <f t="shared" si="310"/>
        <v>42336.750324074077</v>
      </c>
      <c r="U3289" s="23">
        <f t="shared" si="311"/>
        <v>25</v>
      </c>
      <c r="V3289" s="25">
        <f t="shared" si="312"/>
        <v>6.8493150684931503E-2</v>
      </c>
    </row>
    <row r="3290" spans="1:22" customFormat="1" ht="60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 s="8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7"/>
        <v>100</v>
      </c>
      <c r="P3290" s="9">
        <f t="shared" si="308"/>
        <v>48.44</v>
      </c>
      <c r="Q3290" s="5" t="s">
        <v>8313</v>
      </c>
      <c r="R3290" s="10" t="s">
        <v>8314</v>
      </c>
      <c r="S3290" s="18">
        <f t="shared" si="309"/>
        <v>42505.774479166663</v>
      </c>
      <c r="T3290" s="21">
        <f t="shared" si="310"/>
        <v>42541.958333333328</v>
      </c>
      <c r="U3290" s="23">
        <f t="shared" si="311"/>
        <v>36</v>
      </c>
      <c r="V3290" s="25">
        <f t="shared" si="312"/>
        <v>9.8630136986301367E-2</v>
      </c>
    </row>
    <row r="3291" spans="1:22" customFormat="1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 s="8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7"/>
        <v>133</v>
      </c>
      <c r="P3291" s="9">
        <f t="shared" si="308"/>
        <v>26.61</v>
      </c>
      <c r="Q3291" s="5" t="s">
        <v>8313</v>
      </c>
      <c r="R3291" s="10" t="s">
        <v>8314</v>
      </c>
      <c r="S3291" s="18">
        <f t="shared" si="309"/>
        <v>42758.368078703701</v>
      </c>
      <c r="T3291" s="21">
        <f t="shared" si="310"/>
        <v>42786.368078703701</v>
      </c>
      <c r="U3291" s="23">
        <f t="shared" si="311"/>
        <v>28</v>
      </c>
      <c r="V3291" s="25">
        <f t="shared" si="312"/>
        <v>7.6712328767123292E-2</v>
      </c>
    </row>
    <row r="3292" spans="1:22" customFormat="1" ht="75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 s="8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7"/>
        <v>121</v>
      </c>
      <c r="P3292" s="9">
        <f t="shared" si="308"/>
        <v>33.67</v>
      </c>
      <c r="Q3292" s="5" t="s">
        <v>8313</v>
      </c>
      <c r="R3292" s="10" t="s">
        <v>8314</v>
      </c>
      <c r="S3292" s="18">
        <f t="shared" si="309"/>
        <v>42775.51494212963</v>
      </c>
      <c r="T3292" s="21">
        <f t="shared" si="310"/>
        <v>42805.51494212963</v>
      </c>
      <c r="U3292" s="23">
        <f t="shared" si="311"/>
        <v>30</v>
      </c>
      <c r="V3292" s="25">
        <f t="shared" si="312"/>
        <v>8.2191780821917804E-2</v>
      </c>
    </row>
    <row r="3293" spans="1:22" customFormat="1" ht="60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 s="8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7"/>
        <v>114</v>
      </c>
      <c r="P3293" s="9">
        <f t="shared" si="308"/>
        <v>40.71</v>
      </c>
      <c r="Q3293" s="5" t="s">
        <v>8313</v>
      </c>
      <c r="R3293" s="10" t="s">
        <v>8314</v>
      </c>
      <c r="S3293" s="18">
        <f t="shared" si="309"/>
        <v>42232.702546296292</v>
      </c>
      <c r="T3293" s="21">
        <f t="shared" si="310"/>
        <v>42264.165972222225</v>
      </c>
      <c r="U3293" s="23">
        <f t="shared" si="311"/>
        <v>32</v>
      </c>
      <c r="V3293" s="25">
        <f t="shared" si="312"/>
        <v>8.7671232876712329E-2</v>
      </c>
    </row>
    <row r="3294" spans="1:22" customFormat="1" ht="45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 s="8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7"/>
        <v>286</v>
      </c>
      <c r="P3294" s="9">
        <f t="shared" si="308"/>
        <v>19.27</v>
      </c>
      <c r="Q3294" s="5" t="s">
        <v>8313</v>
      </c>
      <c r="R3294" s="10" t="s">
        <v>8314</v>
      </c>
      <c r="S3294" s="18">
        <f t="shared" si="309"/>
        <v>42282.770231481481</v>
      </c>
      <c r="T3294" s="21">
        <f t="shared" si="310"/>
        <v>42342.811898148153</v>
      </c>
      <c r="U3294" s="23">
        <f t="shared" si="311"/>
        <v>60</v>
      </c>
      <c r="V3294" s="25">
        <f t="shared" si="312"/>
        <v>0.16438356164383561</v>
      </c>
    </row>
    <row r="3295" spans="1:22" customFormat="1" ht="60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 s="8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7"/>
        <v>170</v>
      </c>
      <c r="P3295" s="9">
        <f t="shared" si="308"/>
        <v>84.29</v>
      </c>
      <c r="Q3295" s="5" t="s">
        <v>8313</v>
      </c>
      <c r="R3295" s="10" t="s">
        <v>8314</v>
      </c>
      <c r="S3295" s="18">
        <f t="shared" si="309"/>
        <v>42768.425370370373</v>
      </c>
      <c r="T3295" s="21">
        <f t="shared" si="310"/>
        <v>42798.425370370373</v>
      </c>
      <c r="U3295" s="23">
        <f t="shared" si="311"/>
        <v>30</v>
      </c>
      <c r="V3295" s="25">
        <f t="shared" si="312"/>
        <v>8.2191780821917804E-2</v>
      </c>
    </row>
    <row r="3296" spans="1:22" customFormat="1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 s="8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7"/>
        <v>118</v>
      </c>
      <c r="P3296" s="9">
        <f t="shared" si="308"/>
        <v>29.58</v>
      </c>
      <c r="Q3296" s="5" t="s">
        <v>8313</v>
      </c>
      <c r="R3296" s="10" t="s">
        <v>8314</v>
      </c>
      <c r="S3296" s="18">
        <f t="shared" si="309"/>
        <v>42141.541134259256</v>
      </c>
      <c r="T3296" s="21">
        <f t="shared" si="310"/>
        <v>42171.541134259256</v>
      </c>
      <c r="U3296" s="23">
        <f t="shared" si="311"/>
        <v>30</v>
      </c>
      <c r="V3296" s="25">
        <f t="shared" si="312"/>
        <v>8.2191780821917804E-2</v>
      </c>
    </row>
    <row r="3297" spans="1:22" customFormat="1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 s="8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7"/>
        <v>103</v>
      </c>
      <c r="P3297" s="9">
        <f t="shared" si="308"/>
        <v>26.67</v>
      </c>
      <c r="Q3297" s="5" t="s">
        <v>8313</v>
      </c>
      <c r="R3297" s="10" t="s">
        <v>8314</v>
      </c>
      <c r="S3297" s="18">
        <f t="shared" si="309"/>
        <v>42609.442465277782</v>
      </c>
      <c r="T3297" s="21">
        <f t="shared" si="310"/>
        <v>42639.442465277782</v>
      </c>
      <c r="U3297" s="23">
        <f t="shared" si="311"/>
        <v>30</v>
      </c>
      <c r="V3297" s="25">
        <f t="shared" si="312"/>
        <v>8.2191780821917804E-2</v>
      </c>
    </row>
    <row r="3298" spans="1:22" customFormat="1" ht="60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 s="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7"/>
        <v>144</v>
      </c>
      <c r="P3298" s="9">
        <f t="shared" si="308"/>
        <v>45.98</v>
      </c>
      <c r="Q3298" s="5" t="s">
        <v>8313</v>
      </c>
      <c r="R3298" s="10" t="s">
        <v>8314</v>
      </c>
      <c r="S3298" s="18">
        <f t="shared" si="309"/>
        <v>42309.756620370375</v>
      </c>
      <c r="T3298" s="21">
        <f t="shared" si="310"/>
        <v>42330.916666666672</v>
      </c>
      <c r="U3298" s="23">
        <f t="shared" si="311"/>
        <v>21</v>
      </c>
      <c r="V3298" s="25">
        <f t="shared" si="312"/>
        <v>5.7534246575342465E-2</v>
      </c>
    </row>
    <row r="3299" spans="1:22" customFormat="1" ht="45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 s="8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7"/>
        <v>100</v>
      </c>
      <c r="P3299" s="9">
        <f t="shared" si="308"/>
        <v>125.09</v>
      </c>
      <c r="Q3299" s="5" t="s">
        <v>8313</v>
      </c>
      <c r="R3299" s="10" t="s">
        <v>8314</v>
      </c>
      <c r="S3299" s="18">
        <f t="shared" si="309"/>
        <v>42193.771481481483</v>
      </c>
      <c r="T3299" s="21">
        <f t="shared" si="310"/>
        <v>42212.957638888889</v>
      </c>
      <c r="U3299" s="23">
        <f t="shared" si="311"/>
        <v>19</v>
      </c>
      <c r="V3299" s="25">
        <f t="shared" si="312"/>
        <v>5.2054794520547946E-2</v>
      </c>
    </row>
    <row r="3300" spans="1:22" customFormat="1" ht="60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 s="8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7"/>
        <v>102</v>
      </c>
      <c r="P3300" s="9">
        <f t="shared" si="308"/>
        <v>141.29</v>
      </c>
      <c r="Q3300" s="5" t="s">
        <v>8313</v>
      </c>
      <c r="R3300" s="10" t="s">
        <v>8314</v>
      </c>
      <c r="S3300" s="18">
        <f t="shared" si="309"/>
        <v>42239.957962962959</v>
      </c>
      <c r="T3300" s="21">
        <f t="shared" si="310"/>
        <v>42260</v>
      </c>
      <c r="U3300" s="23">
        <f t="shared" si="311"/>
        <v>21</v>
      </c>
      <c r="V3300" s="25">
        <f t="shared" si="312"/>
        <v>5.7534246575342465E-2</v>
      </c>
    </row>
    <row r="3301" spans="1:22" customFormat="1" ht="60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 s="8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7"/>
        <v>116</v>
      </c>
      <c r="P3301" s="9">
        <f t="shared" si="308"/>
        <v>55.33</v>
      </c>
      <c r="Q3301" s="5" t="s">
        <v>8313</v>
      </c>
      <c r="R3301" s="10" t="s">
        <v>8314</v>
      </c>
      <c r="S3301" s="18">
        <f t="shared" si="309"/>
        <v>42261.917395833334</v>
      </c>
      <c r="T3301" s="21">
        <f t="shared" si="310"/>
        <v>42291.917395833334</v>
      </c>
      <c r="U3301" s="23">
        <f t="shared" si="311"/>
        <v>30</v>
      </c>
      <c r="V3301" s="25">
        <f t="shared" si="312"/>
        <v>8.2191780821917804E-2</v>
      </c>
    </row>
    <row r="3302" spans="1:22" customFormat="1" ht="45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 s="8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7"/>
        <v>136</v>
      </c>
      <c r="P3302" s="9">
        <f t="shared" si="308"/>
        <v>46.42</v>
      </c>
      <c r="Q3302" s="5" t="s">
        <v>8313</v>
      </c>
      <c r="R3302" s="10" t="s">
        <v>8314</v>
      </c>
      <c r="S3302" s="18">
        <f t="shared" si="309"/>
        <v>42102.743773148148</v>
      </c>
      <c r="T3302" s="21">
        <f t="shared" si="310"/>
        <v>42123.743773148148</v>
      </c>
      <c r="U3302" s="23">
        <f t="shared" si="311"/>
        <v>21</v>
      </c>
      <c r="V3302" s="25">
        <f t="shared" si="312"/>
        <v>5.7534246575342465E-2</v>
      </c>
    </row>
    <row r="3303" spans="1:22" customFormat="1" ht="60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 s="8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7"/>
        <v>133</v>
      </c>
      <c r="P3303" s="9">
        <f t="shared" si="308"/>
        <v>57.2</v>
      </c>
      <c r="Q3303" s="5" t="s">
        <v>8313</v>
      </c>
      <c r="R3303" s="10" t="s">
        <v>8314</v>
      </c>
      <c r="S3303" s="18">
        <f t="shared" si="309"/>
        <v>42538.73583333334</v>
      </c>
      <c r="T3303" s="21">
        <f t="shared" si="310"/>
        <v>42583.290972222225</v>
      </c>
      <c r="U3303" s="23">
        <f t="shared" si="311"/>
        <v>45</v>
      </c>
      <c r="V3303" s="25">
        <f t="shared" si="312"/>
        <v>0.12328767123287671</v>
      </c>
    </row>
    <row r="3304" spans="1:22" customFormat="1" ht="15.75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 s="8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7"/>
        <v>103</v>
      </c>
      <c r="P3304" s="9">
        <f t="shared" si="308"/>
        <v>173.7</v>
      </c>
      <c r="Q3304" s="5" t="s">
        <v>8313</v>
      </c>
      <c r="R3304" s="10" t="s">
        <v>8314</v>
      </c>
      <c r="S3304" s="18">
        <f t="shared" si="309"/>
        <v>42681.35157407407</v>
      </c>
      <c r="T3304" s="21">
        <f t="shared" si="310"/>
        <v>42711.35157407407</v>
      </c>
      <c r="U3304" s="23">
        <f t="shared" si="311"/>
        <v>30</v>
      </c>
      <c r="V3304" s="25">
        <f t="shared" si="312"/>
        <v>8.2191780821917804E-2</v>
      </c>
    </row>
    <row r="3305" spans="1:22" customFormat="1" ht="60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 s="8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7"/>
        <v>116</v>
      </c>
      <c r="P3305" s="9">
        <f t="shared" si="308"/>
        <v>59.6</v>
      </c>
      <c r="Q3305" s="5" t="s">
        <v>8313</v>
      </c>
      <c r="R3305" s="10" t="s">
        <v>8314</v>
      </c>
      <c r="S3305" s="18">
        <f t="shared" si="309"/>
        <v>42056.65143518518</v>
      </c>
      <c r="T3305" s="21">
        <f t="shared" si="310"/>
        <v>42091.609768518523</v>
      </c>
      <c r="U3305" s="23">
        <f t="shared" si="311"/>
        <v>35</v>
      </c>
      <c r="V3305" s="25">
        <f t="shared" si="312"/>
        <v>9.5890410958904104E-2</v>
      </c>
    </row>
    <row r="3306" spans="1:22" customFormat="1" ht="45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 s="8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7"/>
        <v>105</v>
      </c>
      <c r="P3306" s="9">
        <f t="shared" si="308"/>
        <v>89.59</v>
      </c>
      <c r="Q3306" s="5" t="s">
        <v>8313</v>
      </c>
      <c r="R3306" s="10" t="s">
        <v>8314</v>
      </c>
      <c r="S3306" s="18">
        <f t="shared" si="309"/>
        <v>42696.624444444446</v>
      </c>
      <c r="T3306" s="21">
        <f t="shared" si="310"/>
        <v>42726.624444444446</v>
      </c>
      <c r="U3306" s="23">
        <f t="shared" si="311"/>
        <v>30</v>
      </c>
      <c r="V3306" s="25">
        <f t="shared" si="312"/>
        <v>8.2191780821917804E-2</v>
      </c>
    </row>
    <row r="3307" spans="1:22" customFormat="1" ht="60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 s="8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7"/>
        <v>102</v>
      </c>
      <c r="P3307" s="9">
        <f t="shared" si="308"/>
        <v>204.05</v>
      </c>
      <c r="Q3307" s="5" t="s">
        <v>8313</v>
      </c>
      <c r="R3307" s="10" t="s">
        <v>8314</v>
      </c>
      <c r="S3307" s="18">
        <f t="shared" si="309"/>
        <v>42186.855879629627</v>
      </c>
      <c r="T3307" s="21">
        <f t="shared" si="310"/>
        <v>42216.855879629627</v>
      </c>
      <c r="U3307" s="23">
        <f t="shared" si="311"/>
        <v>30</v>
      </c>
      <c r="V3307" s="25">
        <f t="shared" si="312"/>
        <v>8.2191780821917804E-2</v>
      </c>
    </row>
    <row r="3308" spans="1:22" customFormat="1" ht="60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 s="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7"/>
        <v>175</v>
      </c>
      <c r="P3308" s="9">
        <f t="shared" si="308"/>
        <v>48.7</v>
      </c>
      <c r="Q3308" s="5" t="s">
        <v>8313</v>
      </c>
      <c r="R3308" s="10" t="s">
        <v>8314</v>
      </c>
      <c r="S3308" s="18">
        <f t="shared" si="309"/>
        <v>42493.219236111108</v>
      </c>
      <c r="T3308" s="21">
        <f t="shared" si="310"/>
        <v>42531.125</v>
      </c>
      <c r="U3308" s="23">
        <f t="shared" si="311"/>
        <v>38</v>
      </c>
      <c r="V3308" s="25">
        <f t="shared" si="312"/>
        <v>0.10410958904109589</v>
      </c>
    </row>
    <row r="3309" spans="1:22" customFormat="1" ht="60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 s="8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7"/>
        <v>107</v>
      </c>
      <c r="P3309" s="9">
        <f t="shared" si="308"/>
        <v>53.34</v>
      </c>
      <c r="Q3309" s="5" t="s">
        <v>8313</v>
      </c>
      <c r="R3309" s="10" t="s">
        <v>8314</v>
      </c>
      <c r="S3309" s="18">
        <f t="shared" si="309"/>
        <v>42475.057164351849</v>
      </c>
      <c r="T3309" s="21">
        <f t="shared" si="310"/>
        <v>42505.057164351849</v>
      </c>
      <c r="U3309" s="23">
        <f t="shared" si="311"/>
        <v>30</v>
      </c>
      <c r="V3309" s="25">
        <f t="shared" si="312"/>
        <v>8.2191780821917804E-2</v>
      </c>
    </row>
    <row r="3310" spans="1:22" customFormat="1" ht="45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 s="8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7"/>
        <v>122</v>
      </c>
      <c r="P3310" s="9">
        <f t="shared" si="308"/>
        <v>75.09</v>
      </c>
      <c r="Q3310" s="5" t="s">
        <v>8313</v>
      </c>
      <c r="R3310" s="10" t="s">
        <v>8314</v>
      </c>
      <c r="S3310" s="18">
        <f t="shared" si="309"/>
        <v>42452.876909722225</v>
      </c>
      <c r="T3310" s="21">
        <f t="shared" si="310"/>
        <v>42473.876909722225</v>
      </c>
      <c r="U3310" s="23">
        <f t="shared" si="311"/>
        <v>21</v>
      </c>
      <c r="V3310" s="25">
        <f t="shared" si="312"/>
        <v>5.7534246575342465E-2</v>
      </c>
    </row>
    <row r="3311" spans="1:22" customFormat="1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 s="8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7"/>
        <v>159</v>
      </c>
      <c r="P3311" s="9">
        <f t="shared" si="308"/>
        <v>18</v>
      </c>
      <c r="Q3311" s="5" t="s">
        <v>8313</v>
      </c>
      <c r="R3311" s="10" t="s">
        <v>8314</v>
      </c>
      <c r="S3311" s="18">
        <f t="shared" si="309"/>
        <v>42628.650208333333</v>
      </c>
      <c r="T3311" s="21">
        <f t="shared" si="310"/>
        <v>42659.650208333333</v>
      </c>
      <c r="U3311" s="23">
        <f t="shared" si="311"/>
        <v>31</v>
      </c>
      <c r="V3311" s="25">
        <f t="shared" si="312"/>
        <v>8.4931506849315067E-2</v>
      </c>
    </row>
    <row r="3312" spans="1:22" customFormat="1" ht="45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 s="8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7"/>
        <v>100</v>
      </c>
      <c r="P3312" s="9">
        <f t="shared" si="308"/>
        <v>209.84</v>
      </c>
      <c r="Q3312" s="5" t="s">
        <v>8313</v>
      </c>
      <c r="R3312" s="10" t="s">
        <v>8314</v>
      </c>
      <c r="S3312" s="18">
        <f t="shared" si="309"/>
        <v>42253.928530092591</v>
      </c>
      <c r="T3312" s="21">
        <f t="shared" si="310"/>
        <v>42283.928530092591</v>
      </c>
      <c r="U3312" s="23">
        <f t="shared" si="311"/>
        <v>30</v>
      </c>
      <c r="V3312" s="25">
        <f t="shared" si="312"/>
        <v>8.2191780821917804E-2</v>
      </c>
    </row>
    <row r="3313" spans="1:22" customFormat="1" ht="45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 s="8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7"/>
        <v>110</v>
      </c>
      <c r="P3313" s="9">
        <f t="shared" si="308"/>
        <v>61.02</v>
      </c>
      <c r="Q3313" s="5" t="s">
        <v>8313</v>
      </c>
      <c r="R3313" s="10" t="s">
        <v>8314</v>
      </c>
      <c r="S3313" s="18">
        <f t="shared" si="309"/>
        <v>42264.29178240741</v>
      </c>
      <c r="T3313" s="21">
        <f t="shared" si="310"/>
        <v>42294.29178240741</v>
      </c>
      <c r="U3313" s="23">
        <f t="shared" si="311"/>
        <v>30</v>
      </c>
      <c r="V3313" s="25">
        <f t="shared" si="312"/>
        <v>8.2191780821917804E-2</v>
      </c>
    </row>
    <row r="3314" spans="1:22" customFormat="1" ht="60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 s="8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7"/>
        <v>100</v>
      </c>
      <c r="P3314" s="9">
        <f t="shared" si="308"/>
        <v>61</v>
      </c>
      <c r="Q3314" s="5" t="s">
        <v>8313</v>
      </c>
      <c r="R3314" s="10" t="s">
        <v>8314</v>
      </c>
      <c r="S3314" s="18">
        <f t="shared" si="309"/>
        <v>42664.809560185182</v>
      </c>
      <c r="T3314" s="21">
        <f t="shared" si="310"/>
        <v>42685.916666666672</v>
      </c>
      <c r="U3314" s="23">
        <f t="shared" si="311"/>
        <v>21</v>
      </c>
      <c r="V3314" s="25">
        <f t="shared" si="312"/>
        <v>5.7534246575342465E-2</v>
      </c>
    </row>
    <row r="3315" spans="1:22" customFormat="1" ht="45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 s="8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7"/>
        <v>116</v>
      </c>
      <c r="P3315" s="9">
        <f t="shared" si="308"/>
        <v>80.03</v>
      </c>
      <c r="Q3315" s="5" t="s">
        <v>8313</v>
      </c>
      <c r="R3315" s="10" t="s">
        <v>8314</v>
      </c>
      <c r="S3315" s="18">
        <f t="shared" si="309"/>
        <v>42382.244409722218</v>
      </c>
      <c r="T3315" s="21">
        <f t="shared" si="310"/>
        <v>42396.041666666672</v>
      </c>
      <c r="U3315" s="23">
        <f t="shared" si="311"/>
        <v>14</v>
      </c>
      <c r="V3315" s="25">
        <f t="shared" si="312"/>
        <v>3.8356164383561646E-2</v>
      </c>
    </row>
    <row r="3316" spans="1:22" customFormat="1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 s="8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7"/>
        <v>211</v>
      </c>
      <c r="P3316" s="9">
        <f t="shared" si="308"/>
        <v>29.07</v>
      </c>
      <c r="Q3316" s="5" t="s">
        <v>8313</v>
      </c>
      <c r="R3316" s="10" t="s">
        <v>8314</v>
      </c>
      <c r="S3316" s="18">
        <f t="shared" si="309"/>
        <v>42105.267488425925</v>
      </c>
      <c r="T3316" s="21">
        <f t="shared" si="310"/>
        <v>42132.836805555555</v>
      </c>
      <c r="U3316" s="23">
        <f t="shared" si="311"/>
        <v>27</v>
      </c>
      <c r="V3316" s="25">
        <f t="shared" si="312"/>
        <v>7.3972602739726029E-2</v>
      </c>
    </row>
    <row r="3317" spans="1:22" customFormat="1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 s="8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7"/>
        <v>110</v>
      </c>
      <c r="P3317" s="9">
        <f t="shared" si="308"/>
        <v>49.44</v>
      </c>
      <c r="Q3317" s="5" t="s">
        <v>8313</v>
      </c>
      <c r="R3317" s="10" t="s">
        <v>8314</v>
      </c>
      <c r="S3317" s="18">
        <f t="shared" si="309"/>
        <v>42466.303715277783</v>
      </c>
      <c r="T3317" s="21">
        <f t="shared" si="310"/>
        <v>42496.303715277783</v>
      </c>
      <c r="U3317" s="23">
        <f t="shared" si="311"/>
        <v>30</v>
      </c>
      <c r="V3317" s="25">
        <f t="shared" si="312"/>
        <v>8.2191780821917804E-2</v>
      </c>
    </row>
    <row r="3318" spans="1:22" customFormat="1" ht="75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 s="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7"/>
        <v>100</v>
      </c>
      <c r="P3318" s="9">
        <f t="shared" si="308"/>
        <v>93.98</v>
      </c>
      <c r="Q3318" s="5" t="s">
        <v>8313</v>
      </c>
      <c r="R3318" s="10" t="s">
        <v>8314</v>
      </c>
      <c r="S3318" s="18">
        <f t="shared" si="309"/>
        <v>41826.871238425927</v>
      </c>
      <c r="T3318" s="21">
        <f t="shared" si="310"/>
        <v>41859.57916666667</v>
      </c>
      <c r="U3318" s="23">
        <f t="shared" si="311"/>
        <v>33</v>
      </c>
      <c r="V3318" s="25">
        <f t="shared" si="312"/>
        <v>9.0410958904109592E-2</v>
      </c>
    </row>
    <row r="3319" spans="1:22" customFormat="1" ht="45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 s="8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7"/>
        <v>106</v>
      </c>
      <c r="P3319" s="9">
        <f t="shared" si="308"/>
        <v>61.94</v>
      </c>
      <c r="Q3319" s="5" t="s">
        <v>8313</v>
      </c>
      <c r="R3319" s="10" t="s">
        <v>8314</v>
      </c>
      <c r="S3319" s="18">
        <f t="shared" si="309"/>
        <v>42499.039629629624</v>
      </c>
      <c r="T3319" s="21">
        <f t="shared" si="310"/>
        <v>42529.039629629624</v>
      </c>
      <c r="U3319" s="23">
        <f t="shared" si="311"/>
        <v>30</v>
      </c>
      <c r="V3319" s="25">
        <f t="shared" si="312"/>
        <v>8.2191780821917804E-2</v>
      </c>
    </row>
    <row r="3320" spans="1:22" customFormat="1" ht="30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 s="8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7"/>
        <v>126</v>
      </c>
      <c r="P3320" s="9">
        <f t="shared" si="308"/>
        <v>78.5</v>
      </c>
      <c r="Q3320" s="5" t="s">
        <v>8313</v>
      </c>
      <c r="R3320" s="10" t="s">
        <v>8314</v>
      </c>
      <c r="S3320" s="18">
        <f t="shared" si="309"/>
        <v>42431.302002314813</v>
      </c>
      <c r="T3320" s="21">
        <f t="shared" si="310"/>
        <v>42471.104166666672</v>
      </c>
      <c r="U3320" s="23">
        <f t="shared" si="311"/>
        <v>40</v>
      </c>
      <c r="V3320" s="25">
        <f t="shared" si="312"/>
        <v>0.1095890410958904</v>
      </c>
    </row>
    <row r="3321" spans="1:22" customFormat="1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 s="8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7"/>
        <v>108</v>
      </c>
      <c r="P3321" s="9">
        <f t="shared" si="308"/>
        <v>33.75</v>
      </c>
      <c r="Q3321" s="5" t="s">
        <v>8313</v>
      </c>
      <c r="R3321" s="10" t="s">
        <v>8314</v>
      </c>
      <c r="S3321" s="18">
        <f t="shared" si="309"/>
        <v>41990.585486111115</v>
      </c>
      <c r="T3321" s="21">
        <f t="shared" si="310"/>
        <v>42035.585486111115</v>
      </c>
      <c r="U3321" s="23">
        <f t="shared" si="311"/>
        <v>45</v>
      </c>
      <c r="V3321" s="25">
        <f t="shared" si="312"/>
        <v>0.12328767123287671</v>
      </c>
    </row>
    <row r="3322" spans="1:22" customFormat="1" ht="45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 s="8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7"/>
        <v>101</v>
      </c>
      <c r="P3322" s="9">
        <f t="shared" si="308"/>
        <v>66.45</v>
      </c>
      <c r="Q3322" s="5" t="s">
        <v>8313</v>
      </c>
      <c r="R3322" s="10" t="s">
        <v>8314</v>
      </c>
      <c r="S3322" s="18">
        <f t="shared" si="309"/>
        <v>42513.045798611114</v>
      </c>
      <c r="T3322" s="21">
        <f t="shared" si="310"/>
        <v>42543.045798611114</v>
      </c>
      <c r="U3322" s="23">
        <f t="shared" si="311"/>
        <v>30</v>
      </c>
      <c r="V3322" s="25">
        <f t="shared" si="312"/>
        <v>8.2191780821917804E-2</v>
      </c>
    </row>
    <row r="3323" spans="1:22" customFormat="1" ht="60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 s="8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7"/>
        <v>107</v>
      </c>
      <c r="P3323" s="9">
        <f t="shared" si="308"/>
        <v>35.799999999999997</v>
      </c>
      <c r="Q3323" s="5" t="s">
        <v>8313</v>
      </c>
      <c r="R3323" s="10" t="s">
        <v>8314</v>
      </c>
      <c r="S3323" s="18">
        <f t="shared" si="309"/>
        <v>41914.100289351853</v>
      </c>
      <c r="T3323" s="21">
        <f t="shared" si="310"/>
        <v>41928.165972222225</v>
      </c>
      <c r="U3323" s="23">
        <f t="shared" si="311"/>
        <v>14</v>
      </c>
      <c r="V3323" s="25">
        <f t="shared" si="312"/>
        <v>3.8356164383561646E-2</v>
      </c>
    </row>
    <row r="3324" spans="1:22" customFormat="1" ht="60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 s="8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7"/>
        <v>102</v>
      </c>
      <c r="P3324" s="9">
        <f t="shared" si="308"/>
        <v>145.65</v>
      </c>
      <c r="Q3324" s="5" t="s">
        <v>8313</v>
      </c>
      <c r="R3324" s="10" t="s">
        <v>8314</v>
      </c>
      <c r="S3324" s="18">
        <f t="shared" si="309"/>
        <v>42521.010370370372</v>
      </c>
      <c r="T3324" s="21">
        <f t="shared" si="310"/>
        <v>42543.163194444445</v>
      </c>
      <c r="U3324" s="23">
        <f t="shared" si="311"/>
        <v>22</v>
      </c>
      <c r="V3324" s="25">
        <f t="shared" si="312"/>
        <v>6.0273972602739728E-2</v>
      </c>
    </row>
    <row r="3325" spans="1:22" customFormat="1" ht="60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 s="8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7"/>
        <v>126</v>
      </c>
      <c r="P3325" s="9">
        <f t="shared" si="308"/>
        <v>25.69</v>
      </c>
      <c r="Q3325" s="5" t="s">
        <v>8313</v>
      </c>
      <c r="R3325" s="10" t="s">
        <v>8314</v>
      </c>
      <c r="S3325" s="18">
        <f t="shared" si="309"/>
        <v>42608.36583333333</v>
      </c>
      <c r="T3325" s="21">
        <f t="shared" si="310"/>
        <v>42638.36583333333</v>
      </c>
      <c r="U3325" s="23">
        <f t="shared" si="311"/>
        <v>30</v>
      </c>
      <c r="V3325" s="25">
        <f t="shared" si="312"/>
        <v>8.2191780821917804E-2</v>
      </c>
    </row>
    <row r="3326" spans="1:22" customFormat="1" ht="45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 s="8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7"/>
        <v>102</v>
      </c>
      <c r="P3326" s="9">
        <f t="shared" si="308"/>
        <v>152.5</v>
      </c>
      <c r="Q3326" s="5" t="s">
        <v>8313</v>
      </c>
      <c r="R3326" s="10" t="s">
        <v>8314</v>
      </c>
      <c r="S3326" s="18">
        <f t="shared" si="309"/>
        <v>42512.58321759259</v>
      </c>
      <c r="T3326" s="21">
        <f t="shared" si="310"/>
        <v>42526.58321759259</v>
      </c>
      <c r="U3326" s="23">
        <f t="shared" si="311"/>
        <v>14</v>
      </c>
      <c r="V3326" s="25">
        <f t="shared" si="312"/>
        <v>3.8356164383561646E-2</v>
      </c>
    </row>
    <row r="3327" spans="1:22" customFormat="1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 s="8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7"/>
        <v>113</v>
      </c>
      <c r="P3327" s="9">
        <f t="shared" si="308"/>
        <v>30</v>
      </c>
      <c r="Q3327" s="5" t="s">
        <v>8313</v>
      </c>
      <c r="R3327" s="10" t="s">
        <v>8314</v>
      </c>
      <c r="S3327" s="18">
        <f t="shared" si="309"/>
        <v>42064.785613425927</v>
      </c>
      <c r="T3327" s="21">
        <f t="shared" si="310"/>
        <v>42099.743946759263</v>
      </c>
      <c r="U3327" s="23">
        <f t="shared" si="311"/>
        <v>35</v>
      </c>
      <c r="V3327" s="25">
        <f t="shared" si="312"/>
        <v>9.5890410958904104E-2</v>
      </c>
    </row>
    <row r="3328" spans="1:22" customFormat="1" ht="60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 s="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7"/>
        <v>101</v>
      </c>
      <c r="P3328" s="9">
        <f t="shared" si="308"/>
        <v>142.28</v>
      </c>
      <c r="Q3328" s="5" t="s">
        <v>8313</v>
      </c>
      <c r="R3328" s="10" t="s">
        <v>8314</v>
      </c>
      <c r="S3328" s="18">
        <f t="shared" si="309"/>
        <v>42041.714178240742</v>
      </c>
      <c r="T3328" s="21">
        <f t="shared" si="310"/>
        <v>42071.67251157407</v>
      </c>
      <c r="U3328" s="23">
        <f t="shared" si="311"/>
        <v>30</v>
      </c>
      <c r="V3328" s="25">
        <f t="shared" si="312"/>
        <v>8.2191780821917804E-2</v>
      </c>
    </row>
    <row r="3329" spans="1:22" customFormat="1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 s="8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7"/>
        <v>101</v>
      </c>
      <c r="P3329" s="9">
        <f t="shared" si="308"/>
        <v>24.55</v>
      </c>
      <c r="Q3329" s="5" t="s">
        <v>8313</v>
      </c>
      <c r="R3329" s="10" t="s">
        <v>8314</v>
      </c>
      <c r="S3329" s="18">
        <f t="shared" si="309"/>
        <v>42468.374606481477</v>
      </c>
      <c r="T3329" s="21">
        <f t="shared" si="310"/>
        <v>42498.374606481477</v>
      </c>
      <c r="U3329" s="23">
        <f t="shared" si="311"/>
        <v>30</v>
      </c>
      <c r="V3329" s="25">
        <f t="shared" si="312"/>
        <v>8.2191780821917804E-2</v>
      </c>
    </row>
    <row r="3330" spans="1:22" customFormat="1" ht="45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 s="8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07"/>
        <v>146</v>
      </c>
      <c r="P3330" s="9">
        <f t="shared" si="308"/>
        <v>292.77999999999997</v>
      </c>
      <c r="Q3330" s="5" t="s">
        <v>8313</v>
      </c>
      <c r="R3330" s="10" t="s">
        <v>8314</v>
      </c>
      <c r="S3330" s="18">
        <f t="shared" si="309"/>
        <v>41822.57503472222</v>
      </c>
      <c r="T3330" s="21">
        <f t="shared" si="310"/>
        <v>41825.041666666664</v>
      </c>
      <c r="U3330" s="23">
        <f t="shared" si="311"/>
        <v>3</v>
      </c>
      <c r="V3330" s="25">
        <f t="shared" si="312"/>
        <v>8.21917808219178E-3</v>
      </c>
    </row>
    <row r="3331" spans="1:22" customFormat="1" ht="45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 s="8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3">ROUND(E3331/D3331*100,0)</f>
        <v>117</v>
      </c>
      <c r="P3331" s="9">
        <f t="shared" ref="P3331:P3394" si="314">IFERROR(ROUND(E3331/L3331,2),0)</f>
        <v>44.92</v>
      </c>
      <c r="Q3331" s="5" t="s">
        <v>8313</v>
      </c>
      <c r="R3331" s="10" t="s">
        <v>8314</v>
      </c>
      <c r="S3331" s="18">
        <f t="shared" ref="S3331:S3394" si="315">(((J3331/60)/60)/24)+DATE(1970,1,1)</f>
        <v>41837.323009259257</v>
      </c>
      <c r="T3331" s="21">
        <f t="shared" ref="T3331:T3394" si="316">(((I3331/60)/60)/24)+DATE(1970,1,1)</f>
        <v>41847.958333333336</v>
      </c>
      <c r="U3331" s="23">
        <f t="shared" ref="U3331:U3394" si="317">_xlfn.DAYS(T3331,S3331)</f>
        <v>10</v>
      </c>
      <c r="V3331" s="25">
        <f t="shared" ref="V3331:V3394" si="318">U3331/365</f>
        <v>2.7397260273972601E-2</v>
      </c>
    </row>
    <row r="3332" spans="1:22" customFormat="1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 s="8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3"/>
        <v>106</v>
      </c>
      <c r="P3332" s="9">
        <f t="shared" si="314"/>
        <v>23.1</v>
      </c>
      <c r="Q3332" s="5" t="s">
        <v>8313</v>
      </c>
      <c r="R3332" s="10" t="s">
        <v>8314</v>
      </c>
      <c r="S3332" s="18">
        <f t="shared" si="315"/>
        <v>42065.887361111112</v>
      </c>
      <c r="T3332" s="21">
        <f t="shared" si="316"/>
        <v>42095.845694444448</v>
      </c>
      <c r="U3332" s="23">
        <f t="shared" si="317"/>
        <v>30</v>
      </c>
      <c r="V3332" s="25">
        <f t="shared" si="318"/>
        <v>8.2191780821917804E-2</v>
      </c>
    </row>
    <row r="3333" spans="1:22" customFormat="1" ht="60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 s="8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3"/>
        <v>105</v>
      </c>
      <c r="P3333" s="9">
        <f t="shared" si="314"/>
        <v>80.400000000000006</v>
      </c>
      <c r="Q3333" s="5" t="s">
        <v>8313</v>
      </c>
      <c r="R3333" s="10" t="s">
        <v>8314</v>
      </c>
      <c r="S3333" s="18">
        <f t="shared" si="315"/>
        <v>42248.697754629626</v>
      </c>
      <c r="T3333" s="21">
        <f t="shared" si="316"/>
        <v>42283.697754629626</v>
      </c>
      <c r="U3333" s="23">
        <f t="shared" si="317"/>
        <v>35</v>
      </c>
      <c r="V3333" s="25">
        <f t="shared" si="318"/>
        <v>9.5890410958904104E-2</v>
      </c>
    </row>
    <row r="3334" spans="1:22" customFormat="1" ht="45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 s="8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3"/>
        <v>100</v>
      </c>
      <c r="P3334" s="9">
        <f t="shared" si="314"/>
        <v>72.290000000000006</v>
      </c>
      <c r="Q3334" s="5" t="s">
        <v>8313</v>
      </c>
      <c r="R3334" s="10" t="s">
        <v>8314</v>
      </c>
      <c r="S3334" s="18">
        <f t="shared" si="315"/>
        <v>41809.860300925924</v>
      </c>
      <c r="T3334" s="21">
        <f t="shared" si="316"/>
        <v>41839.860300925924</v>
      </c>
      <c r="U3334" s="23">
        <f t="shared" si="317"/>
        <v>30</v>
      </c>
      <c r="V3334" s="25">
        <f t="shared" si="318"/>
        <v>8.2191780821917804E-2</v>
      </c>
    </row>
    <row r="3335" spans="1:22" customFormat="1" ht="60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 s="8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3"/>
        <v>105</v>
      </c>
      <c r="P3335" s="9">
        <f t="shared" si="314"/>
        <v>32.97</v>
      </c>
      <c r="Q3335" s="5" t="s">
        <v>8313</v>
      </c>
      <c r="R3335" s="10" t="s">
        <v>8314</v>
      </c>
      <c r="S3335" s="18">
        <f t="shared" si="315"/>
        <v>42148.676851851851</v>
      </c>
      <c r="T3335" s="21">
        <f t="shared" si="316"/>
        <v>42170.676851851851</v>
      </c>
      <c r="U3335" s="23">
        <f t="shared" si="317"/>
        <v>22</v>
      </c>
      <c r="V3335" s="25">
        <f t="shared" si="318"/>
        <v>6.0273972602739728E-2</v>
      </c>
    </row>
    <row r="3336" spans="1:22" customFormat="1" ht="45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 s="8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3"/>
        <v>139</v>
      </c>
      <c r="P3336" s="9">
        <f t="shared" si="314"/>
        <v>116.65</v>
      </c>
      <c r="Q3336" s="5" t="s">
        <v>8313</v>
      </c>
      <c r="R3336" s="10" t="s">
        <v>8314</v>
      </c>
      <c r="S3336" s="18">
        <f t="shared" si="315"/>
        <v>42185.521087962959</v>
      </c>
      <c r="T3336" s="21">
        <f t="shared" si="316"/>
        <v>42215.521087962959</v>
      </c>
      <c r="U3336" s="23">
        <f t="shared" si="317"/>
        <v>30</v>
      </c>
      <c r="V3336" s="25">
        <f t="shared" si="318"/>
        <v>8.2191780821917804E-2</v>
      </c>
    </row>
    <row r="3337" spans="1:22" customFormat="1" ht="60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 s="8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3"/>
        <v>100</v>
      </c>
      <c r="P3337" s="9">
        <f t="shared" si="314"/>
        <v>79.62</v>
      </c>
      <c r="Q3337" s="5" t="s">
        <v>8313</v>
      </c>
      <c r="R3337" s="10" t="s">
        <v>8314</v>
      </c>
      <c r="S3337" s="18">
        <f t="shared" si="315"/>
        <v>41827.674143518518</v>
      </c>
      <c r="T3337" s="21">
        <f t="shared" si="316"/>
        <v>41854.958333333336</v>
      </c>
      <c r="U3337" s="23">
        <f t="shared" si="317"/>
        <v>27</v>
      </c>
      <c r="V3337" s="25">
        <f t="shared" si="318"/>
        <v>7.3972602739726029E-2</v>
      </c>
    </row>
    <row r="3338" spans="1:22" customFormat="1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 s="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3"/>
        <v>100</v>
      </c>
      <c r="P3338" s="9">
        <f t="shared" si="314"/>
        <v>27.78</v>
      </c>
      <c r="Q3338" s="5" t="s">
        <v>8313</v>
      </c>
      <c r="R3338" s="10" t="s">
        <v>8314</v>
      </c>
      <c r="S3338" s="18">
        <f t="shared" si="315"/>
        <v>42437.398680555561</v>
      </c>
      <c r="T3338" s="21">
        <f t="shared" si="316"/>
        <v>42465.35701388889</v>
      </c>
      <c r="U3338" s="23">
        <f t="shared" si="317"/>
        <v>28</v>
      </c>
      <c r="V3338" s="25">
        <f t="shared" si="318"/>
        <v>7.6712328767123292E-2</v>
      </c>
    </row>
    <row r="3339" spans="1:22" customFormat="1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 s="8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3"/>
        <v>110</v>
      </c>
      <c r="P3339" s="9">
        <f t="shared" si="314"/>
        <v>81.03</v>
      </c>
      <c r="Q3339" s="5" t="s">
        <v>8313</v>
      </c>
      <c r="R3339" s="10" t="s">
        <v>8314</v>
      </c>
      <c r="S3339" s="18">
        <f t="shared" si="315"/>
        <v>41901.282025462962</v>
      </c>
      <c r="T3339" s="21">
        <f t="shared" si="316"/>
        <v>41922.875</v>
      </c>
      <c r="U3339" s="23">
        <f t="shared" si="317"/>
        <v>21</v>
      </c>
      <c r="V3339" s="25">
        <f t="shared" si="318"/>
        <v>5.7534246575342465E-2</v>
      </c>
    </row>
    <row r="3340" spans="1:22" customFormat="1" ht="30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 s="8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3"/>
        <v>102</v>
      </c>
      <c r="P3340" s="9">
        <f t="shared" si="314"/>
        <v>136.85</v>
      </c>
      <c r="Q3340" s="5" t="s">
        <v>8313</v>
      </c>
      <c r="R3340" s="10" t="s">
        <v>8314</v>
      </c>
      <c r="S3340" s="18">
        <f t="shared" si="315"/>
        <v>42769.574999999997</v>
      </c>
      <c r="T3340" s="21">
        <f t="shared" si="316"/>
        <v>42790.574999999997</v>
      </c>
      <c r="U3340" s="23">
        <f t="shared" si="317"/>
        <v>21</v>
      </c>
      <c r="V3340" s="25">
        <f t="shared" si="318"/>
        <v>5.7534246575342465E-2</v>
      </c>
    </row>
    <row r="3341" spans="1:22" customFormat="1" ht="45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 s="8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3"/>
        <v>104</v>
      </c>
      <c r="P3341" s="9">
        <f t="shared" si="314"/>
        <v>177.62</v>
      </c>
      <c r="Q3341" s="5" t="s">
        <v>8313</v>
      </c>
      <c r="R3341" s="10" t="s">
        <v>8314</v>
      </c>
      <c r="S3341" s="18">
        <f t="shared" si="315"/>
        <v>42549.665717592594</v>
      </c>
      <c r="T3341" s="21">
        <f t="shared" si="316"/>
        <v>42579.665717592594</v>
      </c>
      <c r="U3341" s="23">
        <f t="shared" si="317"/>
        <v>30</v>
      </c>
      <c r="V3341" s="25">
        <f t="shared" si="318"/>
        <v>8.2191780821917804E-2</v>
      </c>
    </row>
    <row r="3342" spans="1:22" customFormat="1" ht="60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 s="8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3"/>
        <v>138</v>
      </c>
      <c r="P3342" s="9">
        <f t="shared" si="314"/>
        <v>109.08</v>
      </c>
      <c r="Q3342" s="5" t="s">
        <v>8313</v>
      </c>
      <c r="R3342" s="10" t="s">
        <v>8314</v>
      </c>
      <c r="S3342" s="18">
        <f t="shared" si="315"/>
        <v>42685.974004629628</v>
      </c>
      <c r="T3342" s="21">
        <f t="shared" si="316"/>
        <v>42710.974004629628</v>
      </c>
      <c r="U3342" s="23">
        <f t="shared" si="317"/>
        <v>25</v>
      </c>
      <c r="V3342" s="25">
        <f t="shared" si="318"/>
        <v>6.8493150684931503E-2</v>
      </c>
    </row>
    <row r="3343" spans="1:22" customFormat="1" ht="60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 s="8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3"/>
        <v>100</v>
      </c>
      <c r="P3343" s="9">
        <f t="shared" si="314"/>
        <v>119.64</v>
      </c>
      <c r="Q3343" s="5" t="s">
        <v>8313</v>
      </c>
      <c r="R3343" s="10" t="s">
        <v>8314</v>
      </c>
      <c r="S3343" s="18">
        <f t="shared" si="315"/>
        <v>42510.798854166671</v>
      </c>
      <c r="T3343" s="21">
        <f t="shared" si="316"/>
        <v>42533.708333333328</v>
      </c>
      <c r="U3343" s="23">
        <f t="shared" si="317"/>
        <v>23</v>
      </c>
      <c r="V3343" s="25">
        <f t="shared" si="318"/>
        <v>6.3013698630136991E-2</v>
      </c>
    </row>
    <row r="3344" spans="1:22" customFormat="1" ht="45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 s="8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3"/>
        <v>102</v>
      </c>
      <c r="P3344" s="9">
        <f t="shared" si="314"/>
        <v>78.209999999999994</v>
      </c>
      <c r="Q3344" s="5" t="s">
        <v>8313</v>
      </c>
      <c r="R3344" s="10" t="s">
        <v>8314</v>
      </c>
      <c r="S3344" s="18">
        <f t="shared" si="315"/>
        <v>42062.296412037031</v>
      </c>
      <c r="T3344" s="21">
        <f t="shared" si="316"/>
        <v>42095.207638888889</v>
      </c>
      <c r="U3344" s="23">
        <f t="shared" si="317"/>
        <v>33</v>
      </c>
      <c r="V3344" s="25">
        <f t="shared" si="318"/>
        <v>9.0410958904109592E-2</v>
      </c>
    </row>
    <row r="3345" spans="1:22" customFormat="1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 s="8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3"/>
        <v>171</v>
      </c>
      <c r="P3345" s="9">
        <f t="shared" si="314"/>
        <v>52.17</v>
      </c>
      <c r="Q3345" s="5" t="s">
        <v>8313</v>
      </c>
      <c r="R3345" s="10" t="s">
        <v>8314</v>
      </c>
      <c r="S3345" s="18">
        <f t="shared" si="315"/>
        <v>42452.916481481487</v>
      </c>
      <c r="T3345" s="21">
        <f t="shared" si="316"/>
        <v>42473.554166666669</v>
      </c>
      <c r="U3345" s="23">
        <f t="shared" si="317"/>
        <v>21</v>
      </c>
      <c r="V3345" s="25">
        <f t="shared" si="318"/>
        <v>5.7534246575342465E-2</v>
      </c>
    </row>
    <row r="3346" spans="1:22" customFormat="1" ht="60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 s="8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3"/>
        <v>101</v>
      </c>
      <c r="P3346" s="9">
        <f t="shared" si="314"/>
        <v>114.13</v>
      </c>
      <c r="Q3346" s="5" t="s">
        <v>8313</v>
      </c>
      <c r="R3346" s="10" t="s">
        <v>8314</v>
      </c>
      <c r="S3346" s="18">
        <f t="shared" si="315"/>
        <v>41851.200150462959</v>
      </c>
      <c r="T3346" s="21">
        <f t="shared" si="316"/>
        <v>41881.200150462959</v>
      </c>
      <c r="U3346" s="23">
        <f t="shared" si="317"/>
        <v>30</v>
      </c>
      <c r="V3346" s="25">
        <f t="shared" si="318"/>
        <v>8.2191780821917804E-2</v>
      </c>
    </row>
    <row r="3347" spans="1:22" customFormat="1" ht="60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 s="8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3"/>
        <v>130</v>
      </c>
      <c r="P3347" s="9">
        <f t="shared" si="314"/>
        <v>50</v>
      </c>
      <c r="Q3347" s="5" t="s">
        <v>8313</v>
      </c>
      <c r="R3347" s="10" t="s">
        <v>8314</v>
      </c>
      <c r="S3347" s="18">
        <f t="shared" si="315"/>
        <v>42053.106111111112</v>
      </c>
      <c r="T3347" s="21">
        <f t="shared" si="316"/>
        <v>42112.025694444441</v>
      </c>
      <c r="U3347" s="23">
        <f t="shared" si="317"/>
        <v>59</v>
      </c>
      <c r="V3347" s="25">
        <f t="shared" si="318"/>
        <v>0.16164383561643836</v>
      </c>
    </row>
    <row r="3348" spans="1:22" customFormat="1" ht="60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 s="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3"/>
        <v>110</v>
      </c>
      <c r="P3348" s="9">
        <f t="shared" si="314"/>
        <v>91.67</v>
      </c>
      <c r="Q3348" s="5" t="s">
        <v>8313</v>
      </c>
      <c r="R3348" s="10" t="s">
        <v>8314</v>
      </c>
      <c r="S3348" s="18">
        <f t="shared" si="315"/>
        <v>42054.024421296301</v>
      </c>
      <c r="T3348" s="21">
        <f t="shared" si="316"/>
        <v>42061.024421296301</v>
      </c>
      <c r="U3348" s="23">
        <f t="shared" si="317"/>
        <v>7</v>
      </c>
      <c r="V3348" s="25">
        <f t="shared" si="318"/>
        <v>1.9178082191780823E-2</v>
      </c>
    </row>
    <row r="3349" spans="1:22" customFormat="1" ht="60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 s="8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3"/>
        <v>119</v>
      </c>
      <c r="P3349" s="9">
        <f t="shared" si="314"/>
        <v>108.59</v>
      </c>
      <c r="Q3349" s="5" t="s">
        <v>8313</v>
      </c>
      <c r="R3349" s="10" t="s">
        <v>8314</v>
      </c>
      <c r="S3349" s="18">
        <f t="shared" si="315"/>
        <v>42484.551550925928</v>
      </c>
      <c r="T3349" s="21">
        <f t="shared" si="316"/>
        <v>42498.875</v>
      </c>
      <c r="U3349" s="23">
        <f t="shared" si="317"/>
        <v>14</v>
      </c>
      <c r="V3349" s="25">
        <f t="shared" si="318"/>
        <v>3.8356164383561646E-2</v>
      </c>
    </row>
    <row r="3350" spans="1:22" customFormat="1" ht="60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 s="8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3"/>
        <v>100</v>
      </c>
      <c r="P3350" s="9">
        <f t="shared" si="314"/>
        <v>69.819999999999993</v>
      </c>
      <c r="Q3350" s="5" t="s">
        <v>8313</v>
      </c>
      <c r="R3350" s="10" t="s">
        <v>8314</v>
      </c>
      <c r="S3350" s="18">
        <f t="shared" si="315"/>
        <v>42466.558796296296</v>
      </c>
      <c r="T3350" s="21">
        <f t="shared" si="316"/>
        <v>42490.165972222225</v>
      </c>
      <c r="U3350" s="23">
        <f t="shared" si="317"/>
        <v>24</v>
      </c>
      <c r="V3350" s="25">
        <f t="shared" si="318"/>
        <v>6.575342465753424E-2</v>
      </c>
    </row>
    <row r="3351" spans="1:22" customFormat="1" ht="60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 s="8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3"/>
        <v>153</v>
      </c>
      <c r="P3351" s="9">
        <f t="shared" si="314"/>
        <v>109.57</v>
      </c>
      <c r="Q3351" s="5" t="s">
        <v>8313</v>
      </c>
      <c r="R3351" s="10" t="s">
        <v>8314</v>
      </c>
      <c r="S3351" s="18">
        <f t="shared" si="315"/>
        <v>42513.110787037032</v>
      </c>
      <c r="T3351" s="21">
        <f t="shared" si="316"/>
        <v>42534.708333333328</v>
      </c>
      <c r="U3351" s="23">
        <f t="shared" si="317"/>
        <v>21</v>
      </c>
      <c r="V3351" s="25">
        <f t="shared" si="318"/>
        <v>5.7534246575342465E-2</v>
      </c>
    </row>
    <row r="3352" spans="1:22" customFormat="1" ht="60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 s="8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3"/>
        <v>104</v>
      </c>
      <c r="P3352" s="9">
        <f t="shared" si="314"/>
        <v>71.67</v>
      </c>
      <c r="Q3352" s="5" t="s">
        <v>8313</v>
      </c>
      <c r="R3352" s="10" t="s">
        <v>8314</v>
      </c>
      <c r="S3352" s="18">
        <f t="shared" si="315"/>
        <v>42302.701516203699</v>
      </c>
      <c r="T3352" s="21">
        <f t="shared" si="316"/>
        <v>42337.958333333328</v>
      </c>
      <c r="U3352" s="23">
        <f t="shared" si="317"/>
        <v>35</v>
      </c>
      <c r="V3352" s="25">
        <f t="shared" si="318"/>
        <v>9.5890410958904104E-2</v>
      </c>
    </row>
    <row r="3353" spans="1:22" customFormat="1" ht="60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 s="8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3"/>
        <v>101</v>
      </c>
      <c r="P3353" s="9">
        <f t="shared" si="314"/>
        <v>93.61</v>
      </c>
      <c r="Q3353" s="5" t="s">
        <v>8313</v>
      </c>
      <c r="R3353" s="10" t="s">
        <v>8314</v>
      </c>
      <c r="S3353" s="18">
        <f t="shared" si="315"/>
        <v>41806.395428240743</v>
      </c>
      <c r="T3353" s="21">
        <f t="shared" si="316"/>
        <v>41843.458333333336</v>
      </c>
      <c r="U3353" s="23">
        <f t="shared" si="317"/>
        <v>37</v>
      </c>
      <c r="V3353" s="25">
        <f t="shared" si="318"/>
        <v>0.10136986301369863</v>
      </c>
    </row>
    <row r="3354" spans="1:22" customFormat="1" ht="60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 s="8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3"/>
        <v>108</v>
      </c>
      <c r="P3354" s="9">
        <f t="shared" si="314"/>
        <v>76.8</v>
      </c>
      <c r="Q3354" s="5" t="s">
        <v>8313</v>
      </c>
      <c r="R3354" s="10" t="s">
        <v>8314</v>
      </c>
      <c r="S3354" s="18">
        <f t="shared" si="315"/>
        <v>42495.992800925931</v>
      </c>
      <c r="T3354" s="21">
        <f t="shared" si="316"/>
        <v>42552.958333333328</v>
      </c>
      <c r="U3354" s="23">
        <f t="shared" si="317"/>
        <v>57</v>
      </c>
      <c r="V3354" s="25">
        <f t="shared" si="318"/>
        <v>0.15616438356164383</v>
      </c>
    </row>
    <row r="3355" spans="1:22" customFormat="1" ht="60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 s="8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3"/>
        <v>315</v>
      </c>
      <c r="P3355" s="9">
        <f t="shared" si="314"/>
        <v>35.799999999999997</v>
      </c>
      <c r="Q3355" s="5" t="s">
        <v>8313</v>
      </c>
      <c r="R3355" s="10" t="s">
        <v>8314</v>
      </c>
      <c r="S3355" s="18">
        <f t="shared" si="315"/>
        <v>42479.432291666672</v>
      </c>
      <c r="T3355" s="21">
        <f t="shared" si="316"/>
        <v>42492.958333333328</v>
      </c>
      <c r="U3355" s="23">
        <f t="shared" si="317"/>
        <v>13</v>
      </c>
      <c r="V3355" s="25">
        <f t="shared" si="318"/>
        <v>3.5616438356164383E-2</v>
      </c>
    </row>
    <row r="3356" spans="1:22" customFormat="1" ht="45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 s="8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3"/>
        <v>102</v>
      </c>
      <c r="P3356" s="9">
        <f t="shared" si="314"/>
        <v>55.6</v>
      </c>
      <c r="Q3356" s="5" t="s">
        <v>8313</v>
      </c>
      <c r="R3356" s="10" t="s">
        <v>8314</v>
      </c>
      <c r="S3356" s="18">
        <f t="shared" si="315"/>
        <v>42270.7269212963</v>
      </c>
      <c r="T3356" s="21">
        <f t="shared" si="316"/>
        <v>42306.167361111111</v>
      </c>
      <c r="U3356" s="23">
        <f t="shared" si="317"/>
        <v>36</v>
      </c>
      <c r="V3356" s="25">
        <f t="shared" si="318"/>
        <v>9.8630136986301367E-2</v>
      </c>
    </row>
    <row r="3357" spans="1:22" customFormat="1" ht="45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 s="8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3"/>
        <v>126</v>
      </c>
      <c r="P3357" s="9">
        <f t="shared" si="314"/>
        <v>147.33000000000001</v>
      </c>
      <c r="Q3357" s="5" t="s">
        <v>8313</v>
      </c>
      <c r="R3357" s="10" t="s">
        <v>8314</v>
      </c>
      <c r="S3357" s="18">
        <f t="shared" si="315"/>
        <v>42489.619525462964</v>
      </c>
      <c r="T3357" s="21">
        <f t="shared" si="316"/>
        <v>42500.470138888893</v>
      </c>
      <c r="U3357" s="23">
        <f t="shared" si="317"/>
        <v>11</v>
      </c>
      <c r="V3357" s="25">
        <f t="shared" si="318"/>
        <v>3.0136986301369864E-2</v>
      </c>
    </row>
    <row r="3358" spans="1:22" customFormat="1" ht="60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 s="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3"/>
        <v>101</v>
      </c>
      <c r="P3358" s="9">
        <f t="shared" si="314"/>
        <v>56.33</v>
      </c>
      <c r="Q3358" s="5" t="s">
        <v>8313</v>
      </c>
      <c r="R3358" s="10" t="s">
        <v>8314</v>
      </c>
      <c r="S3358" s="18">
        <f t="shared" si="315"/>
        <v>42536.815648148149</v>
      </c>
      <c r="T3358" s="21">
        <f t="shared" si="316"/>
        <v>42566.815648148149</v>
      </c>
      <c r="U3358" s="23">
        <f t="shared" si="317"/>
        <v>30</v>
      </c>
      <c r="V3358" s="25">
        <f t="shared" si="318"/>
        <v>8.2191780821917804E-2</v>
      </c>
    </row>
    <row r="3359" spans="1:22" customFormat="1" ht="60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 s="8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3"/>
        <v>101</v>
      </c>
      <c r="P3359" s="9">
        <f t="shared" si="314"/>
        <v>96.19</v>
      </c>
      <c r="Q3359" s="5" t="s">
        <v>8313</v>
      </c>
      <c r="R3359" s="10" t="s">
        <v>8314</v>
      </c>
      <c r="S3359" s="18">
        <f t="shared" si="315"/>
        <v>41822.417939814812</v>
      </c>
      <c r="T3359" s="21">
        <f t="shared" si="316"/>
        <v>41852.417939814812</v>
      </c>
      <c r="U3359" s="23">
        <f t="shared" si="317"/>
        <v>30</v>
      </c>
      <c r="V3359" s="25">
        <f t="shared" si="318"/>
        <v>8.2191780821917804E-2</v>
      </c>
    </row>
    <row r="3360" spans="1:22" customFormat="1" ht="45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 s="8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3"/>
        <v>103</v>
      </c>
      <c r="P3360" s="9">
        <f t="shared" si="314"/>
        <v>63.57</v>
      </c>
      <c r="Q3360" s="5" t="s">
        <v>8313</v>
      </c>
      <c r="R3360" s="10" t="s">
        <v>8314</v>
      </c>
      <c r="S3360" s="18">
        <f t="shared" si="315"/>
        <v>41932.311099537037</v>
      </c>
      <c r="T3360" s="21">
        <f t="shared" si="316"/>
        <v>41962.352766203709</v>
      </c>
      <c r="U3360" s="23">
        <f t="shared" si="317"/>
        <v>30</v>
      </c>
      <c r="V3360" s="25">
        <f t="shared" si="318"/>
        <v>8.2191780821917804E-2</v>
      </c>
    </row>
    <row r="3361" spans="1:22" customFormat="1" ht="45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 s="8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3"/>
        <v>106</v>
      </c>
      <c r="P3361" s="9">
        <f t="shared" si="314"/>
        <v>184.78</v>
      </c>
      <c r="Q3361" s="5" t="s">
        <v>8313</v>
      </c>
      <c r="R3361" s="10" t="s">
        <v>8314</v>
      </c>
      <c r="S3361" s="18">
        <f t="shared" si="315"/>
        <v>42746.057106481487</v>
      </c>
      <c r="T3361" s="21">
        <f t="shared" si="316"/>
        <v>42791.057106481487</v>
      </c>
      <c r="U3361" s="23">
        <f t="shared" si="317"/>
        <v>45</v>
      </c>
      <c r="V3361" s="25">
        <f t="shared" si="318"/>
        <v>0.12328767123287671</v>
      </c>
    </row>
    <row r="3362" spans="1:22" customFormat="1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 s="8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3"/>
        <v>101</v>
      </c>
      <c r="P3362" s="9">
        <f t="shared" si="314"/>
        <v>126.72</v>
      </c>
      <c r="Q3362" s="5" t="s">
        <v>8313</v>
      </c>
      <c r="R3362" s="10" t="s">
        <v>8314</v>
      </c>
      <c r="S3362" s="18">
        <f t="shared" si="315"/>
        <v>42697.082673611112</v>
      </c>
      <c r="T3362" s="21">
        <f t="shared" si="316"/>
        <v>42718.665972222225</v>
      </c>
      <c r="U3362" s="23">
        <f t="shared" si="317"/>
        <v>21</v>
      </c>
      <c r="V3362" s="25">
        <f t="shared" si="318"/>
        <v>5.7534246575342465E-2</v>
      </c>
    </row>
    <row r="3363" spans="1:22" customFormat="1" ht="60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 s="8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3"/>
        <v>113</v>
      </c>
      <c r="P3363" s="9">
        <f t="shared" si="314"/>
        <v>83.43</v>
      </c>
      <c r="Q3363" s="5" t="s">
        <v>8313</v>
      </c>
      <c r="R3363" s="10" t="s">
        <v>8314</v>
      </c>
      <c r="S3363" s="18">
        <f t="shared" si="315"/>
        <v>41866.025347222225</v>
      </c>
      <c r="T3363" s="21">
        <f t="shared" si="316"/>
        <v>41883.665972222225</v>
      </c>
      <c r="U3363" s="23">
        <f t="shared" si="317"/>
        <v>17</v>
      </c>
      <c r="V3363" s="25">
        <f t="shared" si="318"/>
        <v>4.6575342465753428E-2</v>
      </c>
    </row>
    <row r="3364" spans="1:22" customFormat="1" ht="45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 s="8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3"/>
        <v>218</v>
      </c>
      <c r="P3364" s="9">
        <f t="shared" si="314"/>
        <v>54.5</v>
      </c>
      <c r="Q3364" s="5" t="s">
        <v>8313</v>
      </c>
      <c r="R3364" s="10" t="s">
        <v>8314</v>
      </c>
      <c r="S3364" s="18">
        <f t="shared" si="315"/>
        <v>42056.091631944444</v>
      </c>
      <c r="T3364" s="21">
        <f t="shared" si="316"/>
        <v>42070.204861111109</v>
      </c>
      <c r="U3364" s="23">
        <f t="shared" si="317"/>
        <v>14</v>
      </c>
      <c r="V3364" s="25">
        <f t="shared" si="318"/>
        <v>3.8356164383561646E-2</v>
      </c>
    </row>
    <row r="3365" spans="1:22" customFormat="1" ht="60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 s="8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3"/>
        <v>101</v>
      </c>
      <c r="P3365" s="9">
        <f t="shared" si="314"/>
        <v>302.31</v>
      </c>
      <c r="Q3365" s="5" t="s">
        <v>8313</v>
      </c>
      <c r="R3365" s="10" t="s">
        <v>8314</v>
      </c>
      <c r="S3365" s="18">
        <f t="shared" si="315"/>
        <v>41851.771354166667</v>
      </c>
      <c r="T3365" s="21">
        <f t="shared" si="316"/>
        <v>41870.666666666664</v>
      </c>
      <c r="U3365" s="23">
        <f t="shared" si="317"/>
        <v>19</v>
      </c>
      <c r="V3365" s="25">
        <f t="shared" si="318"/>
        <v>5.2054794520547946E-2</v>
      </c>
    </row>
    <row r="3366" spans="1:22" customFormat="1" ht="60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 s="8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3"/>
        <v>106</v>
      </c>
      <c r="P3366" s="9">
        <f t="shared" si="314"/>
        <v>44.14</v>
      </c>
      <c r="Q3366" s="5" t="s">
        <v>8313</v>
      </c>
      <c r="R3366" s="10" t="s">
        <v>8314</v>
      </c>
      <c r="S3366" s="18">
        <f t="shared" si="315"/>
        <v>42422.977418981478</v>
      </c>
      <c r="T3366" s="21">
        <f t="shared" si="316"/>
        <v>42444.875</v>
      </c>
      <c r="U3366" s="23">
        <f t="shared" si="317"/>
        <v>22</v>
      </c>
      <c r="V3366" s="25">
        <f t="shared" si="318"/>
        <v>6.0273972602739728E-2</v>
      </c>
    </row>
    <row r="3367" spans="1:22" customFormat="1" ht="60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 s="8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3"/>
        <v>104</v>
      </c>
      <c r="P3367" s="9">
        <f t="shared" si="314"/>
        <v>866.67</v>
      </c>
      <c r="Q3367" s="5" t="s">
        <v>8313</v>
      </c>
      <c r="R3367" s="10" t="s">
        <v>8314</v>
      </c>
      <c r="S3367" s="18">
        <f t="shared" si="315"/>
        <v>42321.101759259262</v>
      </c>
      <c r="T3367" s="21">
        <f t="shared" si="316"/>
        <v>42351.101759259262</v>
      </c>
      <c r="U3367" s="23">
        <f t="shared" si="317"/>
        <v>30</v>
      </c>
      <c r="V3367" s="25">
        <f t="shared" si="318"/>
        <v>8.2191780821917804E-2</v>
      </c>
    </row>
    <row r="3368" spans="1:22" customFormat="1" ht="45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 s="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3"/>
        <v>221</v>
      </c>
      <c r="P3368" s="9">
        <f t="shared" si="314"/>
        <v>61.39</v>
      </c>
      <c r="Q3368" s="5" t="s">
        <v>8313</v>
      </c>
      <c r="R3368" s="10" t="s">
        <v>8314</v>
      </c>
      <c r="S3368" s="18">
        <f t="shared" si="315"/>
        <v>42107.067557870367</v>
      </c>
      <c r="T3368" s="21">
        <f t="shared" si="316"/>
        <v>42137.067557870367</v>
      </c>
      <c r="U3368" s="23">
        <f t="shared" si="317"/>
        <v>30</v>
      </c>
      <c r="V3368" s="25">
        <f t="shared" si="318"/>
        <v>8.2191780821917804E-2</v>
      </c>
    </row>
    <row r="3369" spans="1:22" customFormat="1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 s="8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3"/>
        <v>119</v>
      </c>
      <c r="P3369" s="9">
        <f t="shared" si="314"/>
        <v>29.67</v>
      </c>
      <c r="Q3369" s="5" t="s">
        <v>8313</v>
      </c>
      <c r="R3369" s="10" t="s">
        <v>8314</v>
      </c>
      <c r="S3369" s="18">
        <f t="shared" si="315"/>
        <v>42192.933958333335</v>
      </c>
      <c r="T3369" s="21">
        <f t="shared" si="316"/>
        <v>42217.933958333335</v>
      </c>
      <c r="U3369" s="23">
        <f t="shared" si="317"/>
        <v>25</v>
      </c>
      <c r="V3369" s="25">
        <f t="shared" si="318"/>
        <v>6.8493150684931503E-2</v>
      </c>
    </row>
    <row r="3370" spans="1:22" customFormat="1" ht="45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 s="8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3"/>
        <v>105</v>
      </c>
      <c r="P3370" s="9">
        <f t="shared" si="314"/>
        <v>45.48</v>
      </c>
      <c r="Q3370" s="5" t="s">
        <v>8313</v>
      </c>
      <c r="R3370" s="10" t="s">
        <v>8314</v>
      </c>
      <c r="S3370" s="18">
        <f t="shared" si="315"/>
        <v>41969.199756944443</v>
      </c>
      <c r="T3370" s="21">
        <f t="shared" si="316"/>
        <v>42005.208333333328</v>
      </c>
      <c r="U3370" s="23">
        <f t="shared" si="317"/>
        <v>36</v>
      </c>
      <c r="V3370" s="25">
        <f t="shared" si="318"/>
        <v>9.8630136986301367E-2</v>
      </c>
    </row>
    <row r="3371" spans="1:22" customFormat="1" ht="45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 s="8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3"/>
        <v>104</v>
      </c>
      <c r="P3371" s="9">
        <f t="shared" si="314"/>
        <v>96.2</v>
      </c>
      <c r="Q3371" s="5" t="s">
        <v>8313</v>
      </c>
      <c r="R3371" s="10" t="s">
        <v>8314</v>
      </c>
      <c r="S3371" s="18">
        <f t="shared" si="315"/>
        <v>42690.041435185187</v>
      </c>
      <c r="T3371" s="21">
        <f t="shared" si="316"/>
        <v>42750.041435185187</v>
      </c>
      <c r="U3371" s="23">
        <f t="shared" si="317"/>
        <v>60</v>
      </c>
      <c r="V3371" s="25">
        <f t="shared" si="318"/>
        <v>0.16438356164383561</v>
      </c>
    </row>
    <row r="3372" spans="1:22" customFormat="1" ht="30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 s="8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3"/>
        <v>118</v>
      </c>
      <c r="P3372" s="9">
        <f t="shared" si="314"/>
        <v>67.92</v>
      </c>
      <c r="Q3372" s="5" t="s">
        <v>8313</v>
      </c>
      <c r="R3372" s="10" t="s">
        <v>8314</v>
      </c>
      <c r="S3372" s="18">
        <f t="shared" si="315"/>
        <v>42690.334317129629</v>
      </c>
      <c r="T3372" s="21">
        <f t="shared" si="316"/>
        <v>42721.333333333328</v>
      </c>
      <c r="U3372" s="23">
        <f t="shared" si="317"/>
        <v>31</v>
      </c>
      <c r="V3372" s="25">
        <f t="shared" si="318"/>
        <v>8.4931506849315067E-2</v>
      </c>
    </row>
    <row r="3373" spans="1:22" customFormat="1" ht="45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 s="8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3"/>
        <v>139</v>
      </c>
      <c r="P3373" s="9">
        <f t="shared" si="314"/>
        <v>30.78</v>
      </c>
      <c r="Q3373" s="5" t="s">
        <v>8313</v>
      </c>
      <c r="R3373" s="10" t="s">
        <v>8314</v>
      </c>
      <c r="S3373" s="18">
        <f t="shared" si="315"/>
        <v>42312.874594907407</v>
      </c>
      <c r="T3373" s="21">
        <f t="shared" si="316"/>
        <v>42340.874594907407</v>
      </c>
      <c r="U3373" s="23">
        <f t="shared" si="317"/>
        <v>28</v>
      </c>
      <c r="V3373" s="25">
        <f t="shared" si="318"/>
        <v>7.6712328767123292E-2</v>
      </c>
    </row>
    <row r="3374" spans="1:22" customFormat="1" ht="45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 s="8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3"/>
        <v>104</v>
      </c>
      <c r="P3374" s="9">
        <f t="shared" si="314"/>
        <v>38.33</v>
      </c>
      <c r="Q3374" s="5" t="s">
        <v>8313</v>
      </c>
      <c r="R3374" s="10" t="s">
        <v>8314</v>
      </c>
      <c r="S3374" s="18">
        <f t="shared" si="315"/>
        <v>41855.548101851848</v>
      </c>
      <c r="T3374" s="21">
        <f t="shared" si="316"/>
        <v>41876.207638888889</v>
      </c>
      <c r="U3374" s="23">
        <f t="shared" si="317"/>
        <v>21</v>
      </c>
      <c r="V3374" s="25">
        <f t="shared" si="318"/>
        <v>5.7534246575342465E-2</v>
      </c>
    </row>
    <row r="3375" spans="1:22" customFormat="1" ht="60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 s="8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3"/>
        <v>100</v>
      </c>
      <c r="P3375" s="9">
        <f t="shared" si="314"/>
        <v>66.83</v>
      </c>
      <c r="Q3375" s="5" t="s">
        <v>8313</v>
      </c>
      <c r="R3375" s="10" t="s">
        <v>8314</v>
      </c>
      <c r="S3375" s="18">
        <f t="shared" si="315"/>
        <v>42179.854629629626</v>
      </c>
      <c r="T3375" s="21">
        <f t="shared" si="316"/>
        <v>42203.666666666672</v>
      </c>
      <c r="U3375" s="23">
        <f t="shared" si="317"/>
        <v>24</v>
      </c>
      <c r="V3375" s="25">
        <f t="shared" si="318"/>
        <v>6.575342465753424E-2</v>
      </c>
    </row>
    <row r="3376" spans="1:22" customFormat="1" ht="45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 s="8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3"/>
        <v>107</v>
      </c>
      <c r="P3376" s="9">
        <f t="shared" si="314"/>
        <v>71.73</v>
      </c>
      <c r="Q3376" s="5" t="s">
        <v>8313</v>
      </c>
      <c r="R3376" s="10" t="s">
        <v>8314</v>
      </c>
      <c r="S3376" s="18">
        <f t="shared" si="315"/>
        <v>42275.731666666667</v>
      </c>
      <c r="T3376" s="21">
        <f t="shared" si="316"/>
        <v>42305.731666666667</v>
      </c>
      <c r="U3376" s="23">
        <f t="shared" si="317"/>
        <v>30</v>
      </c>
      <c r="V3376" s="25">
        <f t="shared" si="318"/>
        <v>8.2191780821917804E-2</v>
      </c>
    </row>
    <row r="3377" spans="1:22" customFormat="1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 s="8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3"/>
        <v>100</v>
      </c>
      <c r="P3377" s="9">
        <f t="shared" si="314"/>
        <v>176.47</v>
      </c>
      <c r="Q3377" s="5" t="s">
        <v>8313</v>
      </c>
      <c r="R3377" s="10" t="s">
        <v>8314</v>
      </c>
      <c r="S3377" s="18">
        <f t="shared" si="315"/>
        <v>41765.610798611109</v>
      </c>
      <c r="T3377" s="21">
        <f t="shared" si="316"/>
        <v>41777.610798611109</v>
      </c>
      <c r="U3377" s="23">
        <f t="shared" si="317"/>
        <v>12</v>
      </c>
      <c r="V3377" s="25">
        <f t="shared" si="318"/>
        <v>3.287671232876712E-2</v>
      </c>
    </row>
    <row r="3378" spans="1:22" customFormat="1" ht="60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 s="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3"/>
        <v>100</v>
      </c>
      <c r="P3378" s="9">
        <f t="shared" si="314"/>
        <v>421.11</v>
      </c>
      <c r="Q3378" s="5" t="s">
        <v>8313</v>
      </c>
      <c r="R3378" s="10" t="s">
        <v>8314</v>
      </c>
      <c r="S3378" s="18">
        <f t="shared" si="315"/>
        <v>42059.701319444444</v>
      </c>
      <c r="T3378" s="21">
        <f t="shared" si="316"/>
        <v>42119.659652777773</v>
      </c>
      <c r="U3378" s="23">
        <f t="shared" si="317"/>
        <v>60</v>
      </c>
      <c r="V3378" s="25">
        <f t="shared" si="318"/>
        <v>0.16438356164383561</v>
      </c>
    </row>
    <row r="3379" spans="1:22" customFormat="1" ht="60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 s="8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3"/>
        <v>101</v>
      </c>
      <c r="P3379" s="9">
        <f t="shared" si="314"/>
        <v>104.99</v>
      </c>
      <c r="Q3379" s="5" t="s">
        <v>8313</v>
      </c>
      <c r="R3379" s="10" t="s">
        <v>8314</v>
      </c>
      <c r="S3379" s="18">
        <f t="shared" si="315"/>
        <v>42053.732627314821</v>
      </c>
      <c r="T3379" s="21">
        <f t="shared" si="316"/>
        <v>42083.705555555556</v>
      </c>
      <c r="U3379" s="23">
        <f t="shared" si="317"/>
        <v>30</v>
      </c>
      <c r="V3379" s="25">
        <f t="shared" si="318"/>
        <v>8.2191780821917804E-2</v>
      </c>
    </row>
    <row r="3380" spans="1:22" customFormat="1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 s="8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3"/>
        <v>108</v>
      </c>
      <c r="P3380" s="9">
        <f t="shared" si="314"/>
        <v>28.19</v>
      </c>
      <c r="Q3380" s="5" t="s">
        <v>8313</v>
      </c>
      <c r="R3380" s="10" t="s">
        <v>8314</v>
      </c>
      <c r="S3380" s="18">
        <f t="shared" si="315"/>
        <v>41858.355393518519</v>
      </c>
      <c r="T3380" s="21">
        <f t="shared" si="316"/>
        <v>41882.547222222223</v>
      </c>
      <c r="U3380" s="23">
        <f t="shared" si="317"/>
        <v>24</v>
      </c>
      <c r="V3380" s="25">
        <f t="shared" si="318"/>
        <v>6.575342465753424E-2</v>
      </c>
    </row>
    <row r="3381" spans="1:22" customFormat="1" ht="60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 s="8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3"/>
        <v>104</v>
      </c>
      <c r="P3381" s="9">
        <f t="shared" si="314"/>
        <v>54.55</v>
      </c>
      <c r="Q3381" s="5" t="s">
        <v>8313</v>
      </c>
      <c r="R3381" s="10" t="s">
        <v>8314</v>
      </c>
      <c r="S3381" s="18">
        <f t="shared" si="315"/>
        <v>42225.513888888891</v>
      </c>
      <c r="T3381" s="21">
        <f t="shared" si="316"/>
        <v>42242.958333333328</v>
      </c>
      <c r="U3381" s="23">
        <f t="shared" si="317"/>
        <v>17</v>
      </c>
      <c r="V3381" s="25">
        <f t="shared" si="318"/>
        <v>4.6575342465753428E-2</v>
      </c>
    </row>
    <row r="3382" spans="1:22" customFormat="1" ht="60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 s="8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3"/>
        <v>104</v>
      </c>
      <c r="P3382" s="9">
        <f t="shared" si="314"/>
        <v>111.89</v>
      </c>
      <c r="Q3382" s="5" t="s">
        <v>8313</v>
      </c>
      <c r="R3382" s="10" t="s">
        <v>8314</v>
      </c>
      <c r="S3382" s="18">
        <f t="shared" si="315"/>
        <v>41937.95344907407</v>
      </c>
      <c r="T3382" s="21">
        <f t="shared" si="316"/>
        <v>41972.995115740734</v>
      </c>
      <c r="U3382" s="23">
        <f t="shared" si="317"/>
        <v>35</v>
      </c>
      <c r="V3382" s="25">
        <f t="shared" si="318"/>
        <v>9.5890410958904104E-2</v>
      </c>
    </row>
    <row r="3383" spans="1:22" customFormat="1" ht="60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 s="8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3"/>
        <v>102</v>
      </c>
      <c r="P3383" s="9">
        <f t="shared" si="314"/>
        <v>85.21</v>
      </c>
      <c r="Q3383" s="5" t="s">
        <v>8313</v>
      </c>
      <c r="R3383" s="10" t="s">
        <v>8314</v>
      </c>
      <c r="S3383" s="18">
        <f t="shared" si="315"/>
        <v>42044.184988425928</v>
      </c>
      <c r="T3383" s="21">
        <f t="shared" si="316"/>
        <v>42074.143321759257</v>
      </c>
      <c r="U3383" s="23">
        <f t="shared" si="317"/>
        <v>30</v>
      </c>
      <c r="V3383" s="25">
        <f t="shared" si="318"/>
        <v>8.2191780821917804E-2</v>
      </c>
    </row>
    <row r="3384" spans="1:22" customFormat="1" ht="60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 s="8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3"/>
        <v>101</v>
      </c>
      <c r="P3384" s="9">
        <f t="shared" si="314"/>
        <v>76.650000000000006</v>
      </c>
      <c r="Q3384" s="5" t="s">
        <v>8313</v>
      </c>
      <c r="R3384" s="10" t="s">
        <v>8314</v>
      </c>
      <c r="S3384" s="18">
        <f t="shared" si="315"/>
        <v>42559.431203703702</v>
      </c>
      <c r="T3384" s="21">
        <f t="shared" si="316"/>
        <v>42583.957638888889</v>
      </c>
      <c r="U3384" s="23">
        <f t="shared" si="317"/>
        <v>24</v>
      </c>
      <c r="V3384" s="25">
        <f t="shared" si="318"/>
        <v>6.575342465753424E-2</v>
      </c>
    </row>
    <row r="3385" spans="1:22" customFormat="1" ht="60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 s="8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3"/>
        <v>112</v>
      </c>
      <c r="P3385" s="9">
        <f t="shared" si="314"/>
        <v>65.17</v>
      </c>
      <c r="Q3385" s="5" t="s">
        <v>8313</v>
      </c>
      <c r="R3385" s="10" t="s">
        <v>8314</v>
      </c>
      <c r="S3385" s="18">
        <f t="shared" si="315"/>
        <v>42524.782638888893</v>
      </c>
      <c r="T3385" s="21">
        <f t="shared" si="316"/>
        <v>42544.782638888893</v>
      </c>
      <c r="U3385" s="23">
        <f t="shared" si="317"/>
        <v>20</v>
      </c>
      <c r="V3385" s="25">
        <f t="shared" si="318"/>
        <v>5.4794520547945202E-2</v>
      </c>
    </row>
    <row r="3386" spans="1:22" customFormat="1" ht="60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 s="8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3"/>
        <v>100</v>
      </c>
      <c r="P3386" s="9">
        <f t="shared" si="314"/>
        <v>93.76</v>
      </c>
      <c r="Q3386" s="5" t="s">
        <v>8313</v>
      </c>
      <c r="R3386" s="10" t="s">
        <v>8314</v>
      </c>
      <c r="S3386" s="18">
        <f t="shared" si="315"/>
        <v>42292.087592592594</v>
      </c>
      <c r="T3386" s="21">
        <f t="shared" si="316"/>
        <v>42329.125</v>
      </c>
      <c r="U3386" s="23">
        <f t="shared" si="317"/>
        <v>37</v>
      </c>
      <c r="V3386" s="25">
        <f t="shared" si="318"/>
        <v>0.10136986301369863</v>
      </c>
    </row>
    <row r="3387" spans="1:22" customFormat="1" ht="60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 s="8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3"/>
        <v>100</v>
      </c>
      <c r="P3387" s="9">
        <f t="shared" si="314"/>
        <v>133.33000000000001</v>
      </c>
      <c r="Q3387" s="5" t="s">
        <v>8313</v>
      </c>
      <c r="R3387" s="10" t="s">
        <v>8314</v>
      </c>
      <c r="S3387" s="18">
        <f t="shared" si="315"/>
        <v>41953.8675</v>
      </c>
      <c r="T3387" s="21">
        <f t="shared" si="316"/>
        <v>41983.8675</v>
      </c>
      <c r="U3387" s="23">
        <f t="shared" si="317"/>
        <v>30</v>
      </c>
      <c r="V3387" s="25">
        <f t="shared" si="318"/>
        <v>8.2191780821917804E-2</v>
      </c>
    </row>
    <row r="3388" spans="1:22" customFormat="1" ht="60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 s="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3"/>
        <v>105</v>
      </c>
      <c r="P3388" s="9">
        <f t="shared" si="314"/>
        <v>51.22</v>
      </c>
      <c r="Q3388" s="5" t="s">
        <v>8313</v>
      </c>
      <c r="R3388" s="10" t="s">
        <v>8314</v>
      </c>
      <c r="S3388" s="18">
        <f t="shared" si="315"/>
        <v>41946.644745370373</v>
      </c>
      <c r="T3388" s="21">
        <f t="shared" si="316"/>
        <v>41976.644745370373</v>
      </c>
      <c r="U3388" s="23">
        <f t="shared" si="317"/>
        <v>30</v>
      </c>
      <c r="V3388" s="25">
        <f t="shared" si="318"/>
        <v>8.2191780821917804E-2</v>
      </c>
    </row>
    <row r="3389" spans="1:22" customFormat="1" ht="60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 s="8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3"/>
        <v>117</v>
      </c>
      <c r="P3389" s="9">
        <f t="shared" si="314"/>
        <v>100.17</v>
      </c>
      <c r="Q3389" s="5" t="s">
        <v>8313</v>
      </c>
      <c r="R3389" s="10" t="s">
        <v>8314</v>
      </c>
      <c r="S3389" s="18">
        <f t="shared" si="315"/>
        <v>41947.762592592589</v>
      </c>
      <c r="T3389" s="21">
        <f t="shared" si="316"/>
        <v>41987.762592592597</v>
      </c>
      <c r="U3389" s="23">
        <f t="shared" si="317"/>
        <v>40</v>
      </c>
      <c r="V3389" s="25">
        <f t="shared" si="318"/>
        <v>0.1095890410958904</v>
      </c>
    </row>
    <row r="3390" spans="1:22" customFormat="1" ht="60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 s="8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3"/>
        <v>104</v>
      </c>
      <c r="P3390" s="9">
        <f t="shared" si="314"/>
        <v>34.6</v>
      </c>
      <c r="Q3390" s="5" t="s">
        <v>8313</v>
      </c>
      <c r="R3390" s="10" t="s">
        <v>8314</v>
      </c>
      <c r="S3390" s="18">
        <f t="shared" si="315"/>
        <v>42143.461122685185</v>
      </c>
      <c r="T3390" s="21">
        <f t="shared" si="316"/>
        <v>42173.461122685185</v>
      </c>
      <c r="U3390" s="23">
        <f t="shared" si="317"/>
        <v>30</v>
      </c>
      <c r="V3390" s="25">
        <f t="shared" si="318"/>
        <v>8.2191780821917804E-2</v>
      </c>
    </row>
    <row r="3391" spans="1:22" customFormat="1" ht="45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 s="8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3"/>
        <v>115</v>
      </c>
      <c r="P3391" s="9">
        <f t="shared" si="314"/>
        <v>184.68</v>
      </c>
      <c r="Q3391" s="5" t="s">
        <v>8313</v>
      </c>
      <c r="R3391" s="10" t="s">
        <v>8314</v>
      </c>
      <c r="S3391" s="18">
        <f t="shared" si="315"/>
        <v>42494.563449074078</v>
      </c>
      <c r="T3391" s="21">
        <f t="shared" si="316"/>
        <v>42524.563449074078</v>
      </c>
      <c r="U3391" s="23">
        <f t="shared" si="317"/>
        <v>30</v>
      </c>
      <c r="V3391" s="25">
        <f t="shared" si="318"/>
        <v>8.2191780821917804E-2</v>
      </c>
    </row>
    <row r="3392" spans="1:22" customFormat="1" ht="60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 s="8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3"/>
        <v>102</v>
      </c>
      <c r="P3392" s="9">
        <f t="shared" si="314"/>
        <v>69.819999999999993</v>
      </c>
      <c r="Q3392" s="5" t="s">
        <v>8313</v>
      </c>
      <c r="R3392" s="10" t="s">
        <v>8314</v>
      </c>
      <c r="S3392" s="18">
        <f t="shared" si="315"/>
        <v>41815.774826388886</v>
      </c>
      <c r="T3392" s="21">
        <f t="shared" si="316"/>
        <v>41830.774826388886</v>
      </c>
      <c r="U3392" s="23">
        <f t="shared" si="317"/>
        <v>15</v>
      </c>
      <c r="V3392" s="25">
        <f t="shared" si="318"/>
        <v>4.1095890410958902E-2</v>
      </c>
    </row>
    <row r="3393" spans="1:22" customFormat="1" ht="60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 s="8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3"/>
        <v>223</v>
      </c>
      <c r="P3393" s="9">
        <f t="shared" si="314"/>
        <v>61.94</v>
      </c>
      <c r="Q3393" s="5" t="s">
        <v>8313</v>
      </c>
      <c r="R3393" s="10" t="s">
        <v>8314</v>
      </c>
      <c r="S3393" s="18">
        <f t="shared" si="315"/>
        <v>41830.545694444445</v>
      </c>
      <c r="T3393" s="21">
        <f t="shared" si="316"/>
        <v>41859.936111111114</v>
      </c>
      <c r="U3393" s="23">
        <f t="shared" si="317"/>
        <v>29</v>
      </c>
      <c r="V3393" s="25">
        <f t="shared" si="318"/>
        <v>7.9452054794520555E-2</v>
      </c>
    </row>
    <row r="3394" spans="1:22" customFormat="1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 s="8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3"/>
        <v>100</v>
      </c>
      <c r="P3394" s="9">
        <f t="shared" si="314"/>
        <v>41.67</v>
      </c>
      <c r="Q3394" s="5" t="s">
        <v>8313</v>
      </c>
      <c r="R3394" s="10" t="s">
        <v>8314</v>
      </c>
      <c r="S3394" s="18">
        <f t="shared" si="315"/>
        <v>42446.845543981486</v>
      </c>
      <c r="T3394" s="21">
        <f t="shared" si="316"/>
        <v>42496.845543981486</v>
      </c>
      <c r="U3394" s="23">
        <f t="shared" si="317"/>
        <v>50</v>
      </c>
      <c r="V3394" s="25">
        <f t="shared" si="318"/>
        <v>0.13698630136986301</v>
      </c>
    </row>
    <row r="3395" spans="1:22" customFormat="1" ht="45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 s="8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19">ROUND(E3395/D3395*100,0)</f>
        <v>106</v>
      </c>
      <c r="P3395" s="9">
        <f t="shared" ref="P3395:P3458" si="320">IFERROR(ROUND(E3395/L3395,2),0)</f>
        <v>36.07</v>
      </c>
      <c r="Q3395" s="5" t="s">
        <v>8313</v>
      </c>
      <c r="R3395" s="10" t="s">
        <v>8314</v>
      </c>
      <c r="S3395" s="18">
        <f t="shared" ref="S3395:S3458" si="321">(((J3395/60)/60)/24)+DATE(1970,1,1)</f>
        <v>41923.921643518523</v>
      </c>
      <c r="T3395" s="21">
        <f t="shared" ref="T3395:T3458" si="322">(((I3395/60)/60)/24)+DATE(1970,1,1)</f>
        <v>41949.031944444447</v>
      </c>
      <c r="U3395" s="23">
        <f t="shared" ref="U3395:U3458" si="323">_xlfn.DAYS(T3395,S3395)</f>
        <v>26</v>
      </c>
      <c r="V3395" s="25">
        <f t="shared" ref="V3395:V3458" si="324">U3395/365</f>
        <v>7.1232876712328766E-2</v>
      </c>
    </row>
    <row r="3396" spans="1:22" customFormat="1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 s="8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9"/>
        <v>142</v>
      </c>
      <c r="P3396" s="9">
        <f t="shared" si="320"/>
        <v>29</v>
      </c>
      <c r="Q3396" s="5" t="s">
        <v>8313</v>
      </c>
      <c r="R3396" s="10" t="s">
        <v>8314</v>
      </c>
      <c r="S3396" s="18">
        <f t="shared" si="321"/>
        <v>41817.59542824074</v>
      </c>
      <c r="T3396" s="21">
        <f t="shared" si="322"/>
        <v>41847.59542824074</v>
      </c>
      <c r="U3396" s="23">
        <f t="shared" si="323"/>
        <v>30</v>
      </c>
      <c r="V3396" s="25">
        <f t="shared" si="324"/>
        <v>8.2191780821917804E-2</v>
      </c>
    </row>
    <row r="3397" spans="1:22" customFormat="1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 s="8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9"/>
        <v>184</v>
      </c>
      <c r="P3397" s="9">
        <f t="shared" si="320"/>
        <v>24.21</v>
      </c>
      <c r="Q3397" s="5" t="s">
        <v>8313</v>
      </c>
      <c r="R3397" s="10" t="s">
        <v>8314</v>
      </c>
      <c r="S3397" s="18">
        <f t="shared" si="321"/>
        <v>42140.712314814817</v>
      </c>
      <c r="T3397" s="21">
        <f t="shared" si="322"/>
        <v>42154.756944444445</v>
      </c>
      <c r="U3397" s="23">
        <f t="shared" si="323"/>
        <v>14</v>
      </c>
      <c r="V3397" s="25">
        <f t="shared" si="324"/>
        <v>3.8356164383561646E-2</v>
      </c>
    </row>
    <row r="3398" spans="1:22" customFormat="1" ht="45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 s="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9"/>
        <v>104</v>
      </c>
      <c r="P3398" s="9">
        <f t="shared" si="320"/>
        <v>55.89</v>
      </c>
      <c r="Q3398" s="5" t="s">
        <v>8313</v>
      </c>
      <c r="R3398" s="10" t="s">
        <v>8314</v>
      </c>
      <c r="S3398" s="18">
        <f t="shared" si="321"/>
        <v>41764.44663194444</v>
      </c>
      <c r="T3398" s="21">
        <f t="shared" si="322"/>
        <v>41791.165972222225</v>
      </c>
      <c r="U3398" s="23">
        <f t="shared" si="323"/>
        <v>27</v>
      </c>
      <c r="V3398" s="25">
        <f t="shared" si="324"/>
        <v>7.3972602739726029E-2</v>
      </c>
    </row>
    <row r="3399" spans="1:22" customFormat="1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 s="8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9"/>
        <v>112</v>
      </c>
      <c r="P3399" s="9">
        <f t="shared" si="320"/>
        <v>11.67</v>
      </c>
      <c r="Q3399" s="5" t="s">
        <v>8313</v>
      </c>
      <c r="R3399" s="10" t="s">
        <v>8314</v>
      </c>
      <c r="S3399" s="18">
        <f t="shared" si="321"/>
        <v>42378.478344907402</v>
      </c>
      <c r="T3399" s="21">
        <f t="shared" si="322"/>
        <v>42418.916666666672</v>
      </c>
      <c r="U3399" s="23">
        <f t="shared" si="323"/>
        <v>40</v>
      </c>
      <c r="V3399" s="25">
        <f t="shared" si="324"/>
        <v>0.1095890410958904</v>
      </c>
    </row>
    <row r="3400" spans="1:22" customFormat="1" ht="60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 s="8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9"/>
        <v>111</v>
      </c>
      <c r="P3400" s="9">
        <f t="shared" si="320"/>
        <v>68.349999999999994</v>
      </c>
      <c r="Q3400" s="5" t="s">
        <v>8313</v>
      </c>
      <c r="R3400" s="10" t="s">
        <v>8314</v>
      </c>
      <c r="S3400" s="18">
        <f t="shared" si="321"/>
        <v>41941.75203703704</v>
      </c>
      <c r="T3400" s="21">
        <f t="shared" si="322"/>
        <v>41964.708333333328</v>
      </c>
      <c r="U3400" s="23">
        <f t="shared" si="323"/>
        <v>23</v>
      </c>
      <c r="V3400" s="25">
        <f t="shared" si="324"/>
        <v>6.3013698630136991E-2</v>
      </c>
    </row>
    <row r="3401" spans="1:22" customFormat="1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 s="8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9"/>
        <v>104</v>
      </c>
      <c r="P3401" s="9">
        <f t="shared" si="320"/>
        <v>27.07</v>
      </c>
      <c r="Q3401" s="5" t="s">
        <v>8313</v>
      </c>
      <c r="R3401" s="10" t="s">
        <v>8314</v>
      </c>
      <c r="S3401" s="18">
        <f t="shared" si="321"/>
        <v>42026.920428240745</v>
      </c>
      <c r="T3401" s="21">
        <f t="shared" si="322"/>
        <v>42056.920428240745</v>
      </c>
      <c r="U3401" s="23">
        <f t="shared" si="323"/>
        <v>30</v>
      </c>
      <c r="V3401" s="25">
        <f t="shared" si="324"/>
        <v>8.2191780821917804E-2</v>
      </c>
    </row>
    <row r="3402" spans="1:22" customFormat="1" ht="60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 s="8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9"/>
        <v>100</v>
      </c>
      <c r="P3402" s="9">
        <f t="shared" si="320"/>
        <v>118.13</v>
      </c>
      <c r="Q3402" s="5" t="s">
        <v>8313</v>
      </c>
      <c r="R3402" s="10" t="s">
        <v>8314</v>
      </c>
      <c r="S3402" s="18">
        <f t="shared" si="321"/>
        <v>41834.953865740739</v>
      </c>
      <c r="T3402" s="21">
        <f t="shared" si="322"/>
        <v>41879.953865740739</v>
      </c>
      <c r="U3402" s="23">
        <f t="shared" si="323"/>
        <v>45</v>
      </c>
      <c r="V3402" s="25">
        <f t="shared" si="324"/>
        <v>0.12328767123287671</v>
      </c>
    </row>
    <row r="3403" spans="1:22" customFormat="1" ht="60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 s="8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9"/>
        <v>102</v>
      </c>
      <c r="P3403" s="9">
        <f t="shared" si="320"/>
        <v>44.76</v>
      </c>
      <c r="Q3403" s="5" t="s">
        <v>8313</v>
      </c>
      <c r="R3403" s="10" t="s">
        <v>8314</v>
      </c>
      <c r="S3403" s="18">
        <f t="shared" si="321"/>
        <v>42193.723912037036</v>
      </c>
      <c r="T3403" s="21">
        <f t="shared" si="322"/>
        <v>42223.723912037036</v>
      </c>
      <c r="U3403" s="23">
        <f t="shared" si="323"/>
        <v>30</v>
      </c>
      <c r="V3403" s="25">
        <f t="shared" si="324"/>
        <v>8.2191780821917804E-2</v>
      </c>
    </row>
    <row r="3404" spans="1:22" customFormat="1" ht="45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 s="8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9"/>
        <v>110</v>
      </c>
      <c r="P3404" s="9">
        <f t="shared" si="320"/>
        <v>99.79</v>
      </c>
      <c r="Q3404" s="5" t="s">
        <v>8313</v>
      </c>
      <c r="R3404" s="10" t="s">
        <v>8314</v>
      </c>
      <c r="S3404" s="18">
        <f t="shared" si="321"/>
        <v>42290.61855324074</v>
      </c>
      <c r="T3404" s="21">
        <f t="shared" si="322"/>
        <v>42320.104861111111</v>
      </c>
      <c r="U3404" s="23">
        <f t="shared" si="323"/>
        <v>30</v>
      </c>
      <c r="V3404" s="25">
        <f t="shared" si="324"/>
        <v>8.2191780821917804E-2</v>
      </c>
    </row>
    <row r="3405" spans="1:22" customFormat="1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 s="8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9"/>
        <v>100</v>
      </c>
      <c r="P3405" s="9">
        <f t="shared" si="320"/>
        <v>117.65</v>
      </c>
      <c r="Q3405" s="5" t="s">
        <v>8313</v>
      </c>
      <c r="R3405" s="10" t="s">
        <v>8314</v>
      </c>
      <c r="S3405" s="18">
        <f t="shared" si="321"/>
        <v>42150.462083333332</v>
      </c>
      <c r="T3405" s="21">
        <f t="shared" si="322"/>
        <v>42180.462083333332</v>
      </c>
      <c r="U3405" s="23">
        <f t="shared" si="323"/>
        <v>30</v>
      </c>
      <c r="V3405" s="25">
        <f t="shared" si="324"/>
        <v>8.2191780821917804E-2</v>
      </c>
    </row>
    <row r="3406" spans="1:22" customFormat="1" ht="60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 s="8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9"/>
        <v>122</v>
      </c>
      <c r="P3406" s="9">
        <f t="shared" si="320"/>
        <v>203.33</v>
      </c>
      <c r="Q3406" s="5" t="s">
        <v>8313</v>
      </c>
      <c r="R3406" s="10" t="s">
        <v>8314</v>
      </c>
      <c r="S3406" s="18">
        <f t="shared" si="321"/>
        <v>42152.503495370373</v>
      </c>
      <c r="T3406" s="21">
        <f t="shared" si="322"/>
        <v>42172.503495370373</v>
      </c>
      <c r="U3406" s="23">
        <f t="shared" si="323"/>
        <v>20</v>
      </c>
      <c r="V3406" s="25">
        <f t="shared" si="324"/>
        <v>5.4794520547945202E-2</v>
      </c>
    </row>
    <row r="3407" spans="1:22" customFormat="1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 s="8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9"/>
        <v>138</v>
      </c>
      <c r="P3407" s="9">
        <f t="shared" si="320"/>
        <v>28.32</v>
      </c>
      <c r="Q3407" s="5" t="s">
        <v>8313</v>
      </c>
      <c r="R3407" s="10" t="s">
        <v>8314</v>
      </c>
      <c r="S3407" s="18">
        <f t="shared" si="321"/>
        <v>42410.017199074078</v>
      </c>
      <c r="T3407" s="21">
        <f t="shared" si="322"/>
        <v>42430.999305555553</v>
      </c>
      <c r="U3407" s="23">
        <f t="shared" si="323"/>
        <v>20</v>
      </c>
      <c r="V3407" s="25">
        <f t="shared" si="324"/>
        <v>5.4794520547945202E-2</v>
      </c>
    </row>
    <row r="3408" spans="1:22" customFormat="1" ht="45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 s="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9"/>
        <v>100</v>
      </c>
      <c r="P3408" s="9">
        <f t="shared" si="320"/>
        <v>110.23</v>
      </c>
      <c r="Q3408" s="5" t="s">
        <v>8313</v>
      </c>
      <c r="R3408" s="10" t="s">
        <v>8314</v>
      </c>
      <c r="S3408" s="18">
        <f t="shared" si="321"/>
        <v>41791.492777777778</v>
      </c>
      <c r="T3408" s="21">
        <f t="shared" si="322"/>
        <v>41836.492777777778</v>
      </c>
      <c r="U3408" s="23">
        <f t="shared" si="323"/>
        <v>45</v>
      </c>
      <c r="V3408" s="25">
        <f t="shared" si="324"/>
        <v>0.12328767123287671</v>
      </c>
    </row>
    <row r="3409" spans="1:22" customFormat="1" ht="60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 s="8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9"/>
        <v>107</v>
      </c>
      <c r="P3409" s="9">
        <f t="shared" si="320"/>
        <v>31.97</v>
      </c>
      <c r="Q3409" s="5" t="s">
        <v>8313</v>
      </c>
      <c r="R3409" s="10" t="s">
        <v>8314</v>
      </c>
      <c r="S3409" s="18">
        <f t="shared" si="321"/>
        <v>41796.422326388885</v>
      </c>
      <c r="T3409" s="21">
        <f t="shared" si="322"/>
        <v>41826.422326388885</v>
      </c>
      <c r="U3409" s="23">
        <f t="shared" si="323"/>
        <v>30</v>
      </c>
      <c r="V3409" s="25">
        <f t="shared" si="324"/>
        <v>8.2191780821917804E-2</v>
      </c>
    </row>
    <row r="3410" spans="1:22" customFormat="1" ht="45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 s="8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9"/>
        <v>211</v>
      </c>
      <c r="P3410" s="9">
        <f t="shared" si="320"/>
        <v>58.61</v>
      </c>
      <c r="Q3410" s="5" t="s">
        <v>8313</v>
      </c>
      <c r="R3410" s="10" t="s">
        <v>8314</v>
      </c>
      <c r="S3410" s="18">
        <f t="shared" si="321"/>
        <v>41808.991944444446</v>
      </c>
      <c r="T3410" s="21">
        <f t="shared" si="322"/>
        <v>41838.991944444446</v>
      </c>
      <c r="U3410" s="23">
        <f t="shared" si="323"/>
        <v>30</v>
      </c>
      <c r="V3410" s="25">
        <f t="shared" si="324"/>
        <v>8.2191780821917804E-2</v>
      </c>
    </row>
    <row r="3411" spans="1:22" customFormat="1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 s="8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9"/>
        <v>124</v>
      </c>
      <c r="P3411" s="9">
        <f t="shared" si="320"/>
        <v>29.43</v>
      </c>
      <c r="Q3411" s="5" t="s">
        <v>8313</v>
      </c>
      <c r="R3411" s="10" t="s">
        <v>8314</v>
      </c>
      <c r="S3411" s="18">
        <f t="shared" si="321"/>
        <v>42544.814328703709</v>
      </c>
      <c r="T3411" s="21">
        <f t="shared" si="322"/>
        <v>42582.873611111107</v>
      </c>
      <c r="U3411" s="23">
        <f t="shared" si="323"/>
        <v>38</v>
      </c>
      <c r="V3411" s="25">
        <f t="shared" si="324"/>
        <v>0.10410958904109589</v>
      </c>
    </row>
    <row r="3412" spans="1:22" customFormat="1" ht="60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 s="8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9"/>
        <v>109</v>
      </c>
      <c r="P3412" s="9">
        <f t="shared" si="320"/>
        <v>81.38</v>
      </c>
      <c r="Q3412" s="5" t="s">
        <v>8313</v>
      </c>
      <c r="R3412" s="10" t="s">
        <v>8314</v>
      </c>
      <c r="S3412" s="18">
        <f t="shared" si="321"/>
        <v>42500.041550925926</v>
      </c>
      <c r="T3412" s="21">
        <f t="shared" si="322"/>
        <v>42527.291666666672</v>
      </c>
      <c r="U3412" s="23">
        <f t="shared" si="323"/>
        <v>27</v>
      </c>
      <c r="V3412" s="25">
        <f t="shared" si="324"/>
        <v>7.3972602739726029E-2</v>
      </c>
    </row>
    <row r="3413" spans="1:22" customFormat="1" ht="60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 s="8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9"/>
        <v>104</v>
      </c>
      <c r="P3413" s="9">
        <f t="shared" si="320"/>
        <v>199.17</v>
      </c>
      <c r="Q3413" s="5" t="s">
        <v>8313</v>
      </c>
      <c r="R3413" s="10" t="s">
        <v>8314</v>
      </c>
      <c r="S3413" s="18">
        <f t="shared" si="321"/>
        <v>42265.022824074069</v>
      </c>
      <c r="T3413" s="21">
        <f t="shared" si="322"/>
        <v>42285.022824074069</v>
      </c>
      <c r="U3413" s="23">
        <f t="shared" si="323"/>
        <v>20</v>
      </c>
      <c r="V3413" s="25">
        <f t="shared" si="324"/>
        <v>5.4794520547945202E-2</v>
      </c>
    </row>
    <row r="3414" spans="1:22" customFormat="1" ht="45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 s="8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9"/>
        <v>100</v>
      </c>
      <c r="P3414" s="9">
        <f t="shared" si="320"/>
        <v>115.38</v>
      </c>
      <c r="Q3414" s="5" t="s">
        <v>8313</v>
      </c>
      <c r="R3414" s="10" t="s">
        <v>8314</v>
      </c>
      <c r="S3414" s="18">
        <f t="shared" si="321"/>
        <v>41879.959050925929</v>
      </c>
      <c r="T3414" s="21">
        <f t="shared" si="322"/>
        <v>41909.959050925929</v>
      </c>
      <c r="U3414" s="23">
        <f t="shared" si="323"/>
        <v>30</v>
      </c>
      <c r="V3414" s="25">
        <f t="shared" si="324"/>
        <v>8.2191780821917804E-2</v>
      </c>
    </row>
    <row r="3415" spans="1:22" customFormat="1" ht="60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 s="8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9"/>
        <v>130</v>
      </c>
      <c r="P3415" s="9">
        <f t="shared" si="320"/>
        <v>46.43</v>
      </c>
      <c r="Q3415" s="5" t="s">
        <v>8313</v>
      </c>
      <c r="R3415" s="10" t="s">
        <v>8314</v>
      </c>
      <c r="S3415" s="18">
        <f t="shared" si="321"/>
        <v>42053.733078703706</v>
      </c>
      <c r="T3415" s="21">
        <f t="shared" si="322"/>
        <v>42063.207638888889</v>
      </c>
      <c r="U3415" s="23">
        <f t="shared" si="323"/>
        <v>10</v>
      </c>
      <c r="V3415" s="25">
        <f t="shared" si="324"/>
        <v>2.7397260273972601E-2</v>
      </c>
    </row>
    <row r="3416" spans="1:22" customFormat="1" ht="45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 s="8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9"/>
        <v>104</v>
      </c>
      <c r="P3416" s="9">
        <f t="shared" si="320"/>
        <v>70.569999999999993</v>
      </c>
      <c r="Q3416" s="5" t="s">
        <v>8313</v>
      </c>
      <c r="R3416" s="10" t="s">
        <v>8314</v>
      </c>
      <c r="S3416" s="18">
        <f t="shared" si="321"/>
        <v>42675.832465277781</v>
      </c>
      <c r="T3416" s="21">
        <f t="shared" si="322"/>
        <v>42705.332638888889</v>
      </c>
      <c r="U3416" s="23">
        <f t="shared" si="323"/>
        <v>30</v>
      </c>
      <c r="V3416" s="25">
        <f t="shared" si="324"/>
        <v>8.2191780821917804E-2</v>
      </c>
    </row>
    <row r="3417" spans="1:22" customFormat="1" ht="45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 s="8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9"/>
        <v>100</v>
      </c>
      <c r="P3417" s="9">
        <f t="shared" si="320"/>
        <v>22.22</v>
      </c>
      <c r="Q3417" s="5" t="s">
        <v>8313</v>
      </c>
      <c r="R3417" s="10" t="s">
        <v>8314</v>
      </c>
      <c r="S3417" s="18">
        <f t="shared" si="321"/>
        <v>42467.144166666665</v>
      </c>
      <c r="T3417" s="21">
        <f t="shared" si="322"/>
        <v>42477.979166666672</v>
      </c>
      <c r="U3417" s="23">
        <f t="shared" si="323"/>
        <v>10</v>
      </c>
      <c r="V3417" s="25">
        <f t="shared" si="324"/>
        <v>2.7397260273972601E-2</v>
      </c>
    </row>
    <row r="3418" spans="1:22" customFormat="1" ht="60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 s="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9"/>
        <v>120</v>
      </c>
      <c r="P3418" s="9">
        <f t="shared" si="320"/>
        <v>159.47</v>
      </c>
      <c r="Q3418" s="5" t="s">
        <v>8313</v>
      </c>
      <c r="R3418" s="10" t="s">
        <v>8314</v>
      </c>
      <c r="S3418" s="18">
        <f t="shared" si="321"/>
        <v>42089.412557870368</v>
      </c>
      <c r="T3418" s="21">
        <f t="shared" si="322"/>
        <v>42117.770833333328</v>
      </c>
      <c r="U3418" s="23">
        <f t="shared" si="323"/>
        <v>28</v>
      </c>
      <c r="V3418" s="25">
        <f t="shared" si="324"/>
        <v>7.6712328767123292E-2</v>
      </c>
    </row>
    <row r="3419" spans="1:22" customFormat="1" ht="45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 s="8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9"/>
        <v>100</v>
      </c>
      <c r="P3419" s="9">
        <f t="shared" si="320"/>
        <v>37.78</v>
      </c>
      <c r="Q3419" s="5" t="s">
        <v>8313</v>
      </c>
      <c r="R3419" s="10" t="s">
        <v>8314</v>
      </c>
      <c r="S3419" s="18">
        <f t="shared" si="321"/>
        <v>41894.91375</v>
      </c>
      <c r="T3419" s="21">
        <f t="shared" si="322"/>
        <v>41938.029861111114</v>
      </c>
      <c r="U3419" s="23">
        <f t="shared" si="323"/>
        <v>44</v>
      </c>
      <c r="V3419" s="25">
        <f t="shared" si="324"/>
        <v>0.12054794520547946</v>
      </c>
    </row>
    <row r="3420" spans="1:22" customFormat="1" ht="60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 s="8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9"/>
        <v>101</v>
      </c>
      <c r="P3420" s="9">
        <f t="shared" si="320"/>
        <v>72.05</v>
      </c>
      <c r="Q3420" s="5" t="s">
        <v>8313</v>
      </c>
      <c r="R3420" s="10" t="s">
        <v>8314</v>
      </c>
      <c r="S3420" s="18">
        <f t="shared" si="321"/>
        <v>41752.83457175926</v>
      </c>
      <c r="T3420" s="21">
        <f t="shared" si="322"/>
        <v>41782.83457175926</v>
      </c>
      <c r="U3420" s="23">
        <f t="shared" si="323"/>
        <v>30</v>
      </c>
      <c r="V3420" s="25">
        <f t="shared" si="324"/>
        <v>8.2191780821917804E-2</v>
      </c>
    </row>
    <row r="3421" spans="1:22" customFormat="1" ht="60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 s="8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9"/>
        <v>107</v>
      </c>
      <c r="P3421" s="9">
        <f t="shared" si="320"/>
        <v>63.7</v>
      </c>
      <c r="Q3421" s="5" t="s">
        <v>8313</v>
      </c>
      <c r="R3421" s="10" t="s">
        <v>8314</v>
      </c>
      <c r="S3421" s="18">
        <f t="shared" si="321"/>
        <v>42448.821585648147</v>
      </c>
      <c r="T3421" s="21">
        <f t="shared" si="322"/>
        <v>42466.895833333328</v>
      </c>
      <c r="U3421" s="23">
        <f t="shared" si="323"/>
        <v>18</v>
      </c>
      <c r="V3421" s="25">
        <f t="shared" si="324"/>
        <v>4.9315068493150684E-2</v>
      </c>
    </row>
    <row r="3422" spans="1:22" customFormat="1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 s="8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9"/>
        <v>138</v>
      </c>
      <c r="P3422" s="9">
        <f t="shared" si="320"/>
        <v>28.41</v>
      </c>
      <c r="Q3422" s="5" t="s">
        <v>8313</v>
      </c>
      <c r="R3422" s="10" t="s">
        <v>8314</v>
      </c>
      <c r="S3422" s="18">
        <f t="shared" si="321"/>
        <v>42405.090300925927</v>
      </c>
      <c r="T3422" s="21">
        <f t="shared" si="322"/>
        <v>42414</v>
      </c>
      <c r="U3422" s="23">
        <f t="shared" si="323"/>
        <v>9</v>
      </c>
      <c r="V3422" s="25">
        <f t="shared" si="324"/>
        <v>2.4657534246575342E-2</v>
      </c>
    </row>
    <row r="3423" spans="1:22" customFormat="1" ht="45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 s="8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9"/>
        <v>101</v>
      </c>
      <c r="P3423" s="9">
        <f t="shared" si="320"/>
        <v>103.21</v>
      </c>
      <c r="Q3423" s="5" t="s">
        <v>8313</v>
      </c>
      <c r="R3423" s="10" t="s">
        <v>8314</v>
      </c>
      <c r="S3423" s="18">
        <f t="shared" si="321"/>
        <v>42037.791238425925</v>
      </c>
      <c r="T3423" s="21">
        <f t="shared" si="322"/>
        <v>42067.791238425925</v>
      </c>
      <c r="U3423" s="23">
        <f t="shared" si="323"/>
        <v>30</v>
      </c>
      <c r="V3423" s="25">
        <f t="shared" si="324"/>
        <v>8.2191780821917804E-2</v>
      </c>
    </row>
    <row r="3424" spans="1:22" customFormat="1" ht="60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 s="8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9"/>
        <v>109</v>
      </c>
      <c r="P3424" s="9">
        <f t="shared" si="320"/>
        <v>71.150000000000006</v>
      </c>
      <c r="Q3424" s="5" t="s">
        <v>8313</v>
      </c>
      <c r="R3424" s="10" t="s">
        <v>8314</v>
      </c>
      <c r="S3424" s="18">
        <f t="shared" si="321"/>
        <v>42323.562222222223</v>
      </c>
      <c r="T3424" s="21">
        <f t="shared" si="322"/>
        <v>42352</v>
      </c>
      <c r="U3424" s="23">
        <f t="shared" si="323"/>
        <v>29</v>
      </c>
      <c r="V3424" s="25">
        <f t="shared" si="324"/>
        <v>7.9452054794520555E-2</v>
      </c>
    </row>
    <row r="3425" spans="1:22" customFormat="1" ht="45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 s="8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9"/>
        <v>140</v>
      </c>
      <c r="P3425" s="9">
        <f t="shared" si="320"/>
        <v>35</v>
      </c>
      <c r="Q3425" s="5" t="s">
        <v>8313</v>
      </c>
      <c r="R3425" s="10" t="s">
        <v>8314</v>
      </c>
      <c r="S3425" s="18">
        <f t="shared" si="321"/>
        <v>42088.911354166667</v>
      </c>
      <c r="T3425" s="21">
        <f t="shared" si="322"/>
        <v>42118.911354166667</v>
      </c>
      <c r="U3425" s="23">
        <f t="shared" si="323"/>
        <v>30</v>
      </c>
      <c r="V3425" s="25">
        <f t="shared" si="324"/>
        <v>8.2191780821917804E-2</v>
      </c>
    </row>
    <row r="3426" spans="1:22" customFormat="1" ht="60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 s="8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9"/>
        <v>104</v>
      </c>
      <c r="P3426" s="9">
        <f t="shared" si="320"/>
        <v>81.78</v>
      </c>
      <c r="Q3426" s="5" t="s">
        <v>8313</v>
      </c>
      <c r="R3426" s="10" t="s">
        <v>8314</v>
      </c>
      <c r="S3426" s="18">
        <f t="shared" si="321"/>
        <v>42018.676898148144</v>
      </c>
      <c r="T3426" s="21">
        <f t="shared" si="322"/>
        <v>42040.290972222225</v>
      </c>
      <c r="U3426" s="23">
        <f t="shared" si="323"/>
        <v>22</v>
      </c>
      <c r="V3426" s="25">
        <f t="shared" si="324"/>
        <v>6.0273972602739728E-2</v>
      </c>
    </row>
    <row r="3427" spans="1:22" customFormat="1" ht="60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 s="8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9"/>
        <v>103</v>
      </c>
      <c r="P3427" s="9">
        <f t="shared" si="320"/>
        <v>297.02999999999997</v>
      </c>
      <c r="Q3427" s="5" t="s">
        <v>8313</v>
      </c>
      <c r="R3427" s="10" t="s">
        <v>8314</v>
      </c>
      <c r="S3427" s="18">
        <f t="shared" si="321"/>
        <v>41884.617314814815</v>
      </c>
      <c r="T3427" s="21">
        <f t="shared" si="322"/>
        <v>41916.617314814815</v>
      </c>
      <c r="U3427" s="23">
        <f t="shared" si="323"/>
        <v>32</v>
      </c>
      <c r="V3427" s="25">
        <f t="shared" si="324"/>
        <v>8.7671232876712329E-2</v>
      </c>
    </row>
    <row r="3428" spans="1:22" customFormat="1" ht="45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 s="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9"/>
        <v>108</v>
      </c>
      <c r="P3428" s="9">
        <f t="shared" si="320"/>
        <v>46.61</v>
      </c>
      <c r="Q3428" s="5" t="s">
        <v>8313</v>
      </c>
      <c r="R3428" s="10" t="s">
        <v>8314</v>
      </c>
      <c r="S3428" s="18">
        <f t="shared" si="321"/>
        <v>41884.056747685187</v>
      </c>
      <c r="T3428" s="21">
        <f t="shared" si="322"/>
        <v>41903.083333333336</v>
      </c>
      <c r="U3428" s="23">
        <f t="shared" si="323"/>
        <v>19</v>
      </c>
      <c r="V3428" s="25">
        <f t="shared" si="324"/>
        <v>5.2054794520547946E-2</v>
      </c>
    </row>
    <row r="3429" spans="1:22" customFormat="1" ht="60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 s="8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9"/>
        <v>100</v>
      </c>
      <c r="P3429" s="9">
        <f t="shared" si="320"/>
        <v>51.72</v>
      </c>
      <c r="Q3429" s="5" t="s">
        <v>8313</v>
      </c>
      <c r="R3429" s="10" t="s">
        <v>8314</v>
      </c>
      <c r="S3429" s="18">
        <f t="shared" si="321"/>
        <v>41792.645277777774</v>
      </c>
      <c r="T3429" s="21">
        <f t="shared" si="322"/>
        <v>41822.645277777774</v>
      </c>
      <c r="U3429" s="23">
        <f t="shared" si="323"/>
        <v>30</v>
      </c>
      <c r="V3429" s="25">
        <f t="shared" si="324"/>
        <v>8.2191780821917804E-2</v>
      </c>
    </row>
    <row r="3430" spans="1:22" customFormat="1" ht="60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 s="8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9"/>
        <v>103</v>
      </c>
      <c r="P3430" s="9">
        <f t="shared" si="320"/>
        <v>40.29</v>
      </c>
      <c r="Q3430" s="5" t="s">
        <v>8313</v>
      </c>
      <c r="R3430" s="10" t="s">
        <v>8314</v>
      </c>
      <c r="S3430" s="18">
        <f t="shared" si="321"/>
        <v>42038.720451388886</v>
      </c>
      <c r="T3430" s="21">
        <f t="shared" si="322"/>
        <v>42063.708333333328</v>
      </c>
      <c r="U3430" s="23">
        <f t="shared" si="323"/>
        <v>25</v>
      </c>
      <c r="V3430" s="25">
        <f t="shared" si="324"/>
        <v>6.8493150684931503E-2</v>
      </c>
    </row>
    <row r="3431" spans="1:22" customFormat="1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 s="8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9"/>
        <v>130</v>
      </c>
      <c r="P3431" s="9">
        <f t="shared" si="320"/>
        <v>16.25</v>
      </c>
      <c r="Q3431" s="5" t="s">
        <v>8313</v>
      </c>
      <c r="R3431" s="10" t="s">
        <v>8314</v>
      </c>
      <c r="S3431" s="18">
        <f t="shared" si="321"/>
        <v>42662.021539351852</v>
      </c>
      <c r="T3431" s="21">
        <f t="shared" si="322"/>
        <v>42676.021539351852</v>
      </c>
      <c r="U3431" s="23">
        <f t="shared" si="323"/>
        <v>14</v>
      </c>
      <c r="V3431" s="25">
        <f t="shared" si="324"/>
        <v>3.8356164383561646E-2</v>
      </c>
    </row>
    <row r="3432" spans="1:22" customFormat="1" ht="60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 s="8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9"/>
        <v>109</v>
      </c>
      <c r="P3432" s="9">
        <f t="shared" si="320"/>
        <v>30.15</v>
      </c>
      <c r="Q3432" s="5" t="s">
        <v>8313</v>
      </c>
      <c r="R3432" s="10" t="s">
        <v>8314</v>
      </c>
      <c r="S3432" s="18">
        <f t="shared" si="321"/>
        <v>41820.945613425924</v>
      </c>
      <c r="T3432" s="21">
        <f t="shared" si="322"/>
        <v>41850.945613425924</v>
      </c>
      <c r="U3432" s="23">
        <f t="shared" si="323"/>
        <v>30</v>
      </c>
      <c r="V3432" s="25">
        <f t="shared" si="324"/>
        <v>8.2191780821917804E-2</v>
      </c>
    </row>
    <row r="3433" spans="1:22" customFormat="1" ht="45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 s="8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9"/>
        <v>100</v>
      </c>
      <c r="P3433" s="9">
        <f t="shared" si="320"/>
        <v>95.24</v>
      </c>
      <c r="Q3433" s="5" t="s">
        <v>8313</v>
      </c>
      <c r="R3433" s="10" t="s">
        <v>8314</v>
      </c>
      <c r="S3433" s="18">
        <f t="shared" si="321"/>
        <v>41839.730937500004</v>
      </c>
      <c r="T3433" s="21">
        <f t="shared" si="322"/>
        <v>41869.730937500004</v>
      </c>
      <c r="U3433" s="23">
        <f t="shared" si="323"/>
        <v>30</v>
      </c>
      <c r="V3433" s="25">
        <f t="shared" si="324"/>
        <v>8.2191780821917804E-2</v>
      </c>
    </row>
    <row r="3434" spans="1:22" customFormat="1" ht="45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 s="8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9"/>
        <v>110</v>
      </c>
      <c r="P3434" s="9">
        <f t="shared" si="320"/>
        <v>52.21</v>
      </c>
      <c r="Q3434" s="5" t="s">
        <v>8313</v>
      </c>
      <c r="R3434" s="10" t="s">
        <v>8314</v>
      </c>
      <c r="S3434" s="18">
        <f t="shared" si="321"/>
        <v>42380.581180555557</v>
      </c>
      <c r="T3434" s="21">
        <f t="shared" si="322"/>
        <v>42405.916666666672</v>
      </c>
      <c r="U3434" s="23">
        <f t="shared" si="323"/>
        <v>25</v>
      </c>
      <c r="V3434" s="25">
        <f t="shared" si="324"/>
        <v>6.8493150684931503E-2</v>
      </c>
    </row>
    <row r="3435" spans="1:22" customFormat="1" ht="45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 s="8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9"/>
        <v>100</v>
      </c>
      <c r="P3435" s="9">
        <f t="shared" si="320"/>
        <v>134.15</v>
      </c>
      <c r="Q3435" s="5" t="s">
        <v>8313</v>
      </c>
      <c r="R3435" s="10" t="s">
        <v>8314</v>
      </c>
      <c r="S3435" s="18">
        <f t="shared" si="321"/>
        <v>41776.063136574077</v>
      </c>
      <c r="T3435" s="21">
        <f t="shared" si="322"/>
        <v>41807.125</v>
      </c>
      <c r="U3435" s="23">
        <f t="shared" si="323"/>
        <v>31</v>
      </c>
      <c r="V3435" s="25">
        <f t="shared" si="324"/>
        <v>8.4931506849315067E-2</v>
      </c>
    </row>
    <row r="3436" spans="1:22" customFormat="1" ht="60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 s="8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9"/>
        <v>106</v>
      </c>
      <c r="P3436" s="9">
        <f t="shared" si="320"/>
        <v>62.83</v>
      </c>
      <c r="Q3436" s="5" t="s">
        <v>8313</v>
      </c>
      <c r="R3436" s="10" t="s">
        <v>8314</v>
      </c>
      <c r="S3436" s="18">
        <f t="shared" si="321"/>
        <v>41800.380428240744</v>
      </c>
      <c r="T3436" s="21">
        <f t="shared" si="322"/>
        <v>41830.380428240744</v>
      </c>
      <c r="U3436" s="23">
        <f t="shared" si="323"/>
        <v>30</v>
      </c>
      <c r="V3436" s="25">
        <f t="shared" si="324"/>
        <v>8.2191780821917804E-2</v>
      </c>
    </row>
    <row r="3437" spans="1:22" customFormat="1" ht="60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 s="8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9"/>
        <v>112</v>
      </c>
      <c r="P3437" s="9">
        <f t="shared" si="320"/>
        <v>58.95</v>
      </c>
      <c r="Q3437" s="5" t="s">
        <v>8313</v>
      </c>
      <c r="R3437" s="10" t="s">
        <v>8314</v>
      </c>
      <c r="S3437" s="18">
        <f t="shared" si="321"/>
        <v>42572.61681712963</v>
      </c>
      <c r="T3437" s="21">
        <f t="shared" si="322"/>
        <v>42589.125</v>
      </c>
      <c r="U3437" s="23">
        <f t="shared" si="323"/>
        <v>17</v>
      </c>
      <c r="V3437" s="25">
        <f t="shared" si="324"/>
        <v>4.6575342465753428E-2</v>
      </c>
    </row>
    <row r="3438" spans="1:22" customFormat="1" ht="60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 s="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9"/>
        <v>106</v>
      </c>
      <c r="P3438" s="9">
        <f t="shared" si="320"/>
        <v>143.11000000000001</v>
      </c>
      <c r="Q3438" s="5" t="s">
        <v>8313</v>
      </c>
      <c r="R3438" s="10" t="s">
        <v>8314</v>
      </c>
      <c r="S3438" s="18">
        <f t="shared" si="321"/>
        <v>41851.541585648149</v>
      </c>
      <c r="T3438" s="21">
        <f t="shared" si="322"/>
        <v>41872.686111111114</v>
      </c>
      <c r="U3438" s="23">
        <f t="shared" si="323"/>
        <v>21</v>
      </c>
      <c r="V3438" s="25">
        <f t="shared" si="324"/>
        <v>5.7534246575342465E-2</v>
      </c>
    </row>
    <row r="3439" spans="1:22" customFormat="1" ht="60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 s="8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9"/>
        <v>101</v>
      </c>
      <c r="P3439" s="9">
        <f t="shared" si="320"/>
        <v>84.17</v>
      </c>
      <c r="Q3439" s="5" t="s">
        <v>8313</v>
      </c>
      <c r="R3439" s="10" t="s">
        <v>8314</v>
      </c>
      <c r="S3439" s="18">
        <f t="shared" si="321"/>
        <v>42205.710879629631</v>
      </c>
      <c r="T3439" s="21">
        <f t="shared" si="322"/>
        <v>42235.710879629631</v>
      </c>
      <c r="U3439" s="23">
        <f t="shared" si="323"/>
        <v>30</v>
      </c>
      <c r="V3439" s="25">
        <f t="shared" si="324"/>
        <v>8.2191780821917804E-2</v>
      </c>
    </row>
    <row r="3440" spans="1:22" customFormat="1" ht="60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 s="8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9"/>
        <v>104</v>
      </c>
      <c r="P3440" s="9">
        <f t="shared" si="320"/>
        <v>186.07</v>
      </c>
      <c r="Q3440" s="5" t="s">
        <v>8313</v>
      </c>
      <c r="R3440" s="10" t="s">
        <v>8314</v>
      </c>
      <c r="S3440" s="18">
        <f t="shared" si="321"/>
        <v>42100.927858796291</v>
      </c>
      <c r="T3440" s="21">
        <f t="shared" si="322"/>
        <v>42126.875</v>
      </c>
      <c r="U3440" s="23">
        <f t="shared" si="323"/>
        <v>26</v>
      </c>
      <c r="V3440" s="25">
        <f t="shared" si="324"/>
        <v>7.1232876712328766E-2</v>
      </c>
    </row>
    <row r="3441" spans="1:22" customFormat="1" ht="30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 s="8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9"/>
        <v>135</v>
      </c>
      <c r="P3441" s="9">
        <f t="shared" si="320"/>
        <v>89.79</v>
      </c>
      <c r="Q3441" s="5" t="s">
        <v>8313</v>
      </c>
      <c r="R3441" s="10" t="s">
        <v>8314</v>
      </c>
      <c r="S3441" s="18">
        <f t="shared" si="321"/>
        <v>42374.911226851851</v>
      </c>
      <c r="T3441" s="21">
        <f t="shared" si="322"/>
        <v>42388.207638888889</v>
      </c>
      <c r="U3441" s="23">
        <f t="shared" si="323"/>
        <v>14</v>
      </c>
      <c r="V3441" s="25">
        <f t="shared" si="324"/>
        <v>3.8356164383561646E-2</v>
      </c>
    </row>
    <row r="3442" spans="1:22" customFormat="1" ht="60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 s="8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9"/>
        <v>105</v>
      </c>
      <c r="P3442" s="9">
        <f t="shared" si="320"/>
        <v>64.16</v>
      </c>
      <c r="Q3442" s="5" t="s">
        <v>8313</v>
      </c>
      <c r="R3442" s="10" t="s">
        <v>8314</v>
      </c>
      <c r="S3442" s="18">
        <f t="shared" si="321"/>
        <v>41809.12300925926</v>
      </c>
      <c r="T3442" s="21">
        <f t="shared" si="322"/>
        <v>41831.677083333336</v>
      </c>
      <c r="U3442" s="23">
        <f t="shared" si="323"/>
        <v>22</v>
      </c>
      <c r="V3442" s="25">
        <f t="shared" si="324"/>
        <v>6.0273972602739728E-2</v>
      </c>
    </row>
    <row r="3443" spans="1:22" customFormat="1" ht="60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 s="8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9"/>
        <v>103</v>
      </c>
      <c r="P3443" s="9">
        <f t="shared" si="320"/>
        <v>59.65</v>
      </c>
      <c r="Q3443" s="5" t="s">
        <v>8313</v>
      </c>
      <c r="R3443" s="10" t="s">
        <v>8314</v>
      </c>
      <c r="S3443" s="18">
        <f t="shared" si="321"/>
        <v>42294.429641203707</v>
      </c>
      <c r="T3443" s="21">
        <f t="shared" si="322"/>
        <v>42321.845138888893</v>
      </c>
      <c r="U3443" s="23">
        <f t="shared" si="323"/>
        <v>27</v>
      </c>
      <c r="V3443" s="25">
        <f t="shared" si="324"/>
        <v>7.3972602739726029E-2</v>
      </c>
    </row>
    <row r="3444" spans="1:22" customFormat="1" ht="60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 s="8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9"/>
        <v>100</v>
      </c>
      <c r="P3444" s="9">
        <f t="shared" si="320"/>
        <v>31.25</v>
      </c>
      <c r="Q3444" s="5" t="s">
        <v>8313</v>
      </c>
      <c r="R3444" s="10" t="s">
        <v>8314</v>
      </c>
      <c r="S3444" s="18">
        <f t="shared" si="321"/>
        <v>42124.841111111105</v>
      </c>
      <c r="T3444" s="21">
        <f t="shared" si="322"/>
        <v>42154.841111111105</v>
      </c>
      <c r="U3444" s="23">
        <f t="shared" si="323"/>
        <v>30</v>
      </c>
      <c r="V3444" s="25">
        <f t="shared" si="324"/>
        <v>8.2191780821917804E-2</v>
      </c>
    </row>
    <row r="3445" spans="1:22" customFormat="1" ht="60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 s="8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9"/>
        <v>186</v>
      </c>
      <c r="P3445" s="9">
        <f t="shared" si="320"/>
        <v>41.22</v>
      </c>
      <c r="Q3445" s="5" t="s">
        <v>8313</v>
      </c>
      <c r="R3445" s="10" t="s">
        <v>8314</v>
      </c>
      <c r="S3445" s="18">
        <f t="shared" si="321"/>
        <v>41861.524837962963</v>
      </c>
      <c r="T3445" s="21">
        <f t="shared" si="322"/>
        <v>41891.524837962963</v>
      </c>
      <c r="U3445" s="23">
        <f t="shared" si="323"/>
        <v>30</v>
      </c>
      <c r="V3445" s="25">
        <f t="shared" si="324"/>
        <v>8.2191780821917804E-2</v>
      </c>
    </row>
    <row r="3446" spans="1:22" customFormat="1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 s="8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9"/>
        <v>289</v>
      </c>
      <c r="P3446" s="9">
        <f t="shared" si="320"/>
        <v>43.35</v>
      </c>
      <c r="Q3446" s="5" t="s">
        <v>8313</v>
      </c>
      <c r="R3446" s="10" t="s">
        <v>8314</v>
      </c>
      <c r="S3446" s="18">
        <f t="shared" si="321"/>
        <v>42521.291504629626</v>
      </c>
      <c r="T3446" s="21">
        <f t="shared" si="322"/>
        <v>42529.582638888889</v>
      </c>
      <c r="U3446" s="23">
        <f t="shared" si="323"/>
        <v>8</v>
      </c>
      <c r="V3446" s="25">
        <f t="shared" si="324"/>
        <v>2.1917808219178082E-2</v>
      </c>
    </row>
    <row r="3447" spans="1:22" customFormat="1" ht="45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 s="8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9"/>
        <v>100</v>
      </c>
      <c r="P3447" s="9">
        <f t="shared" si="320"/>
        <v>64.52</v>
      </c>
      <c r="Q3447" s="5" t="s">
        <v>8313</v>
      </c>
      <c r="R3447" s="10" t="s">
        <v>8314</v>
      </c>
      <c r="S3447" s="18">
        <f t="shared" si="321"/>
        <v>42272.530509259261</v>
      </c>
      <c r="T3447" s="21">
        <f t="shared" si="322"/>
        <v>42300.530509259261</v>
      </c>
      <c r="U3447" s="23">
        <f t="shared" si="323"/>
        <v>28</v>
      </c>
      <c r="V3447" s="25">
        <f t="shared" si="324"/>
        <v>7.6712328767123292E-2</v>
      </c>
    </row>
    <row r="3448" spans="1:22" customFormat="1" ht="60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 s="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9"/>
        <v>108</v>
      </c>
      <c r="P3448" s="9">
        <f t="shared" si="320"/>
        <v>43.28</v>
      </c>
      <c r="Q3448" s="5" t="s">
        <v>8313</v>
      </c>
      <c r="R3448" s="10" t="s">
        <v>8314</v>
      </c>
      <c r="S3448" s="18">
        <f t="shared" si="321"/>
        <v>42016.832465277781</v>
      </c>
      <c r="T3448" s="21">
        <f t="shared" si="322"/>
        <v>42040.513888888891</v>
      </c>
      <c r="U3448" s="23">
        <f t="shared" si="323"/>
        <v>24</v>
      </c>
      <c r="V3448" s="25">
        <f t="shared" si="324"/>
        <v>6.575342465753424E-2</v>
      </c>
    </row>
    <row r="3449" spans="1:22" customFormat="1" ht="30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 s="8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9"/>
        <v>108</v>
      </c>
      <c r="P3449" s="9">
        <f t="shared" si="320"/>
        <v>77</v>
      </c>
      <c r="Q3449" s="5" t="s">
        <v>8313</v>
      </c>
      <c r="R3449" s="10" t="s">
        <v>8314</v>
      </c>
      <c r="S3449" s="18">
        <f t="shared" si="321"/>
        <v>42402.889027777783</v>
      </c>
      <c r="T3449" s="21">
        <f t="shared" si="322"/>
        <v>42447.847361111111</v>
      </c>
      <c r="U3449" s="23">
        <f t="shared" si="323"/>
        <v>45</v>
      </c>
      <c r="V3449" s="25">
        <f t="shared" si="324"/>
        <v>0.12328767123287671</v>
      </c>
    </row>
    <row r="3450" spans="1:22" customFormat="1" ht="45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 s="8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9"/>
        <v>110</v>
      </c>
      <c r="P3450" s="9">
        <f t="shared" si="320"/>
        <v>51.22</v>
      </c>
      <c r="Q3450" s="5" t="s">
        <v>8313</v>
      </c>
      <c r="R3450" s="10" t="s">
        <v>8314</v>
      </c>
      <c r="S3450" s="18">
        <f t="shared" si="321"/>
        <v>41960.119085648148</v>
      </c>
      <c r="T3450" s="21">
        <f t="shared" si="322"/>
        <v>41990.119085648148</v>
      </c>
      <c r="U3450" s="23">
        <f t="shared" si="323"/>
        <v>30</v>
      </c>
      <c r="V3450" s="25">
        <f t="shared" si="324"/>
        <v>8.2191780821917804E-2</v>
      </c>
    </row>
    <row r="3451" spans="1:22" customFormat="1" ht="45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 s="8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9"/>
        <v>171</v>
      </c>
      <c r="P3451" s="9">
        <f t="shared" si="320"/>
        <v>68.25</v>
      </c>
      <c r="Q3451" s="5" t="s">
        <v>8313</v>
      </c>
      <c r="R3451" s="10" t="s">
        <v>8314</v>
      </c>
      <c r="S3451" s="18">
        <f t="shared" si="321"/>
        <v>42532.052523148144</v>
      </c>
      <c r="T3451" s="21">
        <f t="shared" si="322"/>
        <v>42560.166666666672</v>
      </c>
      <c r="U3451" s="23">
        <f t="shared" si="323"/>
        <v>28</v>
      </c>
      <c r="V3451" s="25">
        <f t="shared" si="324"/>
        <v>7.6712328767123292E-2</v>
      </c>
    </row>
    <row r="3452" spans="1:22" customFormat="1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 s="8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9"/>
        <v>152</v>
      </c>
      <c r="P3452" s="9">
        <f t="shared" si="320"/>
        <v>19.489999999999998</v>
      </c>
      <c r="Q3452" s="5" t="s">
        <v>8313</v>
      </c>
      <c r="R3452" s="10" t="s">
        <v>8314</v>
      </c>
      <c r="S3452" s="18">
        <f t="shared" si="321"/>
        <v>42036.704525462963</v>
      </c>
      <c r="T3452" s="21">
        <f t="shared" si="322"/>
        <v>42096.662858796291</v>
      </c>
      <c r="U3452" s="23">
        <f t="shared" si="323"/>
        <v>60</v>
      </c>
      <c r="V3452" s="25">
        <f t="shared" si="324"/>
        <v>0.16438356164383561</v>
      </c>
    </row>
    <row r="3453" spans="1:22" customFormat="1" ht="60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 s="8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9"/>
        <v>101</v>
      </c>
      <c r="P3453" s="9">
        <f t="shared" si="320"/>
        <v>41.13</v>
      </c>
      <c r="Q3453" s="5" t="s">
        <v>8313</v>
      </c>
      <c r="R3453" s="10" t="s">
        <v>8314</v>
      </c>
      <c r="S3453" s="18">
        <f t="shared" si="321"/>
        <v>42088.723692129628</v>
      </c>
      <c r="T3453" s="21">
        <f t="shared" si="322"/>
        <v>42115.723692129628</v>
      </c>
      <c r="U3453" s="23">
        <f t="shared" si="323"/>
        <v>27</v>
      </c>
      <c r="V3453" s="25">
        <f t="shared" si="324"/>
        <v>7.3972602739726029E-2</v>
      </c>
    </row>
    <row r="3454" spans="1:22" customFormat="1" ht="60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 s="8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9"/>
        <v>153</v>
      </c>
      <c r="P3454" s="9">
        <f t="shared" si="320"/>
        <v>41.41</v>
      </c>
      <c r="Q3454" s="5" t="s">
        <v>8313</v>
      </c>
      <c r="R3454" s="10" t="s">
        <v>8314</v>
      </c>
      <c r="S3454" s="18">
        <f t="shared" si="321"/>
        <v>41820.639189814814</v>
      </c>
      <c r="T3454" s="21">
        <f t="shared" si="322"/>
        <v>41843.165972222225</v>
      </c>
      <c r="U3454" s="23">
        <f t="shared" si="323"/>
        <v>23</v>
      </c>
      <c r="V3454" s="25">
        <f t="shared" si="324"/>
        <v>6.3013698630136991E-2</v>
      </c>
    </row>
    <row r="3455" spans="1:22" customFormat="1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 s="8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9"/>
        <v>128</v>
      </c>
      <c r="P3455" s="9">
        <f t="shared" si="320"/>
        <v>27.5</v>
      </c>
      <c r="Q3455" s="5" t="s">
        <v>8313</v>
      </c>
      <c r="R3455" s="10" t="s">
        <v>8314</v>
      </c>
      <c r="S3455" s="18">
        <f t="shared" si="321"/>
        <v>42535.97865740741</v>
      </c>
      <c r="T3455" s="21">
        <f t="shared" si="322"/>
        <v>42595.97865740741</v>
      </c>
      <c r="U3455" s="23">
        <f t="shared" si="323"/>
        <v>60</v>
      </c>
      <c r="V3455" s="25">
        <f t="shared" si="324"/>
        <v>0.16438356164383561</v>
      </c>
    </row>
    <row r="3456" spans="1:22" customFormat="1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 s="8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9"/>
        <v>101</v>
      </c>
      <c r="P3456" s="9">
        <f t="shared" si="320"/>
        <v>33.57</v>
      </c>
      <c r="Q3456" s="5" t="s">
        <v>8313</v>
      </c>
      <c r="R3456" s="10" t="s">
        <v>8314</v>
      </c>
      <c r="S3456" s="18">
        <f t="shared" si="321"/>
        <v>41821.698599537034</v>
      </c>
      <c r="T3456" s="21">
        <f t="shared" si="322"/>
        <v>41851.698599537034</v>
      </c>
      <c r="U3456" s="23">
        <f t="shared" si="323"/>
        <v>30</v>
      </c>
      <c r="V3456" s="25">
        <f t="shared" si="324"/>
        <v>8.2191780821917804E-2</v>
      </c>
    </row>
    <row r="3457" spans="1:22" customFormat="1" ht="60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 s="8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9"/>
        <v>101</v>
      </c>
      <c r="P3457" s="9">
        <f t="shared" si="320"/>
        <v>145.87</v>
      </c>
      <c r="Q3457" s="5" t="s">
        <v>8313</v>
      </c>
      <c r="R3457" s="10" t="s">
        <v>8314</v>
      </c>
      <c r="S3457" s="18">
        <f t="shared" si="321"/>
        <v>42626.7503125</v>
      </c>
      <c r="T3457" s="21">
        <f t="shared" si="322"/>
        <v>42656.7503125</v>
      </c>
      <c r="U3457" s="23">
        <f t="shared" si="323"/>
        <v>30</v>
      </c>
      <c r="V3457" s="25">
        <f t="shared" si="324"/>
        <v>8.2191780821917804E-2</v>
      </c>
    </row>
    <row r="3458" spans="1:22" customFormat="1" ht="60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 s="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19"/>
        <v>191</v>
      </c>
      <c r="P3458" s="9">
        <f t="shared" si="320"/>
        <v>358.69</v>
      </c>
      <c r="Q3458" s="5" t="s">
        <v>8313</v>
      </c>
      <c r="R3458" s="10" t="s">
        <v>8314</v>
      </c>
      <c r="S3458" s="18">
        <f t="shared" si="321"/>
        <v>41821.205636574072</v>
      </c>
      <c r="T3458" s="21">
        <f t="shared" si="322"/>
        <v>41852.290972222225</v>
      </c>
      <c r="U3458" s="23">
        <f t="shared" si="323"/>
        <v>31</v>
      </c>
      <c r="V3458" s="25">
        <f t="shared" si="324"/>
        <v>8.4931506849315067E-2</v>
      </c>
    </row>
    <row r="3459" spans="1:22" customFormat="1" ht="30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 s="8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5">ROUND(E3459/D3459*100,0)</f>
        <v>140</v>
      </c>
      <c r="P3459" s="9">
        <f t="shared" ref="P3459:P3522" si="326">IFERROR(ROUND(E3459/L3459,2),0)</f>
        <v>50.98</v>
      </c>
      <c r="Q3459" s="5" t="s">
        <v>8313</v>
      </c>
      <c r="R3459" s="10" t="s">
        <v>8314</v>
      </c>
      <c r="S3459" s="18">
        <f t="shared" ref="S3459:S3522" si="327">(((J3459/60)/60)/24)+DATE(1970,1,1)</f>
        <v>42016.706678240742</v>
      </c>
      <c r="T3459" s="21">
        <f t="shared" ref="T3459:T3522" si="328">(((I3459/60)/60)/24)+DATE(1970,1,1)</f>
        <v>42047.249305555553</v>
      </c>
      <c r="U3459" s="23">
        <f t="shared" ref="U3459:U3522" si="329">_xlfn.DAYS(T3459,S3459)</f>
        <v>31</v>
      </c>
      <c r="V3459" s="25">
        <f t="shared" ref="V3459:V3522" si="330">U3459/365</f>
        <v>8.4931506849315067E-2</v>
      </c>
    </row>
    <row r="3460" spans="1:22" customFormat="1" ht="60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 s="8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5"/>
        <v>124</v>
      </c>
      <c r="P3460" s="9">
        <f t="shared" si="326"/>
        <v>45.04</v>
      </c>
      <c r="Q3460" s="5" t="s">
        <v>8313</v>
      </c>
      <c r="R3460" s="10" t="s">
        <v>8314</v>
      </c>
      <c r="S3460" s="18">
        <f t="shared" si="327"/>
        <v>42011.202581018515</v>
      </c>
      <c r="T3460" s="21">
        <f t="shared" si="328"/>
        <v>42038.185416666667</v>
      </c>
      <c r="U3460" s="23">
        <f t="shared" si="329"/>
        <v>27</v>
      </c>
      <c r="V3460" s="25">
        <f t="shared" si="330"/>
        <v>7.3972602739726029E-2</v>
      </c>
    </row>
    <row r="3461" spans="1:22" customFormat="1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 s="8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5"/>
        <v>126</v>
      </c>
      <c r="P3461" s="9">
        <f t="shared" si="326"/>
        <v>17.53</v>
      </c>
      <c r="Q3461" s="5" t="s">
        <v>8313</v>
      </c>
      <c r="R3461" s="10" t="s">
        <v>8314</v>
      </c>
      <c r="S3461" s="18">
        <f t="shared" si="327"/>
        <v>42480.479861111111</v>
      </c>
      <c r="T3461" s="21">
        <f t="shared" si="328"/>
        <v>42510.479861111111</v>
      </c>
      <c r="U3461" s="23">
        <f t="shared" si="329"/>
        <v>30</v>
      </c>
      <c r="V3461" s="25">
        <f t="shared" si="330"/>
        <v>8.2191780821917804E-2</v>
      </c>
    </row>
    <row r="3462" spans="1:22" customFormat="1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 s="8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5"/>
        <v>190</v>
      </c>
      <c r="P3462" s="9">
        <f t="shared" si="326"/>
        <v>50</v>
      </c>
      <c r="Q3462" s="5" t="s">
        <v>8313</v>
      </c>
      <c r="R3462" s="10" t="s">
        <v>8314</v>
      </c>
      <c r="S3462" s="18">
        <f t="shared" si="327"/>
        <v>41852.527222222219</v>
      </c>
      <c r="T3462" s="21">
        <f t="shared" si="328"/>
        <v>41866.527222222219</v>
      </c>
      <c r="U3462" s="23">
        <f t="shared" si="329"/>
        <v>14</v>
      </c>
      <c r="V3462" s="25">
        <f t="shared" si="330"/>
        <v>3.8356164383561646E-2</v>
      </c>
    </row>
    <row r="3463" spans="1:22" customFormat="1" ht="60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 s="8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5"/>
        <v>139</v>
      </c>
      <c r="P3463" s="9">
        <f t="shared" si="326"/>
        <v>57.92</v>
      </c>
      <c r="Q3463" s="5" t="s">
        <v>8313</v>
      </c>
      <c r="R3463" s="10" t="s">
        <v>8314</v>
      </c>
      <c r="S3463" s="18">
        <f t="shared" si="327"/>
        <v>42643.632858796293</v>
      </c>
      <c r="T3463" s="21">
        <f t="shared" si="328"/>
        <v>42672.125</v>
      </c>
      <c r="U3463" s="23">
        <f t="shared" si="329"/>
        <v>29</v>
      </c>
      <c r="V3463" s="25">
        <f t="shared" si="330"/>
        <v>7.9452054794520555E-2</v>
      </c>
    </row>
    <row r="3464" spans="1:22" customFormat="1" ht="45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 s="8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5"/>
        <v>202</v>
      </c>
      <c r="P3464" s="9">
        <f t="shared" si="326"/>
        <v>29.71</v>
      </c>
      <c r="Q3464" s="5" t="s">
        <v>8313</v>
      </c>
      <c r="R3464" s="10" t="s">
        <v>8314</v>
      </c>
      <c r="S3464" s="18">
        <f t="shared" si="327"/>
        <v>42179.898472222223</v>
      </c>
      <c r="T3464" s="21">
        <f t="shared" si="328"/>
        <v>42195.75</v>
      </c>
      <c r="U3464" s="23">
        <f t="shared" si="329"/>
        <v>16</v>
      </c>
      <c r="V3464" s="25">
        <f t="shared" si="330"/>
        <v>4.3835616438356165E-2</v>
      </c>
    </row>
    <row r="3465" spans="1:22" customFormat="1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 s="8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5"/>
        <v>103</v>
      </c>
      <c r="P3465" s="9">
        <f t="shared" si="326"/>
        <v>90.68</v>
      </c>
      <c r="Q3465" s="5" t="s">
        <v>8313</v>
      </c>
      <c r="R3465" s="10" t="s">
        <v>8314</v>
      </c>
      <c r="S3465" s="18">
        <f t="shared" si="327"/>
        <v>42612.918807870374</v>
      </c>
      <c r="T3465" s="21">
        <f t="shared" si="328"/>
        <v>42654.165972222225</v>
      </c>
      <c r="U3465" s="23">
        <f t="shared" si="329"/>
        <v>42</v>
      </c>
      <c r="V3465" s="25">
        <f t="shared" si="330"/>
        <v>0.11506849315068493</v>
      </c>
    </row>
    <row r="3466" spans="1:22" customFormat="1" ht="60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 s="8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5"/>
        <v>102</v>
      </c>
      <c r="P3466" s="9">
        <f t="shared" si="326"/>
        <v>55.01</v>
      </c>
      <c r="Q3466" s="5" t="s">
        <v>8313</v>
      </c>
      <c r="R3466" s="10" t="s">
        <v>8314</v>
      </c>
      <c r="S3466" s="18">
        <f t="shared" si="327"/>
        <v>42575.130057870367</v>
      </c>
      <c r="T3466" s="21">
        <f t="shared" si="328"/>
        <v>42605.130057870367</v>
      </c>
      <c r="U3466" s="23">
        <f t="shared" si="329"/>
        <v>30</v>
      </c>
      <c r="V3466" s="25">
        <f t="shared" si="330"/>
        <v>8.2191780821917804E-2</v>
      </c>
    </row>
    <row r="3467" spans="1:22" customFormat="1" ht="45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 s="8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5"/>
        <v>103</v>
      </c>
      <c r="P3467" s="9">
        <f t="shared" si="326"/>
        <v>57.22</v>
      </c>
      <c r="Q3467" s="5" t="s">
        <v>8313</v>
      </c>
      <c r="R3467" s="10" t="s">
        <v>8314</v>
      </c>
      <c r="S3467" s="18">
        <f t="shared" si="327"/>
        <v>42200.625833333332</v>
      </c>
      <c r="T3467" s="21">
        <f t="shared" si="328"/>
        <v>42225.666666666672</v>
      </c>
      <c r="U3467" s="23">
        <f t="shared" si="329"/>
        <v>25</v>
      </c>
      <c r="V3467" s="25">
        <f t="shared" si="330"/>
        <v>6.8493150684931503E-2</v>
      </c>
    </row>
    <row r="3468" spans="1:22" customFormat="1" ht="45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 s="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5"/>
        <v>127</v>
      </c>
      <c r="P3468" s="9">
        <f t="shared" si="326"/>
        <v>72.95</v>
      </c>
      <c r="Q3468" s="5" t="s">
        <v>8313</v>
      </c>
      <c r="R3468" s="10" t="s">
        <v>8314</v>
      </c>
      <c r="S3468" s="18">
        <f t="shared" si="327"/>
        <v>42420.019097222219</v>
      </c>
      <c r="T3468" s="21">
        <f t="shared" si="328"/>
        <v>42479.977430555555</v>
      </c>
      <c r="U3468" s="23">
        <f t="shared" si="329"/>
        <v>59</v>
      </c>
      <c r="V3468" s="25">
        <f t="shared" si="330"/>
        <v>0.16164383561643836</v>
      </c>
    </row>
    <row r="3469" spans="1:22" customFormat="1" ht="15.75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 s="8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5"/>
        <v>101</v>
      </c>
      <c r="P3469" s="9">
        <f t="shared" si="326"/>
        <v>64.47</v>
      </c>
      <c r="Q3469" s="5" t="s">
        <v>8313</v>
      </c>
      <c r="R3469" s="10" t="s">
        <v>8314</v>
      </c>
      <c r="S3469" s="18">
        <f t="shared" si="327"/>
        <v>42053.671666666662</v>
      </c>
      <c r="T3469" s="21">
        <f t="shared" si="328"/>
        <v>42083.630000000005</v>
      </c>
      <c r="U3469" s="23">
        <f t="shared" si="329"/>
        <v>30</v>
      </c>
      <c r="V3469" s="25">
        <f t="shared" si="330"/>
        <v>8.2191780821917804E-2</v>
      </c>
    </row>
    <row r="3470" spans="1:22" customFormat="1" ht="45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 s="8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5"/>
        <v>122</v>
      </c>
      <c r="P3470" s="9">
        <f t="shared" si="326"/>
        <v>716.35</v>
      </c>
      <c r="Q3470" s="5" t="s">
        <v>8313</v>
      </c>
      <c r="R3470" s="10" t="s">
        <v>8314</v>
      </c>
      <c r="S3470" s="18">
        <f t="shared" si="327"/>
        <v>42605.765381944439</v>
      </c>
      <c r="T3470" s="21">
        <f t="shared" si="328"/>
        <v>42634.125</v>
      </c>
      <c r="U3470" s="23">
        <f t="shared" si="329"/>
        <v>29</v>
      </c>
      <c r="V3470" s="25">
        <f t="shared" si="330"/>
        <v>7.9452054794520555E-2</v>
      </c>
    </row>
    <row r="3471" spans="1:22" customFormat="1" ht="60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 s="8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5"/>
        <v>113</v>
      </c>
      <c r="P3471" s="9">
        <f t="shared" si="326"/>
        <v>50.4</v>
      </c>
      <c r="Q3471" s="5" t="s">
        <v>8313</v>
      </c>
      <c r="R3471" s="10" t="s">
        <v>8314</v>
      </c>
      <c r="S3471" s="18">
        <f t="shared" si="327"/>
        <v>42458.641724537039</v>
      </c>
      <c r="T3471" s="21">
        <f t="shared" si="328"/>
        <v>42488.641724537039</v>
      </c>
      <c r="U3471" s="23">
        <f t="shared" si="329"/>
        <v>30</v>
      </c>
      <c r="V3471" s="25">
        <f t="shared" si="330"/>
        <v>8.2191780821917804E-2</v>
      </c>
    </row>
    <row r="3472" spans="1:22" customFormat="1" ht="45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 s="8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5"/>
        <v>150</v>
      </c>
      <c r="P3472" s="9">
        <f t="shared" si="326"/>
        <v>41.67</v>
      </c>
      <c r="Q3472" s="5" t="s">
        <v>8313</v>
      </c>
      <c r="R3472" s="10" t="s">
        <v>8314</v>
      </c>
      <c r="S3472" s="18">
        <f t="shared" si="327"/>
        <v>42529.022013888884</v>
      </c>
      <c r="T3472" s="21">
        <f t="shared" si="328"/>
        <v>42566.901388888888</v>
      </c>
      <c r="U3472" s="23">
        <f t="shared" si="329"/>
        <v>37</v>
      </c>
      <c r="V3472" s="25">
        <f t="shared" si="330"/>
        <v>0.10136986301369863</v>
      </c>
    </row>
    <row r="3473" spans="1:22" customFormat="1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 s="8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5"/>
        <v>215</v>
      </c>
      <c r="P3473" s="9">
        <f t="shared" si="326"/>
        <v>35.770000000000003</v>
      </c>
      <c r="Q3473" s="5" t="s">
        <v>8313</v>
      </c>
      <c r="R3473" s="10" t="s">
        <v>8314</v>
      </c>
      <c r="S3473" s="18">
        <f t="shared" si="327"/>
        <v>41841.820486111108</v>
      </c>
      <c r="T3473" s="21">
        <f t="shared" si="328"/>
        <v>41882.833333333336</v>
      </c>
      <c r="U3473" s="23">
        <f t="shared" si="329"/>
        <v>41</v>
      </c>
      <c r="V3473" s="25">
        <f t="shared" si="330"/>
        <v>0.11232876712328767</v>
      </c>
    </row>
    <row r="3474" spans="1:22" customFormat="1" ht="60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 s="8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5"/>
        <v>102</v>
      </c>
      <c r="P3474" s="9">
        <f t="shared" si="326"/>
        <v>88.74</v>
      </c>
      <c r="Q3474" s="5" t="s">
        <v>8313</v>
      </c>
      <c r="R3474" s="10" t="s">
        <v>8314</v>
      </c>
      <c r="S3474" s="18">
        <f t="shared" si="327"/>
        <v>41928.170497685183</v>
      </c>
      <c r="T3474" s="21">
        <f t="shared" si="328"/>
        <v>41949.249305555553</v>
      </c>
      <c r="U3474" s="23">
        <f t="shared" si="329"/>
        <v>21</v>
      </c>
      <c r="V3474" s="25">
        <f t="shared" si="330"/>
        <v>5.7534246575342465E-2</v>
      </c>
    </row>
    <row r="3475" spans="1:22" customFormat="1" ht="60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 s="8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5"/>
        <v>100</v>
      </c>
      <c r="P3475" s="9">
        <f t="shared" si="326"/>
        <v>148.47999999999999</v>
      </c>
      <c r="Q3475" s="5" t="s">
        <v>8313</v>
      </c>
      <c r="R3475" s="10" t="s">
        <v>8314</v>
      </c>
      <c r="S3475" s="18">
        <f t="shared" si="327"/>
        <v>42062.834444444445</v>
      </c>
      <c r="T3475" s="21">
        <f t="shared" si="328"/>
        <v>42083.852083333331</v>
      </c>
      <c r="U3475" s="23">
        <f t="shared" si="329"/>
        <v>21</v>
      </c>
      <c r="V3475" s="25">
        <f t="shared" si="330"/>
        <v>5.7534246575342465E-2</v>
      </c>
    </row>
    <row r="3476" spans="1:22" customFormat="1" ht="60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 s="8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5"/>
        <v>101</v>
      </c>
      <c r="P3476" s="9">
        <f t="shared" si="326"/>
        <v>51.79</v>
      </c>
      <c r="Q3476" s="5" t="s">
        <v>8313</v>
      </c>
      <c r="R3476" s="10" t="s">
        <v>8314</v>
      </c>
      <c r="S3476" s="18">
        <f t="shared" si="327"/>
        <v>42541.501516203702</v>
      </c>
      <c r="T3476" s="21">
        <f t="shared" si="328"/>
        <v>42571.501516203702</v>
      </c>
      <c r="U3476" s="23">
        <f t="shared" si="329"/>
        <v>30</v>
      </c>
      <c r="V3476" s="25">
        <f t="shared" si="330"/>
        <v>8.2191780821917804E-2</v>
      </c>
    </row>
    <row r="3477" spans="1:22" customFormat="1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 s="8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5"/>
        <v>113</v>
      </c>
      <c r="P3477" s="9">
        <f t="shared" si="326"/>
        <v>20</v>
      </c>
      <c r="Q3477" s="5" t="s">
        <v>8313</v>
      </c>
      <c r="R3477" s="10" t="s">
        <v>8314</v>
      </c>
      <c r="S3477" s="18">
        <f t="shared" si="327"/>
        <v>41918.880833333329</v>
      </c>
      <c r="T3477" s="21">
        <f t="shared" si="328"/>
        <v>41946</v>
      </c>
      <c r="U3477" s="23">
        <f t="shared" si="329"/>
        <v>28</v>
      </c>
      <c r="V3477" s="25">
        <f t="shared" si="330"/>
        <v>7.6712328767123292E-2</v>
      </c>
    </row>
    <row r="3478" spans="1:22" customFormat="1" ht="60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 s="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5"/>
        <v>104</v>
      </c>
      <c r="P3478" s="9">
        <f t="shared" si="326"/>
        <v>52</v>
      </c>
      <c r="Q3478" s="5" t="s">
        <v>8313</v>
      </c>
      <c r="R3478" s="10" t="s">
        <v>8314</v>
      </c>
      <c r="S3478" s="18">
        <f t="shared" si="327"/>
        <v>41921.279976851853</v>
      </c>
      <c r="T3478" s="21">
        <f t="shared" si="328"/>
        <v>41939.125</v>
      </c>
      <c r="U3478" s="23">
        <f t="shared" si="329"/>
        <v>18</v>
      </c>
      <c r="V3478" s="25">
        <f t="shared" si="330"/>
        <v>4.9315068493150684E-2</v>
      </c>
    </row>
    <row r="3479" spans="1:22" customFormat="1" ht="45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 s="8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5"/>
        <v>115</v>
      </c>
      <c r="P3479" s="9">
        <f t="shared" si="326"/>
        <v>53.23</v>
      </c>
      <c r="Q3479" s="5" t="s">
        <v>8313</v>
      </c>
      <c r="R3479" s="10" t="s">
        <v>8314</v>
      </c>
      <c r="S3479" s="18">
        <f t="shared" si="327"/>
        <v>42128.736608796295</v>
      </c>
      <c r="T3479" s="21">
        <f t="shared" si="328"/>
        <v>42141.125</v>
      </c>
      <c r="U3479" s="23">
        <f t="shared" si="329"/>
        <v>13</v>
      </c>
      <c r="V3479" s="25">
        <f t="shared" si="330"/>
        <v>3.5616438356164383E-2</v>
      </c>
    </row>
    <row r="3480" spans="1:22" customFormat="1" ht="45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 s="8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5"/>
        <v>113</v>
      </c>
      <c r="P3480" s="9">
        <f t="shared" si="326"/>
        <v>39.6</v>
      </c>
      <c r="Q3480" s="5" t="s">
        <v>8313</v>
      </c>
      <c r="R3480" s="10" t="s">
        <v>8314</v>
      </c>
      <c r="S3480" s="18">
        <f t="shared" si="327"/>
        <v>42053.916921296302</v>
      </c>
      <c r="T3480" s="21">
        <f t="shared" si="328"/>
        <v>42079.875</v>
      </c>
      <c r="U3480" s="23">
        <f t="shared" si="329"/>
        <v>26</v>
      </c>
      <c r="V3480" s="25">
        <f t="shared" si="330"/>
        <v>7.1232876712328766E-2</v>
      </c>
    </row>
    <row r="3481" spans="1:22" customFormat="1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 s="8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5"/>
        <v>128</v>
      </c>
      <c r="P3481" s="9">
        <f t="shared" si="326"/>
        <v>34.25</v>
      </c>
      <c r="Q3481" s="5" t="s">
        <v>8313</v>
      </c>
      <c r="R3481" s="10" t="s">
        <v>8314</v>
      </c>
      <c r="S3481" s="18">
        <f t="shared" si="327"/>
        <v>41781.855092592588</v>
      </c>
      <c r="T3481" s="21">
        <f t="shared" si="328"/>
        <v>41811.855092592588</v>
      </c>
      <c r="U3481" s="23">
        <f t="shared" si="329"/>
        <v>30</v>
      </c>
      <c r="V3481" s="25">
        <f t="shared" si="330"/>
        <v>8.2191780821917804E-2</v>
      </c>
    </row>
    <row r="3482" spans="1:22" customFormat="1" ht="45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 s="8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5"/>
        <v>143</v>
      </c>
      <c r="P3482" s="9">
        <f t="shared" si="326"/>
        <v>164.62</v>
      </c>
      <c r="Q3482" s="5" t="s">
        <v>8313</v>
      </c>
      <c r="R3482" s="10" t="s">
        <v>8314</v>
      </c>
      <c r="S3482" s="18">
        <f t="shared" si="327"/>
        <v>42171.317442129628</v>
      </c>
      <c r="T3482" s="21">
        <f t="shared" si="328"/>
        <v>42195.875</v>
      </c>
      <c r="U3482" s="23">
        <f t="shared" si="329"/>
        <v>24</v>
      </c>
      <c r="V3482" s="25">
        <f t="shared" si="330"/>
        <v>6.575342465753424E-2</v>
      </c>
    </row>
    <row r="3483" spans="1:22" customFormat="1" ht="60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 s="8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5"/>
        <v>119</v>
      </c>
      <c r="P3483" s="9">
        <f t="shared" si="326"/>
        <v>125.05</v>
      </c>
      <c r="Q3483" s="5" t="s">
        <v>8313</v>
      </c>
      <c r="R3483" s="10" t="s">
        <v>8314</v>
      </c>
      <c r="S3483" s="18">
        <f t="shared" si="327"/>
        <v>41989.24754629629</v>
      </c>
      <c r="T3483" s="21">
        <f t="shared" si="328"/>
        <v>42006.24754629629</v>
      </c>
      <c r="U3483" s="23">
        <f t="shared" si="329"/>
        <v>17</v>
      </c>
      <c r="V3483" s="25">
        <f t="shared" si="330"/>
        <v>4.6575342465753428E-2</v>
      </c>
    </row>
    <row r="3484" spans="1:22" customFormat="1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 s="8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5"/>
        <v>138</v>
      </c>
      <c r="P3484" s="9">
        <f t="shared" si="326"/>
        <v>51.88</v>
      </c>
      <c r="Q3484" s="5" t="s">
        <v>8313</v>
      </c>
      <c r="R3484" s="10" t="s">
        <v>8314</v>
      </c>
      <c r="S3484" s="18">
        <f t="shared" si="327"/>
        <v>41796.771597222221</v>
      </c>
      <c r="T3484" s="21">
        <f t="shared" si="328"/>
        <v>41826.771597222221</v>
      </c>
      <c r="U3484" s="23">
        <f t="shared" si="329"/>
        <v>30</v>
      </c>
      <c r="V3484" s="25">
        <f t="shared" si="330"/>
        <v>8.2191780821917804E-2</v>
      </c>
    </row>
    <row r="3485" spans="1:22" customFormat="1" ht="45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 s="8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5"/>
        <v>160</v>
      </c>
      <c r="P3485" s="9">
        <f t="shared" si="326"/>
        <v>40.29</v>
      </c>
      <c r="Q3485" s="5" t="s">
        <v>8313</v>
      </c>
      <c r="R3485" s="10" t="s">
        <v>8314</v>
      </c>
      <c r="S3485" s="18">
        <f t="shared" si="327"/>
        <v>41793.668761574074</v>
      </c>
      <c r="T3485" s="21">
        <f t="shared" si="328"/>
        <v>41823.668761574074</v>
      </c>
      <c r="U3485" s="23">
        <f t="shared" si="329"/>
        <v>30</v>
      </c>
      <c r="V3485" s="25">
        <f t="shared" si="330"/>
        <v>8.2191780821917804E-2</v>
      </c>
    </row>
    <row r="3486" spans="1:22" customFormat="1" ht="60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 s="8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5"/>
        <v>114</v>
      </c>
      <c r="P3486" s="9">
        <f t="shared" si="326"/>
        <v>64.91</v>
      </c>
      <c r="Q3486" s="5" t="s">
        <v>8313</v>
      </c>
      <c r="R3486" s="10" t="s">
        <v>8314</v>
      </c>
      <c r="S3486" s="18">
        <f t="shared" si="327"/>
        <v>42506.760405092587</v>
      </c>
      <c r="T3486" s="21">
        <f t="shared" si="328"/>
        <v>42536.760405092587</v>
      </c>
      <c r="U3486" s="23">
        <f t="shared" si="329"/>
        <v>30</v>
      </c>
      <c r="V3486" s="25">
        <f t="shared" si="330"/>
        <v>8.2191780821917804E-2</v>
      </c>
    </row>
    <row r="3487" spans="1:22" customFormat="1" ht="60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 s="8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5"/>
        <v>101</v>
      </c>
      <c r="P3487" s="9">
        <f t="shared" si="326"/>
        <v>55.33</v>
      </c>
      <c r="Q3487" s="5" t="s">
        <v>8313</v>
      </c>
      <c r="R3487" s="10" t="s">
        <v>8314</v>
      </c>
      <c r="S3487" s="18">
        <f t="shared" si="327"/>
        <v>42372.693055555559</v>
      </c>
      <c r="T3487" s="21">
        <f t="shared" si="328"/>
        <v>42402.693055555559</v>
      </c>
      <c r="U3487" s="23">
        <f t="shared" si="329"/>
        <v>30</v>
      </c>
      <c r="V3487" s="25">
        <f t="shared" si="330"/>
        <v>8.2191780821917804E-2</v>
      </c>
    </row>
    <row r="3488" spans="1:22" customFormat="1" ht="45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 s="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5"/>
        <v>155</v>
      </c>
      <c r="P3488" s="9">
        <f t="shared" si="326"/>
        <v>83.14</v>
      </c>
      <c r="Q3488" s="5" t="s">
        <v>8313</v>
      </c>
      <c r="R3488" s="10" t="s">
        <v>8314</v>
      </c>
      <c r="S3488" s="18">
        <f t="shared" si="327"/>
        <v>42126.87501157407</v>
      </c>
      <c r="T3488" s="21">
        <f t="shared" si="328"/>
        <v>42158.290972222225</v>
      </c>
      <c r="U3488" s="23">
        <f t="shared" si="329"/>
        <v>32</v>
      </c>
      <c r="V3488" s="25">
        <f t="shared" si="330"/>
        <v>8.7671232876712329E-2</v>
      </c>
    </row>
    <row r="3489" spans="1:22" customFormat="1" ht="60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 s="8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5"/>
        <v>128</v>
      </c>
      <c r="P3489" s="9">
        <f t="shared" si="326"/>
        <v>38.71</v>
      </c>
      <c r="Q3489" s="5" t="s">
        <v>8313</v>
      </c>
      <c r="R3489" s="10" t="s">
        <v>8314</v>
      </c>
      <c r="S3489" s="18">
        <f t="shared" si="327"/>
        <v>42149.940416666665</v>
      </c>
      <c r="T3489" s="21">
        <f t="shared" si="328"/>
        <v>42179.940416666665</v>
      </c>
      <c r="U3489" s="23">
        <f t="shared" si="329"/>
        <v>30</v>
      </c>
      <c r="V3489" s="25">
        <f t="shared" si="330"/>
        <v>8.2191780821917804E-2</v>
      </c>
    </row>
    <row r="3490" spans="1:22" customFormat="1" ht="60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 s="8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5"/>
        <v>121</v>
      </c>
      <c r="P3490" s="9">
        <f t="shared" si="326"/>
        <v>125.38</v>
      </c>
      <c r="Q3490" s="5" t="s">
        <v>8313</v>
      </c>
      <c r="R3490" s="10" t="s">
        <v>8314</v>
      </c>
      <c r="S3490" s="18">
        <f t="shared" si="327"/>
        <v>42087.768055555556</v>
      </c>
      <c r="T3490" s="21">
        <f t="shared" si="328"/>
        <v>42111.666666666672</v>
      </c>
      <c r="U3490" s="23">
        <f t="shared" si="329"/>
        <v>24</v>
      </c>
      <c r="V3490" s="25">
        <f t="shared" si="330"/>
        <v>6.575342465753424E-2</v>
      </c>
    </row>
    <row r="3491" spans="1:22" customFormat="1" ht="60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 s="8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5"/>
        <v>113</v>
      </c>
      <c r="P3491" s="9">
        <f t="shared" si="326"/>
        <v>78.260000000000005</v>
      </c>
      <c r="Q3491" s="5" t="s">
        <v>8313</v>
      </c>
      <c r="R3491" s="10" t="s">
        <v>8314</v>
      </c>
      <c r="S3491" s="18">
        <f t="shared" si="327"/>
        <v>41753.635775462964</v>
      </c>
      <c r="T3491" s="21">
        <f t="shared" si="328"/>
        <v>41783.875</v>
      </c>
      <c r="U3491" s="23">
        <f t="shared" si="329"/>
        <v>30</v>
      </c>
      <c r="V3491" s="25">
        <f t="shared" si="330"/>
        <v>8.2191780821917804E-2</v>
      </c>
    </row>
    <row r="3492" spans="1:22" customFormat="1" ht="60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 s="8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5"/>
        <v>128</v>
      </c>
      <c r="P3492" s="9">
        <f t="shared" si="326"/>
        <v>47.22</v>
      </c>
      <c r="Q3492" s="5" t="s">
        <v>8313</v>
      </c>
      <c r="R3492" s="10" t="s">
        <v>8314</v>
      </c>
      <c r="S3492" s="18">
        <f t="shared" si="327"/>
        <v>42443.802361111113</v>
      </c>
      <c r="T3492" s="21">
        <f t="shared" si="328"/>
        <v>42473.802361111113</v>
      </c>
      <c r="U3492" s="23">
        <f t="shared" si="329"/>
        <v>30</v>
      </c>
      <c r="V3492" s="25">
        <f t="shared" si="330"/>
        <v>8.2191780821917804E-2</v>
      </c>
    </row>
    <row r="3493" spans="1:22" customFormat="1" ht="60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 s="8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5"/>
        <v>158</v>
      </c>
      <c r="P3493" s="9">
        <f t="shared" si="326"/>
        <v>79.099999999999994</v>
      </c>
      <c r="Q3493" s="5" t="s">
        <v>8313</v>
      </c>
      <c r="R3493" s="10" t="s">
        <v>8314</v>
      </c>
      <c r="S3493" s="18">
        <f t="shared" si="327"/>
        <v>42121.249814814815</v>
      </c>
      <c r="T3493" s="21">
        <f t="shared" si="328"/>
        <v>42142.249814814815</v>
      </c>
      <c r="U3493" s="23">
        <f t="shared" si="329"/>
        <v>21</v>
      </c>
      <c r="V3493" s="25">
        <f t="shared" si="330"/>
        <v>5.7534246575342465E-2</v>
      </c>
    </row>
    <row r="3494" spans="1:22" customFormat="1" ht="45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 s="8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5"/>
        <v>105</v>
      </c>
      <c r="P3494" s="9">
        <f t="shared" si="326"/>
        <v>114.29</v>
      </c>
      <c r="Q3494" s="5" t="s">
        <v>8313</v>
      </c>
      <c r="R3494" s="10" t="s">
        <v>8314</v>
      </c>
      <c r="S3494" s="18">
        <f t="shared" si="327"/>
        <v>42268.009224537032</v>
      </c>
      <c r="T3494" s="21">
        <f t="shared" si="328"/>
        <v>42303.009224537032</v>
      </c>
      <c r="U3494" s="23">
        <f t="shared" si="329"/>
        <v>35</v>
      </c>
      <c r="V3494" s="25">
        <f t="shared" si="330"/>
        <v>9.5890410958904104E-2</v>
      </c>
    </row>
    <row r="3495" spans="1:22" customFormat="1" ht="60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 s="8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5"/>
        <v>100</v>
      </c>
      <c r="P3495" s="9">
        <f t="shared" si="326"/>
        <v>51.72</v>
      </c>
      <c r="Q3495" s="5" t="s">
        <v>8313</v>
      </c>
      <c r="R3495" s="10" t="s">
        <v>8314</v>
      </c>
      <c r="S3495" s="18">
        <f t="shared" si="327"/>
        <v>41848.866157407407</v>
      </c>
      <c r="T3495" s="21">
        <f t="shared" si="328"/>
        <v>41868.21597222222</v>
      </c>
      <c r="U3495" s="23">
        <f t="shared" si="329"/>
        <v>20</v>
      </c>
      <c r="V3495" s="25">
        <f t="shared" si="330"/>
        <v>5.4794520547945202E-2</v>
      </c>
    </row>
    <row r="3496" spans="1:22" customFormat="1" ht="60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 s="8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5"/>
        <v>100</v>
      </c>
      <c r="P3496" s="9">
        <f t="shared" si="326"/>
        <v>30.77</v>
      </c>
      <c r="Q3496" s="5" t="s">
        <v>8313</v>
      </c>
      <c r="R3496" s="10" t="s">
        <v>8314</v>
      </c>
      <c r="S3496" s="18">
        <f t="shared" si="327"/>
        <v>42689.214988425927</v>
      </c>
      <c r="T3496" s="21">
        <f t="shared" si="328"/>
        <v>42700.25</v>
      </c>
      <c r="U3496" s="23">
        <f t="shared" si="329"/>
        <v>11</v>
      </c>
      <c r="V3496" s="25">
        <f t="shared" si="330"/>
        <v>3.0136986301369864E-2</v>
      </c>
    </row>
    <row r="3497" spans="1:22" customFormat="1" ht="60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 s="8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5"/>
        <v>107</v>
      </c>
      <c r="P3497" s="9">
        <f t="shared" si="326"/>
        <v>74.209999999999994</v>
      </c>
      <c r="Q3497" s="5" t="s">
        <v>8313</v>
      </c>
      <c r="R3497" s="10" t="s">
        <v>8314</v>
      </c>
      <c r="S3497" s="18">
        <f t="shared" si="327"/>
        <v>41915.762835648151</v>
      </c>
      <c r="T3497" s="21">
        <f t="shared" si="328"/>
        <v>41944.720833333333</v>
      </c>
      <c r="U3497" s="23">
        <f t="shared" si="329"/>
        <v>29</v>
      </c>
      <c r="V3497" s="25">
        <f t="shared" si="330"/>
        <v>7.9452054794520555E-2</v>
      </c>
    </row>
    <row r="3498" spans="1:22" customFormat="1" ht="60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 s="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5"/>
        <v>124</v>
      </c>
      <c r="P3498" s="9">
        <f t="shared" si="326"/>
        <v>47.85</v>
      </c>
      <c r="Q3498" s="5" t="s">
        <v>8313</v>
      </c>
      <c r="R3498" s="10" t="s">
        <v>8314</v>
      </c>
      <c r="S3498" s="18">
        <f t="shared" si="327"/>
        <v>42584.846828703703</v>
      </c>
      <c r="T3498" s="21">
        <f t="shared" si="328"/>
        <v>42624.846828703703</v>
      </c>
      <c r="U3498" s="23">
        <f t="shared" si="329"/>
        <v>40</v>
      </c>
      <c r="V3498" s="25">
        <f t="shared" si="330"/>
        <v>0.1095890410958904</v>
      </c>
    </row>
    <row r="3499" spans="1:22" customFormat="1" ht="60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 s="8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5"/>
        <v>109</v>
      </c>
      <c r="P3499" s="9">
        <f t="shared" si="326"/>
        <v>34.409999999999997</v>
      </c>
      <c r="Q3499" s="5" t="s">
        <v>8313</v>
      </c>
      <c r="R3499" s="10" t="s">
        <v>8314</v>
      </c>
      <c r="S3499" s="18">
        <f t="shared" si="327"/>
        <v>42511.741944444439</v>
      </c>
      <c r="T3499" s="21">
        <f t="shared" si="328"/>
        <v>42523.916666666672</v>
      </c>
      <c r="U3499" s="23">
        <f t="shared" si="329"/>
        <v>12</v>
      </c>
      <c r="V3499" s="25">
        <f t="shared" si="330"/>
        <v>3.287671232876712E-2</v>
      </c>
    </row>
    <row r="3500" spans="1:22" customFormat="1" ht="60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 s="8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5"/>
        <v>102</v>
      </c>
      <c r="P3500" s="9">
        <f t="shared" si="326"/>
        <v>40.24</v>
      </c>
      <c r="Q3500" s="5" t="s">
        <v>8313</v>
      </c>
      <c r="R3500" s="10" t="s">
        <v>8314</v>
      </c>
      <c r="S3500" s="18">
        <f t="shared" si="327"/>
        <v>42459.15861111111</v>
      </c>
      <c r="T3500" s="21">
        <f t="shared" si="328"/>
        <v>42518.905555555553</v>
      </c>
      <c r="U3500" s="23">
        <f t="shared" si="329"/>
        <v>59</v>
      </c>
      <c r="V3500" s="25">
        <f t="shared" si="330"/>
        <v>0.16164383561643836</v>
      </c>
    </row>
    <row r="3501" spans="1:22" customFormat="1" ht="60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 s="8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5"/>
        <v>106</v>
      </c>
      <c r="P3501" s="9">
        <f t="shared" si="326"/>
        <v>60.29</v>
      </c>
      <c r="Q3501" s="5" t="s">
        <v>8313</v>
      </c>
      <c r="R3501" s="10" t="s">
        <v>8314</v>
      </c>
      <c r="S3501" s="18">
        <f t="shared" si="327"/>
        <v>42132.036168981482</v>
      </c>
      <c r="T3501" s="21">
        <f t="shared" si="328"/>
        <v>42186.290972222225</v>
      </c>
      <c r="U3501" s="23">
        <f t="shared" si="329"/>
        <v>54</v>
      </c>
      <c r="V3501" s="25">
        <f t="shared" si="330"/>
        <v>0.14794520547945206</v>
      </c>
    </row>
    <row r="3502" spans="1:22" customFormat="1" ht="60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 s="8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5"/>
        <v>106</v>
      </c>
      <c r="P3502" s="9">
        <f t="shared" si="326"/>
        <v>25.31</v>
      </c>
      <c r="Q3502" s="5" t="s">
        <v>8313</v>
      </c>
      <c r="R3502" s="10" t="s">
        <v>8314</v>
      </c>
      <c r="S3502" s="18">
        <f t="shared" si="327"/>
        <v>42419.91942129629</v>
      </c>
      <c r="T3502" s="21">
        <f t="shared" si="328"/>
        <v>42436.207638888889</v>
      </c>
      <c r="U3502" s="23">
        <f t="shared" si="329"/>
        <v>17</v>
      </c>
      <c r="V3502" s="25">
        <f t="shared" si="330"/>
        <v>4.6575342465753428E-2</v>
      </c>
    </row>
    <row r="3503" spans="1:22" customFormat="1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 s="8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5"/>
        <v>101</v>
      </c>
      <c r="P3503" s="9">
        <f t="shared" si="326"/>
        <v>35.950000000000003</v>
      </c>
      <c r="Q3503" s="5" t="s">
        <v>8313</v>
      </c>
      <c r="R3503" s="10" t="s">
        <v>8314</v>
      </c>
      <c r="S3503" s="18">
        <f t="shared" si="327"/>
        <v>42233.763831018514</v>
      </c>
      <c r="T3503" s="21">
        <f t="shared" si="328"/>
        <v>42258.763831018514</v>
      </c>
      <c r="U3503" s="23">
        <f t="shared" si="329"/>
        <v>25</v>
      </c>
      <c r="V3503" s="25">
        <f t="shared" si="330"/>
        <v>6.8493150684931503E-2</v>
      </c>
    </row>
    <row r="3504" spans="1:22" customFormat="1" ht="60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 s="8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5"/>
        <v>105</v>
      </c>
      <c r="P3504" s="9">
        <f t="shared" si="326"/>
        <v>136</v>
      </c>
      <c r="Q3504" s="5" t="s">
        <v>8313</v>
      </c>
      <c r="R3504" s="10" t="s">
        <v>8314</v>
      </c>
      <c r="S3504" s="18">
        <f t="shared" si="327"/>
        <v>42430.839398148149</v>
      </c>
      <c r="T3504" s="21">
        <f t="shared" si="328"/>
        <v>42445.165972222225</v>
      </c>
      <c r="U3504" s="23">
        <f t="shared" si="329"/>
        <v>15</v>
      </c>
      <c r="V3504" s="25">
        <f t="shared" si="330"/>
        <v>4.1095890410958902E-2</v>
      </c>
    </row>
    <row r="3505" spans="1:22" customFormat="1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 s="8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5"/>
        <v>108</v>
      </c>
      <c r="P3505" s="9">
        <f t="shared" si="326"/>
        <v>70.760000000000005</v>
      </c>
      <c r="Q3505" s="5" t="s">
        <v>8313</v>
      </c>
      <c r="R3505" s="10" t="s">
        <v>8314</v>
      </c>
      <c r="S3505" s="18">
        <f t="shared" si="327"/>
        <v>42545.478333333333</v>
      </c>
      <c r="T3505" s="21">
        <f t="shared" si="328"/>
        <v>42575.478333333333</v>
      </c>
      <c r="U3505" s="23">
        <f t="shared" si="329"/>
        <v>30</v>
      </c>
      <c r="V3505" s="25">
        <f t="shared" si="330"/>
        <v>8.2191780821917804E-2</v>
      </c>
    </row>
    <row r="3506" spans="1:22" customFormat="1" ht="60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 s="8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5"/>
        <v>100</v>
      </c>
      <c r="P3506" s="9">
        <f t="shared" si="326"/>
        <v>125</v>
      </c>
      <c r="Q3506" s="5" t="s">
        <v>8313</v>
      </c>
      <c r="R3506" s="10" t="s">
        <v>8314</v>
      </c>
      <c r="S3506" s="18">
        <f t="shared" si="327"/>
        <v>42297.748738425929</v>
      </c>
      <c r="T3506" s="21">
        <f t="shared" si="328"/>
        <v>42327.790405092594</v>
      </c>
      <c r="U3506" s="23">
        <f t="shared" si="329"/>
        <v>30</v>
      </c>
      <c r="V3506" s="25">
        <f t="shared" si="330"/>
        <v>8.2191780821917804E-2</v>
      </c>
    </row>
    <row r="3507" spans="1:22" customFormat="1" ht="90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 s="8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5"/>
        <v>104</v>
      </c>
      <c r="P3507" s="9">
        <f t="shared" si="326"/>
        <v>66.510000000000005</v>
      </c>
      <c r="Q3507" s="5" t="s">
        <v>8313</v>
      </c>
      <c r="R3507" s="10" t="s">
        <v>8314</v>
      </c>
      <c r="S3507" s="18">
        <f t="shared" si="327"/>
        <v>41760.935706018521</v>
      </c>
      <c r="T3507" s="21">
        <f t="shared" si="328"/>
        <v>41772.166666666664</v>
      </c>
      <c r="U3507" s="23">
        <f t="shared" si="329"/>
        <v>12</v>
      </c>
      <c r="V3507" s="25">
        <f t="shared" si="330"/>
        <v>3.287671232876712E-2</v>
      </c>
    </row>
    <row r="3508" spans="1:22" customFormat="1" ht="60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 s="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5"/>
        <v>102</v>
      </c>
      <c r="P3508" s="9">
        <f t="shared" si="326"/>
        <v>105</v>
      </c>
      <c r="Q3508" s="5" t="s">
        <v>8313</v>
      </c>
      <c r="R3508" s="10" t="s">
        <v>8314</v>
      </c>
      <c r="S3508" s="18">
        <f t="shared" si="327"/>
        <v>41829.734259259261</v>
      </c>
      <c r="T3508" s="21">
        <f t="shared" si="328"/>
        <v>41874.734259259261</v>
      </c>
      <c r="U3508" s="23">
        <f t="shared" si="329"/>
        <v>45</v>
      </c>
      <c r="V3508" s="25">
        <f t="shared" si="330"/>
        <v>0.12328767123287671</v>
      </c>
    </row>
    <row r="3509" spans="1:22" customFormat="1" ht="45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 s="8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5"/>
        <v>104</v>
      </c>
      <c r="P3509" s="9">
        <f t="shared" si="326"/>
        <v>145</v>
      </c>
      <c r="Q3509" s="5" t="s">
        <v>8313</v>
      </c>
      <c r="R3509" s="10" t="s">
        <v>8314</v>
      </c>
      <c r="S3509" s="18">
        <f t="shared" si="327"/>
        <v>42491.92288194444</v>
      </c>
      <c r="T3509" s="21">
        <f t="shared" si="328"/>
        <v>42521.92288194444</v>
      </c>
      <c r="U3509" s="23">
        <f t="shared" si="329"/>
        <v>30</v>
      </c>
      <c r="V3509" s="25">
        <f t="shared" si="330"/>
        <v>8.2191780821917804E-2</v>
      </c>
    </row>
    <row r="3510" spans="1:22" customFormat="1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 s="8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5"/>
        <v>180</v>
      </c>
      <c r="P3510" s="9">
        <f t="shared" si="326"/>
        <v>12</v>
      </c>
      <c r="Q3510" s="5" t="s">
        <v>8313</v>
      </c>
      <c r="R3510" s="10" t="s">
        <v>8314</v>
      </c>
      <c r="S3510" s="18">
        <f t="shared" si="327"/>
        <v>42477.729780092588</v>
      </c>
      <c r="T3510" s="21">
        <f t="shared" si="328"/>
        <v>42500.875</v>
      </c>
      <c r="U3510" s="23">
        <f t="shared" si="329"/>
        <v>23</v>
      </c>
      <c r="V3510" s="25">
        <f t="shared" si="330"/>
        <v>6.3013698630136991E-2</v>
      </c>
    </row>
    <row r="3511" spans="1:22" customFormat="1" ht="60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 s="8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5"/>
        <v>106</v>
      </c>
      <c r="P3511" s="9">
        <f t="shared" si="326"/>
        <v>96.67</v>
      </c>
      <c r="Q3511" s="5" t="s">
        <v>8313</v>
      </c>
      <c r="R3511" s="10" t="s">
        <v>8314</v>
      </c>
      <c r="S3511" s="18">
        <f t="shared" si="327"/>
        <v>41950.859560185185</v>
      </c>
      <c r="T3511" s="21">
        <f t="shared" si="328"/>
        <v>41964.204861111109</v>
      </c>
      <c r="U3511" s="23">
        <f t="shared" si="329"/>
        <v>14</v>
      </c>
      <c r="V3511" s="25">
        <f t="shared" si="330"/>
        <v>3.8356164383561646E-2</v>
      </c>
    </row>
    <row r="3512" spans="1:22" customFormat="1" ht="60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 s="8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5"/>
        <v>101</v>
      </c>
      <c r="P3512" s="9">
        <f t="shared" si="326"/>
        <v>60.33</v>
      </c>
      <c r="Q3512" s="5" t="s">
        <v>8313</v>
      </c>
      <c r="R3512" s="10" t="s">
        <v>8314</v>
      </c>
      <c r="S3512" s="18">
        <f t="shared" si="327"/>
        <v>41802.62090277778</v>
      </c>
      <c r="T3512" s="21">
        <f t="shared" si="328"/>
        <v>41822.62090277778</v>
      </c>
      <c r="U3512" s="23">
        <f t="shared" si="329"/>
        <v>20</v>
      </c>
      <c r="V3512" s="25">
        <f t="shared" si="330"/>
        <v>5.4794520547945202E-2</v>
      </c>
    </row>
    <row r="3513" spans="1:22" customFormat="1" ht="45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 s="8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5"/>
        <v>101</v>
      </c>
      <c r="P3513" s="9">
        <f t="shared" si="326"/>
        <v>79.89</v>
      </c>
      <c r="Q3513" s="5" t="s">
        <v>8313</v>
      </c>
      <c r="R3513" s="10" t="s">
        <v>8314</v>
      </c>
      <c r="S3513" s="18">
        <f t="shared" si="327"/>
        <v>41927.873784722222</v>
      </c>
      <c r="T3513" s="21">
        <f t="shared" si="328"/>
        <v>41950.770833333336</v>
      </c>
      <c r="U3513" s="23">
        <f t="shared" si="329"/>
        <v>23</v>
      </c>
      <c r="V3513" s="25">
        <f t="shared" si="330"/>
        <v>6.3013698630136991E-2</v>
      </c>
    </row>
    <row r="3514" spans="1:22" customFormat="1" ht="60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 s="8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5"/>
        <v>100</v>
      </c>
      <c r="P3514" s="9">
        <f t="shared" si="326"/>
        <v>58.82</v>
      </c>
      <c r="Q3514" s="5" t="s">
        <v>8313</v>
      </c>
      <c r="R3514" s="10" t="s">
        <v>8314</v>
      </c>
      <c r="S3514" s="18">
        <f t="shared" si="327"/>
        <v>42057.536944444444</v>
      </c>
      <c r="T3514" s="21">
        <f t="shared" si="328"/>
        <v>42117.49527777778</v>
      </c>
      <c r="U3514" s="23">
        <f t="shared" si="329"/>
        <v>60</v>
      </c>
      <c r="V3514" s="25">
        <f t="shared" si="330"/>
        <v>0.16438356164383561</v>
      </c>
    </row>
    <row r="3515" spans="1:22" customFormat="1" ht="60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 s="8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5"/>
        <v>118</v>
      </c>
      <c r="P3515" s="9">
        <f t="shared" si="326"/>
        <v>75.34</v>
      </c>
      <c r="Q3515" s="5" t="s">
        <v>8313</v>
      </c>
      <c r="R3515" s="10" t="s">
        <v>8314</v>
      </c>
      <c r="S3515" s="18">
        <f t="shared" si="327"/>
        <v>41781.096203703702</v>
      </c>
      <c r="T3515" s="21">
        <f t="shared" si="328"/>
        <v>41794.207638888889</v>
      </c>
      <c r="U3515" s="23">
        <f t="shared" si="329"/>
        <v>13</v>
      </c>
      <c r="V3515" s="25">
        <f t="shared" si="330"/>
        <v>3.5616438356164383E-2</v>
      </c>
    </row>
    <row r="3516" spans="1:22" customFormat="1" ht="45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 s="8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5"/>
        <v>110</v>
      </c>
      <c r="P3516" s="9">
        <f t="shared" si="326"/>
        <v>55</v>
      </c>
      <c r="Q3516" s="5" t="s">
        <v>8313</v>
      </c>
      <c r="R3516" s="10" t="s">
        <v>8314</v>
      </c>
      <c r="S3516" s="18">
        <f t="shared" si="327"/>
        <v>42020.846666666665</v>
      </c>
      <c r="T3516" s="21">
        <f t="shared" si="328"/>
        <v>42037.207638888889</v>
      </c>
      <c r="U3516" s="23">
        <f t="shared" si="329"/>
        <v>17</v>
      </c>
      <c r="V3516" s="25">
        <f t="shared" si="330"/>
        <v>4.6575342465753428E-2</v>
      </c>
    </row>
    <row r="3517" spans="1:22" customFormat="1" ht="45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 s="8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5"/>
        <v>103</v>
      </c>
      <c r="P3517" s="9">
        <f t="shared" si="326"/>
        <v>66.959999999999994</v>
      </c>
      <c r="Q3517" s="5" t="s">
        <v>8313</v>
      </c>
      <c r="R3517" s="10" t="s">
        <v>8314</v>
      </c>
      <c r="S3517" s="18">
        <f t="shared" si="327"/>
        <v>42125.772812499999</v>
      </c>
      <c r="T3517" s="21">
        <f t="shared" si="328"/>
        <v>42155.772812499999</v>
      </c>
      <c r="U3517" s="23">
        <f t="shared" si="329"/>
        <v>30</v>
      </c>
      <c r="V3517" s="25">
        <f t="shared" si="330"/>
        <v>8.2191780821917804E-2</v>
      </c>
    </row>
    <row r="3518" spans="1:22" customFormat="1" ht="60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 s="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5"/>
        <v>100</v>
      </c>
      <c r="P3518" s="9">
        <f t="shared" si="326"/>
        <v>227.27</v>
      </c>
      <c r="Q3518" s="5" t="s">
        <v>8313</v>
      </c>
      <c r="R3518" s="10" t="s">
        <v>8314</v>
      </c>
      <c r="S3518" s="18">
        <f t="shared" si="327"/>
        <v>41856.010069444441</v>
      </c>
      <c r="T3518" s="21">
        <f t="shared" si="328"/>
        <v>41890.125</v>
      </c>
      <c r="U3518" s="23">
        <f t="shared" si="329"/>
        <v>34</v>
      </c>
      <c r="V3518" s="25">
        <f t="shared" si="330"/>
        <v>9.3150684931506855E-2</v>
      </c>
    </row>
    <row r="3519" spans="1:22" customFormat="1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 s="8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5"/>
        <v>100</v>
      </c>
      <c r="P3519" s="9">
        <f t="shared" si="326"/>
        <v>307.69</v>
      </c>
      <c r="Q3519" s="5" t="s">
        <v>8313</v>
      </c>
      <c r="R3519" s="10" t="s">
        <v>8314</v>
      </c>
      <c r="S3519" s="18">
        <f t="shared" si="327"/>
        <v>41794.817523148151</v>
      </c>
      <c r="T3519" s="21">
        <f t="shared" si="328"/>
        <v>41824.458333333336</v>
      </c>
      <c r="U3519" s="23">
        <f t="shared" si="329"/>
        <v>30</v>
      </c>
      <c r="V3519" s="25">
        <f t="shared" si="330"/>
        <v>8.2191780821917804E-2</v>
      </c>
    </row>
    <row r="3520" spans="1:22" customFormat="1" ht="60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 s="8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5"/>
        <v>110</v>
      </c>
      <c r="P3520" s="9">
        <f t="shared" si="326"/>
        <v>50.02</v>
      </c>
      <c r="Q3520" s="5" t="s">
        <v>8313</v>
      </c>
      <c r="R3520" s="10" t="s">
        <v>8314</v>
      </c>
      <c r="S3520" s="18">
        <f t="shared" si="327"/>
        <v>41893.783553240741</v>
      </c>
      <c r="T3520" s="21">
        <f t="shared" si="328"/>
        <v>41914.597916666666</v>
      </c>
      <c r="U3520" s="23">
        <f t="shared" si="329"/>
        <v>21</v>
      </c>
      <c r="V3520" s="25">
        <f t="shared" si="330"/>
        <v>5.7534246575342465E-2</v>
      </c>
    </row>
    <row r="3521" spans="1:22" customFormat="1" ht="45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 s="8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5"/>
        <v>101</v>
      </c>
      <c r="P3521" s="9">
        <f t="shared" si="326"/>
        <v>72.39</v>
      </c>
      <c r="Q3521" s="5" t="s">
        <v>8313</v>
      </c>
      <c r="R3521" s="10" t="s">
        <v>8314</v>
      </c>
      <c r="S3521" s="18">
        <f t="shared" si="327"/>
        <v>42037.598958333328</v>
      </c>
      <c r="T3521" s="21">
        <f t="shared" si="328"/>
        <v>42067.598958333328</v>
      </c>
      <c r="U3521" s="23">
        <f t="shared" si="329"/>
        <v>30</v>
      </c>
      <c r="V3521" s="25">
        <f t="shared" si="330"/>
        <v>8.2191780821917804E-2</v>
      </c>
    </row>
    <row r="3522" spans="1:22" customFormat="1" ht="45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 s="8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5"/>
        <v>101</v>
      </c>
      <c r="P3522" s="9">
        <f t="shared" si="326"/>
        <v>95.95</v>
      </c>
      <c r="Q3522" s="5" t="s">
        <v>8313</v>
      </c>
      <c r="R3522" s="10" t="s">
        <v>8314</v>
      </c>
      <c r="S3522" s="18">
        <f t="shared" si="327"/>
        <v>42227.824212962965</v>
      </c>
      <c r="T3522" s="21">
        <f t="shared" si="328"/>
        <v>42253.57430555555</v>
      </c>
      <c r="U3522" s="23">
        <f t="shared" si="329"/>
        <v>26</v>
      </c>
      <c r="V3522" s="25">
        <f t="shared" si="330"/>
        <v>7.1232876712328766E-2</v>
      </c>
    </row>
    <row r="3523" spans="1:22" customFormat="1" ht="60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 s="8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1">ROUND(E3523/D3523*100,0)</f>
        <v>169</v>
      </c>
      <c r="P3523" s="9">
        <f t="shared" ref="P3523:P3586" si="332">IFERROR(ROUND(E3523/L3523,2),0)</f>
        <v>45.62</v>
      </c>
      <c r="Q3523" s="5" t="s">
        <v>8313</v>
      </c>
      <c r="R3523" s="10" t="s">
        <v>8314</v>
      </c>
      <c r="S3523" s="18">
        <f t="shared" ref="S3523:S3586" si="333">(((J3523/60)/60)/24)+DATE(1970,1,1)</f>
        <v>41881.361342592594</v>
      </c>
      <c r="T3523" s="21">
        <f t="shared" ref="T3523:T3586" si="334">(((I3523/60)/60)/24)+DATE(1970,1,1)</f>
        <v>41911.361342592594</v>
      </c>
      <c r="U3523" s="23">
        <f t="shared" ref="U3523:U3586" si="335">_xlfn.DAYS(T3523,S3523)</f>
        <v>30</v>
      </c>
      <c r="V3523" s="25">
        <f t="shared" ref="V3523:V3586" si="336">U3523/365</f>
        <v>8.2191780821917804E-2</v>
      </c>
    </row>
    <row r="3524" spans="1:22" customFormat="1" ht="60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 s="8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1"/>
        <v>100</v>
      </c>
      <c r="P3524" s="9">
        <f t="shared" si="332"/>
        <v>41.03</v>
      </c>
      <c r="Q3524" s="5" t="s">
        <v>8313</v>
      </c>
      <c r="R3524" s="10" t="s">
        <v>8314</v>
      </c>
      <c r="S3524" s="18">
        <f t="shared" si="333"/>
        <v>42234.789884259255</v>
      </c>
      <c r="T3524" s="21">
        <f t="shared" si="334"/>
        <v>42262.420833333337</v>
      </c>
      <c r="U3524" s="23">
        <f t="shared" si="335"/>
        <v>28</v>
      </c>
      <c r="V3524" s="25">
        <f t="shared" si="336"/>
        <v>7.6712328767123292E-2</v>
      </c>
    </row>
    <row r="3525" spans="1:22" customFormat="1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 s="8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1"/>
        <v>114</v>
      </c>
      <c r="P3525" s="9">
        <f t="shared" si="332"/>
        <v>56.83</v>
      </c>
      <c r="Q3525" s="5" t="s">
        <v>8313</v>
      </c>
      <c r="R3525" s="10" t="s">
        <v>8314</v>
      </c>
      <c r="S3525" s="18">
        <f t="shared" si="333"/>
        <v>42581.397546296299</v>
      </c>
      <c r="T3525" s="21">
        <f t="shared" si="334"/>
        <v>42638.958333333328</v>
      </c>
      <c r="U3525" s="23">
        <f t="shared" si="335"/>
        <v>57</v>
      </c>
      <c r="V3525" s="25">
        <f t="shared" si="336"/>
        <v>0.15616438356164383</v>
      </c>
    </row>
    <row r="3526" spans="1:22" customFormat="1" ht="60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 s="8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1"/>
        <v>102</v>
      </c>
      <c r="P3526" s="9">
        <f t="shared" si="332"/>
        <v>137.24</v>
      </c>
      <c r="Q3526" s="5" t="s">
        <v>8313</v>
      </c>
      <c r="R3526" s="10" t="s">
        <v>8314</v>
      </c>
      <c r="S3526" s="18">
        <f t="shared" si="333"/>
        <v>41880.76357638889</v>
      </c>
      <c r="T3526" s="21">
        <f t="shared" si="334"/>
        <v>41895.166666666664</v>
      </c>
      <c r="U3526" s="23">
        <f t="shared" si="335"/>
        <v>15</v>
      </c>
      <c r="V3526" s="25">
        <f t="shared" si="336"/>
        <v>4.1095890410958902E-2</v>
      </c>
    </row>
    <row r="3527" spans="1:22" customFormat="1" ht="45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 s="8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1"/>
        <v>106</v>
      </c>
      <c r="P3527" s="9">
        <f t="shared" si="332"/>
        <v>75.709999999999994</v>
      </c>
      <c r="Q3527" s="5" t="s">
        <v>8313</v>
      </c>
      <c r="R3527" s="10" t="s">
        <v>8314</v>
      </c>
      <c r="S3527" s="18">
        <f t="shared" si="333"/>
        <v>42214.6956712963</v>
      </c>
      <c r="T3527" s="21">
        <f t="shared" si="334"/>
        <v>42225.666666666672</v>
      </c>
      <c r="U3527" s="23">
        <f t="shared" si="335"/>
        <v>11</v>
      </c>
      <c r="V3527" s="25">
        <f t="shared" si="336"/>
        <v>3.0136986301369864E-2</v>
      </c>
    </row>
    <row r="3528" spans="1:22" customFormat="1" ht="60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 s="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1"/>
        <v>102</v>
      </c>
      <c r="P3528" s="9">
        <f t="shared" si="332"/>
        <v>99</v>
      </c>
      <c r="Q3528" s="5" t="s">
        <v>8313</v>
      </c>
      <c r="R3528" s="10" t="s">
        <v>8314</v>
      </c>
      <c r="S3528" s="18">
        <f t="shared" si="333"/>
        <v>42460.335312499999</v>
      </c>
      <c r="T3528" s="21">
        <f t="shared" si="334"/>
        <v>42488.249305555553</v>
      </c>
      <c r="U3528" s="23">
        <f t="shared" si="335"/>
        <v>28</v>
      </c>
      <c r="V3528" s="25">
        <f t="shared" si="336"/>
        <v>7.6712328767123292E-2</v>
      </c>
    </row>
    <row r="3529" spans="1:22" customFormat="1" ht="60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 s="8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1"/>
        <v>117</v>
      </c>
      <c r="P3529" s="9">
        <f t="shared" si="332"/>
        <v>81.569999999999993</v>
      </c>
      <c r="Q3529" s="5" t="s">
        <v>8313</v>
      </c>
      <c r="R3529" s="10" t="s">
        <v>8314</v>
      </c>
      <c r="S3529" s="18">
        <f t="shared" si="333"/>
        <v>42167.023206018523</v>
      </c>
      <c r="T3529" s="21">
        <f t="shared" si="334"/>
        <v>42196.165972222225</v>
      </c>
      <c r="U3529" s="23">
        <f t="shared" si="335"/>
        <v>29</v>
      </c>
      <c r="V3529" s="25">
        <f t="shared" si="336"/>
        <v>7.9452054794520555E-2</v>
      </c>
    </row>
    <row r="3530" spans="1:22" customFormat="1" ht="45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 s="8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1"/>
        <v>101</v>
      </c>
      <c r="P3530" s="9">
        <f t="shared" si="332"/>
        <v>45.11</v>
      </c>
      <c r="Q3530" s="5" t="s">
        <v>8313</v>
      </c>
      <c r="R3530" s="10" t="s">
        <v>8314</v>
      </c>
      <c r="S3530" s="18">
        <f t="shared" si="333"/>
        <v>42733.50136574074</v>
      </c>
      <c r="T3530" s="21">
        <f t="shared" si="334"/>
        <v>42753.50136574074</v>
      </c>
      <c r="U3530" s="23">
        <f t="shared" si="335"/>
        <v>20</v>
      </c>
      <c r="V3530" s="25">
        <f t="shared" si="336"/>
        <v>5.4794520547945202E-2</v>
      </c>
    </row>
    <row r="3531" spans="1:22" customFormat="1" ht="60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 s="8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1"/>
        <v>132</v>
      </c>
      <c r="P3531" s="9">
        <f t="shared" si="332"/>
        <v>36.67</v>
      </c>
      <c r="Q3531" s="5" t="s">
        <v>8313</v>
      </c>
      <c r="R3531" s="10" t="s">
        <v>8314</v>
      </c>
      <c r="S3531" s="18">
        <f t="shared" si="333"/>
        <v>42177.761782407411</v>
      </c>
      <c r="T3531" s="21">
        <f t="shared" si="334"/>
        <v>42198.041666666672</v>
      </c>
      <c r="U3531" s="23">
        <f t="shared" si="335"/>
        <v>21</v>
      </c>
      <c r="V3531" s="25">
        <f t="shared" si="336"/>
        <v>5.7534246575342465E-2</v>
      </c>
    </row>
    <row r="3532" spans="1:22" customFormat="1" ht="60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 s="8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1"/>
        <v>100</v>
      </c>
      <c r="P3532" s="9">
        <f t="shared" si="332"/>
        <v>125</v>
      </c>
      <c r="Q3532" s="5" t="s">
        <v>8313</v>
      </c>
      <c r="R3532" s="10" t="s">
        <v>8314</v>
      </c>
      <c r="S3532" s="18">
        <f t="shared" si="333"/>
        <v>42442.623344907406</v>
      </c>
      <c r="T3532" s="21">
        <f t="shared" si="334"/>
        <v>42470.833333333328</v>
      </c>
      <c r="U3532" s="23">
        <f t="shared" si="335"/>
        <v>28</v>
      </c>
      <c r="V3532" s="25">
        <f t="shared" si="336"/>
        <v>7.6712328767123292E-2</v>
      </c>
    </row>
    <row r="3533" spans="1:22" customFormat="1" ht="15.75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 s="8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1"/>
        <v>128</v>
      </c>
      <c r="P3533" s="9">
        <f t="shared" si="332"/>
        <v>49.23</v>
      </c>
      <c r="Q3533" s="5" t="s">
        <v>8313</v>
      </c>
      <c r="R3533" s="10" t="s">
        <v>8314</v>
      </c>
      <c r="S3533" s="18">
        <f t="shared" si="333"/>
        <v>42521.654328703706</v>
      </c>
      <c r="T3533" s="21">
        <f t="shared" si="334"/>
        <v>42551.654328703706</v>
      </c>
      <c r="U3533" s="23">
        <f t="shared" si="335"/>
        <v>30</v>
      </c>
      <c r="V3533" s="25">
        <f t="shared" si="336"/>
        <v>8.2191780821917804E-2</v>
      </c>
    </row>
    <row r="3534" spans="1:22" customFormat="1" ht="60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 s="8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1"/>
        <v>119</v>
      </c>
      <c r="P3534" s="9">
        <f t="shared" si="332"/>
        <v>42.3</v>
      </c>
      <c r="Q3534" s="5" t="s">
        <v>8313</v>
      </c>
      <c r="R3534" s="10" t="s">
        <v>8314</v>
      </c>
      <c r="S3534" s="18">
        <f t="shared" si="333"/>
        <v>41884.599849537037</v>
      </c>
      <c r="T3534" s="21">
        <f t="shared" si="334"/>
        <v>41900.165972222225</v>
      </c>
      <c r="U3534" s="23">
        <f t="shared" si="335"/>
        <v>16</v>
      </c>
      <c r="V3534" s="25">
        <f t="shared" si="336"/>
        <v>4.3835616438356165E-2</v>
      </c>
    </row>
    <row r="3535" spans="1:22" customFormat="1" ht="60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 s="8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1"/>
        <v>126</v>
      </c>
      <c r="P3535" s="9">
        <f t="shared" si="332"/>
        <v>78.88</v>
      </c>
      <c r="Q3535" s="5" t="s">
        <v>8313</v>
      </c>
      <c r="R3535" s="10" t="s">
        <v>8314</v>
      </c>
      <c r="S3535" s="18">
        <f t="shared" si="333"/>
        <v>42289.761192129634</v>
      </c>
      <c r="T3535" s="21">
        <f t="shared" si="334"/>
        <v>42319.802858796291</v>
      </c>
      <c r="U3535" s="23">
        <f t="shared" si="335"/>
        <v>30</v>
      </c>
      <c r="V3535" s="25">
        <f t="shared" si="336"/>
        <v>8.2191780821917804E-2</v>
      </c>
    </row>
    <row r="3536" spans="1:22" customFormat="1" ht="45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 s="8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1"/>
        <v>156</v>
      </c>
      <c r="P3536" s="9">
        <f t="shared" si="332"/>
        <v>38.28</v>
      </c>
      <c r="Q3536" s="5" t="s">
        <v>8313</v>
      </c>
      <c r="R3536" s="10" t="s">
        <v>8314</v>
      </c>
      <c r="S3536" s="18">
        <f t="shared" si="333"/>
        <v>42243.6252662037</v>
      </c>
      <c r="T3536" s="21">
        <f t="shared" si="334"/>
        <v>42278.6252662037</v>
      </c>
      <c r="U3536" s="23">
        <f t="shared" si="335"/>
        <v>35</v>
      </c>
      <c r="V3536" s="25">
        <f t="shared" si="336"/>
        <v>9.5890410958904104E-2</v>
      </c>
    </row>
    <row r="3537" spans="1:22" customFormat="1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 s="8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1"/>
        <v>103</v>
      </c>
      <c r="P3537" s="9">
        <f t="shared" si="332"/>
        <v>44.85</v>
      </c>
      <c r="Q3537" s="5" t="s">
        <v>8313</v>
      </c>
      <c r="R3537" s="10" t="s">
        <v>8314</v>
      </c>
      <c r="S3537" s="18">
        <f t="shared" si="333"/>
        <v>42248.640162037031</v>
      </c>
      <c r="T3537" s="21">
        <f t="shared" si="334"/>
        <v>42279.75</v>
      </c>
      <c r="U3537" s="23">
        <f t="shared" si="335"/>
        <v>31</v>
      </c>
      <c r="V3537" s="25">
        <f t="shared" si="336"/>
        <v>8.4931506849315067E-2</v>
      </c>
    </row>
    <row r="3538" spans="1:22" customFormat="1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 s="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1"/>
        <v>153</v>
      </c>
      <c r="P3538" s="9">
        <f t="shared" si="332"/>
        <v>13.53</v>
      </c>
      <c r="Q3538" s="5" t="s">
        <v>8313</v>
      </c>
      <c r="R3538" s="10" t="s">
        <v>8314</v>
      </c>
      <c r="S3538" s="18">
        <f t="shared" si="333"/>
        <v>42328.727141203708</v>
      </c>
      <c r="T3538" s="21">
        <f t="shared" si="334"/>
        <v>42358.499305555553</v>
      </c>
      <c r="U3538" s="23">
        <f t="shared" si="335"/>
        <v>30</v>
      </c>
      <c r="V3538" s="25">
        <f t="shared" si="336"/>
        <v>8.2191780821917804E-2</v>
      </c>
    </row>
    <row r="3539" spans="1:22" customFormat="1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 s="8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1"/>
        <v>180</v>
      </c>
      <c r="P3539" s="9">
        <f t="shared" si="332"/>
        <v>43.5</v>
      </c>
      <c r="Q3539" s="5" t="s">
        <v>8313</v>
      </c>
      <c r="R3539" s="10" t="s">
        <v>8314</v>
      </c>
      <c r="S3539" s="18">
        <f t="shared" si="333"/>
        <v>41923.354351851849</v>
      </c>
      <c r="T3539" s="21">
        <f t="shared" si="334"/>
        <v>41960.332638888889</v>
      </c>
      <c r="U3539" s="23">
        <f t="shared" si="335"/>
        <v>37</v>
      </c>
      <c r="V3539" s="25">
        <f t="shared" si="336"/>
        <v>0.10136986301369863</v>
      </c>
    </row>
    <row r="3540" spans="1:22" customFormat="1" ht="60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 s="8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1"/>
        <v>128</v>
      </c>
      <c r="P3540" s="9">
        <f t="shared" si="332"/>
        <v>30.95</v>
      </c>
      <c r="Q3540" s="5" t="s">
        <v>8313</v>
      </c>
      <c r="R3540" s="10" t="s">
        <v>8314</v>
      </c>
      <c r="S3540" s="18">
        <f t="shared" si="333"/>
        <v>42571.420601851853</v>
      </c>
      <c r="T3540" s="21">
        <f t="shared" si="334"/>
        <v>42599.420601851853</v>
      </c>
      <c r="U3540" s="23">
        <f t="shared" si="335"/>
        <v>28</v>
      </c>
      <c r="V3540" s="25">
        <f t="shared" si="336"/>
        <v>7.6712328767123292E-2</v>
      </c>
    </row>
    <row r="3541" spans="1:22" customFormat="1" ht="60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 s="8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1"/>
        <v>120</v>
      </c>
      <c r="P3541" s="9">
        <f t="shared" si="332"/>
        <v>55.23</v>
      </c>
      <c r="Q3541" s="5" t="s">
        <v>8313</v>
      </c>
      <c r="R3541" s="10" t="s">
        <v>8314</v>
      </c>
      <c r="S3541" s="18">
        <f t="shared" si="333"/>
        <v>42600.756041666667</v>
      </c>
      <c r="T3541" s="21">
        <f t="shared" si="334"/>
        <v>42621.756041666667</v>
      </c>
      <c r="U3541" s="23">
        <f t="shared" si="335"/>
        <v>21</v>
      </c>
      <c r="V3541" s="25">
        <f t="shared" si="336"/>
        <v>5.7534246575342465E-2</v>
      </c>
    </row>
    <row r="3542" spans="1:22" customFormat="1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 s="8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1"/>
        <v>123</v>
      </c>
      <c r="P3542" s="9">
        <f t="shared" si="332"/>
        <v>46.13</v>
      </c>
      <c r="Q3542" s="5" t="s">
        <v>8313</v>
      </c>
      <c r="R3542" s="10" t="s">
        <v>8314</v>
      </c>
      <c r="S3542" s="18">
        <f t="shared" si="333"/>
        <v>42517.003368055557</v>
      </c>
      <c r="T3542" s="21">
        <f t="shared" si="334"/>
        <v>42547.003368055557</v>
      </c>
      <c r="U3542" s="23">
        <f t="shared" si="335"/>
        <v>30</v>
      </c>
      <c r="V3542" s="25">
        <f t="shared" si="336"/>
        <v>8.2191780821917804E-2</v>
      </c>
    </row>
    <row r="3543" spans="1:22" customFormat="1" ht="60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 s="8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1"/>
        <v>105</v>
      </c>
      <c r="P3543" s="9">
        <f t="shared" si="332"/>
        <v>39.380000000000003</v>
      </c>
      <c r="Q3543" s="5" t="s">
        <v>8313</v>
      </c>
      <c r="R3543" s="10" t="s">
        <v>8314</v>
      </c>
      <c r="S3543" s="18">
        <f t="shared" si="333"/>
        <v>42222.730034722219</v>
      </c>
      <c r="T3543" s="21">
        <f t="shared" si="334"/>
        <v>42247.730034722219</v>
      </c>
      <c r="U3543" s="23">
        <f t="shared" si="335"/>
        <v>25</v>
      </c>
      <c r="V3543" s="25">
        <f t="shared" si="336"/>
        <v>6.8493150684931503E-2</v>
      </c>
    </row>
    <row r="3544" spans="1:22" customFormat="1" ht="60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 s="8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1"/>
        <v>102</v>
      </c>
      <c r="P3544" s="9">
        <f t="shared" si="332"/>
        <v>66.150000000000006</v>
      </c>
      <c r="Q3544" s="5" t="s">
        <v>8313</v>
      </c>
      <c r="R3544" s="10" t="s">
        <v>8314</v>
      </c>
      <c r="S3544" s="18">
        <f t="shared" si="333"/>
        <v>41829.599791666667</v>
      </c>
      <c r="T3544" s="21">
        <f t="shared" si="334"/>
        <v>41889.599791666667</v>
      </c>
      <c r="U3544" s="23">
        <f t="shared" si="335"/>
        <v>60</v>
      </c>
      <c r="V3544" s="25">
        <f t="shared" si="336"/>
        <v>0.16438356164383561</v>
      </c>
    </row>
    <row r="3545" spans="1:22" customFormat="1" ht="45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 s="8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1"/>
        <v>105</v>
      </c>
      <c r="P3545" s="9">
        <f t="shared" si="332"/>
        <v>54.14</v>
      </c>
      <c r="Q3545" s="5" t="s">
        <v>8313</v>
      </c>
      <c r="R3545" s="10" t="s">
        <v>8314</v>
      </c>
      <c r="S3545" s="18">
        <f t="shared" si="333"/>
        <v>42150.755312499998</v>
      </c>
      <c r="T3545" s="21">
        <f t="shared" si="334"/>
        <v>42180.755312499998</v>
      </c>
      <c r="U3545" s="23">
        <f t="shared" si="335"/>
        <v>30</v>
      </c>
      <c r="V3545" s="25">
        <f t="shared" si="336"/>
        <v>8.2191780821917804E-2</v>
      </c>
    </row>
    <row r="3546" spans="1:22" customFormat="1" ht="45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 s="8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1"/>
        <v>100</v>
      </c>
      <c r="P3546" s="9">
        <f t="shared" si="332"/>
        <v>104.17</v>
      </c>
      <c r="Q3546" s="5" t="s">
        <v>8313</v>
      </c>
      <c r="R3546" s="10" t="s">
        <v>8314</v>
      </c>
      <c r="S3546" s="18">
        <f t="shared" si="333"/>
        <v>42040.831678240742</v>
      </c>
      <c r="T3546" s="21">
        <f t="shared" si="334"/>
        <v>42070.831678240742</v>
      </c>
      <c r="U3546" s="23">
        <f t="shared" si="335"/>
        <v>30</v>
      </c>
      <c r="V3546" s="25">
        <f t="shared" si="336"/>
        <v>8.2191780821917804E-2</v>
      </c>
    </row>
    <row r="3547" spans="1:22" customFormat="1" ht="60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 s="8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1"/>
        <v>100</v>
      </c>
      <c r="P3547" s="9">
        <f t="shared" si="332"/>
        <v>31.38</v>
      </c>
      <c r="Q3547" s="5" t="s">
        <v>8313</v>
      </c>
      <c r="R3547" s="10" t="s">
        <v>8314</v>
      </c>
      <c r="S3547" s="18">
        <f t="shared" si="333"/>
        <v>42075.807395833333</v>
      </c>
      <c r="T3547" s="21">
        <f t="shared" si="334"/>
        <v>42105.807395833333</v>
      </c>
      <c r="U3547" s="23">
        <f t="shared" si="335"/>
        <v>30</v>
      </c>
      <c r="V3547" s="25">
        <f t="shared" si="336"/>
        <v>8.2191780821917804E-2</v>
      </c>
    </row>
    <row r="3548" spans="1:22" customFormat="1" ht="60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 s="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1"/>
        <v>102</v>
      </c>
      <c r="P3548" s="9">
        <f t="shared" si="332"/>
        <v>59.21</v>
      </c>
      <c r="Q3548" s="5" t="s">
        <v>8313</v>
      </c>
      <c r="R3548" s="10" t="s">
        <v>8314</v>
      </c>
      <c r="S3548" s="18">
        <f t="shared" si="333"/>
        <v>42073.660694444443</v>
      </c>
      <c r="T3548" s="21">
        <f t="shared" si="334"/>
        <v>42095.165972222225</v>
      </c>
      <c r="U3548" s="23">
        <f t="shared" si="335"/>
        <v>22</v>
      </c>
      <c r="V3548" s="25">
        <f t="shared" si="336"/>
        <v>6.0273972602739728E-2</v>
      </c>
    </row>
    <row r="3549" spans="1:22" customFormat="1" ht="45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 s="8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1"/>
        <v>114</v>
      </c>
      <c r="P3549" s="9">
        <f t="shared" si="332"/>
        <v>119.18</v>
      </c>
      <c r="Q3549" s="5" t="s">
        <v>8313</v>
      </c>
      <c r="R3549" s="10" t="s">
        <v>8314</v>
      </c>
      <c r="S3549" s="18">
        <f t="shared" si="333"/>
        <v>42480.078715277778</v>
      </c>
      <c r="T3549" s="21">
        <f t="shared" si="334"/>
        <v>42504.165972222225</v>
      </c>
      <c r="U3549" s="23">
        <f t="shared" si="335"/>
        <v>24</v>
      </c>
      <c r="V3549" s="25">
        <f t="shared" si="336"/>
        <v>6.575342465753424E-2</v>
      </c>
    </row>
    <row r="3550" spans="1:22" customFormat="1" ht="45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 s="8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1"/>
        <v>102</v>
      </c>
      <c r="P3550" s="9">
        <f t="shared" si="332"/>
        <v>164.62</v>
      </c>
      <c r="Q3550" s="5" t="s">
        <v>8313</v>
      </c>
      <c r="R3550" s="10" t="s">
        <v>8314</v>
      </c>
      <c r="S3550" s="18">
        <f t="shared" si="333"/>
        <v>42411.942291666666</v>
      </c>
      <c r="T3550" s="21">
        <f t="shared" si="334"/>
        <v>42434.041666666672</v>
      </c>
      <c r="U3550" s="23">
        <f t="shared" si="335"/>
        <v>23</v>
      </c>
      <c r="V3550" s="25">
        <f t="shared" si="336"/>
        <v>6.3013698630136991E-2</v>
      </c>
    </row>
    <row r="3551" spans="1:22" customFormat="1" ht="60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 s="8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1"/>
        <v>102</v>
      </c>
      <c r="P3551" s="9">
        <f t="shared" si="332"/>
        <v>24.29</v>
      </c>
      <c r="Q3551" s="5" t="s">
        <v>8313</v>
      </c>
      <c r="R3551" s="10" t="s">
        <v>8314</v>
      </c>
      <c r="S3551" s="18">
        <f t="shared" si="333"/>
        <v>42223.394363425927</v>
      </c>
      <c r="T3551" s="21">
        <f t="shared" si="334"/>
        <v>42251.394363425927</v>
      </c>
      <c r="U3551" s="23">
        <f t="shared" si="335"/>
        <v>28</v>
      </c>
      <c r="V3551" s="25">
        <f t="shared" si="336"/>
        <v>7.6712328767123292E-2</v>
      </c>
    </row>
    <row r="3552" spans="1:22" customFormat="1" ht="60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 s="8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1"/>
        <v>105</v>
      </c>
      <c r="P3552" s="9">
        <f t="shared" si="332"/>
        <v>40.94</v>
      </c>
      <c r="Q3552" s="5" t="s">
        <v>8313</v>
      </c>
      <c r="R3552" s="10" t="s">
        <v>8314</v>
      </c>
      <c r="S3552" s="18">
        <f t="shared" si="333"/>
        <v>42462.893495370372</v>
      </c>
      <c r="T3552" s="21">
        <f t="shared" si="334"/>
        <v>42492.893495370372</v>
      </c>
      <c r="U3552" s="23">
        <f t="shared" si="335"/>
        <v>30</v>
      </c>
      <c r="V3552" s="25">
        <f t="shared" si="336"/>
        <v>8.2191780821917804E-2</v>
      </c>
    </row>
    <row r="3553" spans="1:22" customFormat="1" ht="60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 s="8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1"/>
        <v>102</v>
      </c>
      <c r="P3553" s="9">
        <f t="shared" si="332"/>
        <v>61.1</v>
      </c>
      <c r="Q3553" s="5" t="s">
        <v>8313</v>
      </c>
      <c r="R3553" s="10" t="s">
        <v>8314</v>
      </c>
      <c r="S3553" s="18">
        <f t="shared" si="333"/>
        <v>41753.515856481477</v>
      </c>
      <c r="T3553" s="21">
        <f t="shared" si="334"/>
        <v>41781.921527777777</v>
      </c>
      <c r="U3553" s="23">
        <f t="shared" si="335"/>
        <v>28</v>
      </c>
      <c r="V3553" s="25">
        <f t="shared" si="336"/>
        <v>7.6712328767123292E-2</v>
      </c>
    </row>
    <row r="3554" spans="1:22" customFormat="1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 s="8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1"/>
        <v>100</v>
      </c>
      <c r="P3554" s="9">
        <f t="shared" si="332"/>
        <v>38.65</v>
      </c>
      <c r="Q3554" s="5" t="s">
        <v>8313</v>
      </c>
      <c r="R3554" s="10" t="s">
        <v>8314</v>
      </c>
      <c r="S3554" s="18">
        <f t="shared" si="333"/>
        <v>41788.587083333332</v>
      </c>
      <c r="T3554" s="21">
        <f t="shared" si="334"/>
        <v>41818.587083333332</v>
      </c>
      <c r="U3554" s="23">
        <f t="shared" si="335"/>
        <v>30</v>
      </c>
      <c r="V3554" s="25">
        <f t="shared" si="336"/>
        <v>8.2191780821917804E-2</v>
      </c>
    </row>
    <row r="3555" spans="1:22" customFormat="1" ht="60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 s="8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1"/>
        <v>106</v>
      </c>
      <c r="P3555" s="9">
        <f t="shared" si="332"/>
        <v>56.2</v>
      </c>
      <c r="Q3555" s="5" t="s">
        <v>8313</v>
      </c>
      <c r="R3555" s="10" t="s">
        <v>8314</v>
      </c>
      <c r="S3555" s="18">
        <f t="shared" si="333"/>
        <v>42196.028703703705</v>
      </c>
      <c r="T3555" s="21">
        <f t="shared" si="334"/>
        <v>42228</v>
      </c>
      <c r="U3555" s="23">
        <f t="shared" si="335"/>
        <v>32</v>
      </c>
      <c r="V3555" s="25">
        <f t="shared" si="336"/>
        <v>8.7671232876712329E-2</v>
      </c>
    </row>
    <row r="3556" spans="1:22" customFormat="1" ht="45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 s="8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1"/>
        <v>113</v>
      </c>
      <c r="P3556" s="9">
        <f t="shared" si="332"/>
        <v>107</v>
      </c>
      <c r="Q3556" s="5" t="s">
        <v>8313</v>
      </c>
      <c r="R3556" s="10" t="s">
        <v>8314</v>
      </c>
      <c r="S3556" s="18">
        <f t="shared" si="333"/>
        <v>42016.050451388888</v>
      </c>
      <c r="T3556" s="21">
        <f t="shared" si="334"/>
        <v>42046.708333333328</v>
      </c>
      <c r="U3556" s="23">
        <f t="shared" si="335"/>
        <v>30</v>
      </c>
      <c r="V3556" s="25">
        <f t="shared" si="336"/>
        <v>8.2191780821917804E-2</v>
      </c>
    </row>
    <row r="3557" spans="1:22" customFormat="1" ht="60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 s="8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1"/>
        <v>100</v>
      </c>
      <c r="P3557" s="9">
        <f t="shared" si="332"/>
        <v>171.43</v>
      </c>
      <c r="Q3557" s="5" t="s">
        <v>8313</v>
      </c>
      <c r="R3557" s="10" t="s">
        <v>8314</v>
      </c>
      <c r="S3557" s="18">
        <f t="shared" si="333"/>
        <v>42661.442060185189</v>
      </c>
      <c r="T3557" s="21">
        <f t="shared" si="334"/>
        <v>42691.483726851846</v>
      </c>
      <c r="U3557" s="23">
        <f t="shared" si="335"/>
        <v>30</v>
      </c>
      <c r="V3557" s="25">
        <f t="shared" si="336"/>
        <v>8.2191780821917804E-2</v>
      </c>
    </row>
    <row r="3558" spans="1:22" customFormat="1" ht="60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 s="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1"/>
        <v>100</v>
      </c>
      <c r="P3558" s="9">
        <f t="shared" si="332"/>
        <v>110.5</v>
      </c>
      <c r="Q3558" s="5" t="s">
        <v>8313</v>
      </c>
      <c r="R3558" s="10" t="s">
        <v>8314</v>
      </c>
      <c r="S3558" s="18">
        <f t="shared" si="333"/>
        <v>41808.649583333332</v>
      </c>
      <c r="T3558" s="21">
        <f t="shared" si="334"/>
        <v>41868.649583333332</v>
      </c>
      <c r="U3558" s="23">
        <f t="shared" si="335"/>
        <v>60</v>
      </c>
      <c r="V3558" s="25">
        <f t="shared" si="336"/>
        <v>0.16438356164383561</v>
      </c>
    </row>
    <row r="3559" spans="1:22" customFormat="1" ht="60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 s="8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1"/>
        <v>100</v>
      </c>
      <c r="P3559" s="9">
        <f t="shared" si="332"/>
        <v>179.28</v>
      </c>
      <c r="Q3559" s="5" t="s">
        <v>8313</v>
      </c>
      <c r="R3559" s="10" t="s">
        <v>8314</v>
      </c>
      <c r="S3559" s="18">
        <f t="shared" si="333"/>
        <v>41730.276747685188</v>
      </c>
      <c r="T3559" s="21">
        <f t="shared" si="334"/>
        <v>41764.276747685188</v>
      </c>
      <c r="U3559" s="23">
        <f t="shared" si="335"/>
        <v>34</v>
      </c>
      <c r="V3559" s="25">
        <f t="shared" si="336"/>
        <v>9.3150684931506855E-2</v>
      </c>
    </row>
    <row r="3560" spans="1:22" customFormat="1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 s="8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1"/>
        <v>144</v>
      </c>
      <c r="P3560" s="9">
        <f t="shared" si="332"/>
        <v>22.91</v>
      </c>
      <c r="Q3560" s="5" t="s">
        <v>8313</v>
      </c>
      <c r="R3560" s="10" t="s">
        <v>8314</v>
      </c>
      <c r="S3560" s="18">
        <f t="shared" si="333"/>
        <v>42139.816840277781</v>
      </c>
      <c r="T3560" s="21">
        <f t="shared" si="334"/>
        <v>42181.875</v>
      </c>
      <c r="U3560" s="23">
        <f t="shared" si="335"/>
        <v>42</v>
      </c>
      <c r="V3560" s="25">
        <f t="shared" si="336"/>
        <v>0.11506849315068493</v>
      </c>
    </row>
    <row r="3561" spans="1:22" customFormat="1" ht="60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 s="8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1"/>
        <v>104</v>
      </c>
      <c r="P3561" s="9">
        <f t="shared" si="332"/>
        <v>43.13</v>
      </c>
      <c r="Q3561" s="5" t="s">
        <v>8313</v>
      </c>
      <c r="R3561" s="10" t="s">
        <v>8314</v>
      </c>
      <c r="S3561" s="18">
        <f t="shared" si="333"/>
        <v>42194.096157407403</v>
      </c>
      <c r="T3561" s="21">
        <f t="shared" si="334"/>
        <v>42216.373611111107</v>
      </c>
      <c r="U3561" s="23">
        <f t="shared" si="335"/>
        <v>22</v>
      </c>
      <c r="V3561" s="25">
        <f t="shared" si="336"/>
        <v>6.0273972602739728E-2</v>
      </c>
    </row>
    <row r="3562" spans="1:22" customFormat="1" ht="60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 s="8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1"/>
        <v>108</v>
      </c>
      <c r="P3562" s="9">
        <f t="shared" si="332"/>
        <v>46.89</v>
      </c>
      <c r="Q3562" s="5" t="s">
        <v>8313</v>
      </c>
      <c r="R3562" s="10" t="s">
        <v>8314</v>
      </c>
      <c r="S3562" s="18">
        <f t="shared" si="333"/>
        <v>42115.889652777783</v>
      </c>
      <c r="T3562" s="21">
        <f t="shared" si="334"/>
        <v>42151.114583333328</v>
      </c>
      <c r="U3562" s="23">
        <f t="shared" si="335"/>
        <v>36</v>
      </c>
      <c r="V3562" s="25">
        <f t="shared" si="336"/>
        <v>9.8630136986301367E-2</v>
      </c>
    </row>
    <row r="3563" spans="1:22" customFormat="1" ht="120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 s="8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1"/>
        <v>102</v>
      </c>
      <c r="P3563" s="9">
        <f t="shared" si="332"/>
        <v>47.41</v>
      </c>
      <c r="Q3563" s="5" t="s">
        <v>8313</v>
      </c>
      <c r="R3563" s="10" t="s">
        <v>8314</v>
      </c>
      <c r="S3563" s="18">
        <f t="shared" si="333"/>
        <v>42203.680300925931</v>
      </c>
      <c r="T3563" s="21">
        <f t="shared" si="334"/>
        <v>42221.774999999994</v>
      </c>
      <c r="U3563" s="23">
        <f t="shared" si="335"/>
        <v>18</v>
      </c>
      <c r="V3563" s="25">
        <f t="shared" si="336"/>
        <v>4.9315068493150684E-2</v>
      </c>
    </row>
    <row r="3564" spans="1:22" customFormat="1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 s="8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1"/>
        <v>149</v>
      </c>
      <c r="P3564" s="9">
        <f t="shared" si="332"/>
        <v>15.13</v>
      </c>
      <c r="Q3564" s="5" t="s">
        <v>8313</v>
      </c>
      <c r="R3564" s="10" t="s">
        <v>8314</v>
      </c>
      <c r="S3564" s="18">
        <f t="shared" si="333"/>
        <v>42433.761886574073</v>
      </c>
      <c r="T3564" s="21">
        <f t="shared" si="334"/>
        <v>42442.916666666672</v>
      </c>
      <c r="U3564" s="23">
        <f t="shared" si="335"/>
        <v>9</v>
      </c>
      <c r="V3564" s="25">
        <f t="shared" si="336"/>
        <v>2.4657534246575342E-2</v>
      </c>
    </row>
    <row r="3565" spans="1:22" customFormat="1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 s="8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1"/>
        <v>105</v>
      </c>
      <c r="P3565" s="9">
        <f t="shared" si="332"/>
        <v>21.1</v>
      </c>
      <c r="Q3565" s="5" t="s">
        <v>8313</v>
      </c>
      <c r="R3565" s="10" t="s">
        <v>8314</v>
      </c>
      <c r="S3565" s="18">
        <f t="shared" si="333"/>
        <v>42555.671944444446</v>
      </c>
      <c r="T3565" s="21">
        <f t="shared" si="334"/>
        <v>42583.791666666672</v>
      </c>
      <c r="U3565" s="23">
        <f t="shared" si="335"/>
        <v>28</v>
      </c>
      <c r="V3565" s="25">
        <f t="shared" si="336"/>
        <v>7.6712328767123292E-2</v>
      </c>
    </row>
    <row r="3566" spans="1:22" customFormat="1" ht="45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 s="8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1"/>
        <v>101</v>
      </c>
      <c r="P3566" s="9">
        <f t="shared" si="332"/>
        <v>59.12</v>
      </c>
      <c r="Q3566" s="5" t="s">
        <v>8313</v>
      </c>
      <c r="R3566" s="10" t="s">
        <v>8314</v>
      </c>
      <c r="S3566" s="18">
        <f t="shared" si="333"/>
        <v>42236.623252314821</v>
      </c>
      <c r="T3566" s="21">
        <f t="shared" si="334"/>
        <v>42282.666666666672</v>
      </c>
      <c r="U3566" s="23">
        <f t="shared" si="335"/>
        <v>46</v>
      </c>
      <c r="V3566" s="25">
        <f t="shared" si="336"/>
        <v>0.12602739726027398</v>
      </c>
    </row>
    <row r="3567" spans="1:22" customFormat="1" ht="60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 s="8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1"/>
        <v>131</v>
      </c>
      <c r="P3567" s="9">
        <f t="shared" si="332"/>
        <v>97.92</v>
      </c>
      <c r="Q3567" s="5" t="s">
        <v>8313</v>
      </c>
      <c r="R3567" s="10" t="s">
        <v>8314</v>
      </c>
      <c r="S3567" s="18">
        <f t="shared" si="333"/>
        <v>41974.743148148147</v>
      </c>
      <c r="T3567" s="21">
        <f t="shared" si="334"/>
        <v>42004.743148148147</v>
      </c>
      <c r="U3567" s="23">
        <f t="shared" si="335"/>
        <v>30</v>
      </c>
      <c r="V3567" s="25">
        <f t="shared" si="336"/>
        <v>8.2191780821917804E-2</v>
      </c>
    </row>
    <row r="3568" spans="1:22" customFormat="1" ht="60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 s="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1"/>
        <v>105</v>
      </c>
      <c r="P3568" s="9">
        <f t="shared" si="332"/>
        <v>55.13</v>
      </c>
      <c r="Q3568" s="5" t="s">
        <v>8313</v>
      </c>
      <c r="R3568" s="10" t="s">
        <v>8314</v>
      </c>
      <c r="S3568" s="18">
        <f t="shared" si="333"/>
        <v>41997.507905092592</v>
      </c>
      <c r="T3568" s="21">
        <f t="shared" si="334"/>
        <v>42027.507905092592</v>
      </c>
      <c r="U3568" s="23">
        <f t="shared" si="335"/>
        <v>30</v>
      </c>
      <c r="V3568" s="25">
        <f t="shared" si="336"/>
        <v>8.2191780821917804E-2</v>
      </c>
    </row>
    <row r="3569" spans="1:22" customFormat="1" ht="60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 s="8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1"/>
        <v>109</v>
      </c>
      <c r="P3569" s="9">
        <f t="shared" si="332"/>
        <v>26.54</v>
      </c>
      <c r="Q3569" s="5" t="s">
        <v>8313</v>
      </c>
      <c r="R3569" s="10" t="s">
        <v>8314</v>
      </c>
      <c r="S3569" s="18">
        <f t="shared" si="333"/>
        <v>42135.810694444444</v>
      </c>
      <c r="T3569" s="21">
        <f t="shared" si="334"/>
        <v>42165.810694444444</v>
      </c>
      <c r="U3569" s="23">
        <f t="shared" si="335"/>
        <v>30</v>
      </c>
      <c r="V3569" s="25">
        <f t="shared" si="336"/>
        <v>8.2191780821917804E-2</v>
      </c>
    </row>
    <row r="3570" spans="1:22" customFormat="1" ht="45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 s="8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1"/>
        <v>111</v>
      </c>
      <c r="P3570" s="9">
        <f t="shared" si="332"/>
        <v>58.42</v>
      </c>
      <c r="Q3570" s="5" t="s">
        <v>8313</v>
      </c>
      <c r="R3570" s="10" t="s">
        <v>8314</v>
      </c>
      <c r="S3570" s="18">
        <f t="shared" si="333"/>
        <v>41869.740671296298</v>
      </c>
      <c r="T3570" s="21">
        <f t="shared" si="334"/>
        <v>41899.740671296298</v>
      </c>
      <c r="U3570" s="23">
        <f t="shared" si="335"/>
        <v>30</v>
      </c>
      <c r="V3570" s="25">
        <f t="shared" si="336"/>
        <v>8.2191780821917804E-2</v>
      </c>
    </row>
    <row r="3571" spans="1:22" customFormat="1" ht="45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 s="8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1"/>
        <v>100</v>
      </c>
      <c r="P3571" s="9">
        <f t="shared" si="332"/>
        <v>122.54</v>
      </c>
      <c r="Q3571" s="5" t="s">
        <v>8313</v>
      </c>
      <c r="R3571" s="10" t="s">
        <v>8314</v>
      </c>
      <c r="S3571" s="18">
        <f t="shared" si="333"/>
        <v>41982.688611111109</v>
      </c>
      <c r="T3571" s="21">
        <f t="shared" si="334"/>
        <v>42012.688611111109</v>
      </c>
      <c r="U3571" s="23">
        <f t="shared" si="335"/>
        <v>30</v>
      </c>
      <c r="V3571" s="25">
        <f t="shared" si="336"/>
        <v>8.2191780821917804E-2</v>
      </c>
    </row>
    <row r="3572" spans="1:22" customFormat="1" ht="45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 s="8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1"/>
        <v>114</v>
      </c>
      <c r="P3572" s="9">
        <f t="shared" si="332"/>
        <v>87.96</v>
      </c>
      <c r="Q3572" s="5" t="s">
        <v>8313</v>
      </c>
      <c r="R3572" s="10" t="s">
        <v>8314</v>
      </c>
      <c r="S3572" s="18">
        <f t="shared" si="333"/>
        <v>41976.331979166673</v>
      </c>
      <c r="T3572" s="21">
        <f t="shared" si="334"/>
        <v>42004.291666666672</v>
      </c>
      <c r="U3572" s="23">
        <f t="shared" si="335"/>
        <v>28</v>
      </c>
      <c r="V3572" s="25">
        <f t="shared" si="336"/>
        <v>7.6712328767123292E-2</v>
      </c>
    </row>
    <row r="3573" spans="1:22" customFormat="1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 s="8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1"/>
        <v>122</v>
      </c>
      <c r="P3573" s="9">
        <f t="shared" si="332"/>
        <v>73.239999999999995</v>
      </c>
      <c r="Q3573" s="5" t="s">
        <v>8313</v>
      </c>
      <c r="R3573" s="10" t="s">
        <v>8314</v>
      </c>
      <c r="S3573" s="18">
        <f t="shared" si="333"/>
        <v>41912.858946759261</v>
      </c>
      <c r="T3573" s="21">
        <f t="shared" si="334"/>
        <v>41942.858946759261</v>
      </c>
      <c r="U3573" s="23">
        <f t="shared" si="335"/>
        <v>30</v>
      </c>
      <c r="V3573" s="25">
        <f t="shared" si="336"/>
        <v>8.2191780821917804E-2</v>
      </c>
    </row>
    <row r="3574" spans="1:22" customFormat="1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 s="8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1"/>
        <v>100</v>
      </c>
      <c r="P3574" s="9">
        <f t="shared" si="332"/>
        <v>55.56</v>
      </c>
      <c r="Q3574" s="5" t="s">
        <v>8313</v>
      </c>
      <c r="R3574" s="10" t="s">
        <v>8314</v>
      </c>
      <c r="S3574" s="18">
        <f t="shared" si="333"/>
        <v>42146.570393518516</v>
      </c>
      <c r="T3574" s="21">
        <f t="shared" si="334"/>
        <v>42176.570393518516</v>
      </c>
      <c r="U3574" s="23">
        <f t="shared" si="335"/>
        <v>30</v>
      </c>
      <c r="V3574" s="25">
        <f t="shared" si="336"/>
        <v>8.2191780821917804E-2</v>
      </c>
    </row>
    <row r="3575" spans="1:22" customFormat="1" ht="45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 s="8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1"/>
        <v>103</v>
      </c>
      <c r="P3575" s="9">
        <f t="shared" si="332"/>
        <v>39.54</v>
      </c>
      <c r="Q3575" s="5" t="s">
        <v>8313</v>
      </c>
      <c r="R3575" s="10" t="s">
        <v>8314</v>
      </c>
      <c r="S3575" s="18">
        <f t="shared" si="333"/>
        <v>41921.375532407408</v>
      </c>
      <c r="T3575" s="21">
        <f t="shared" si="334"/>
        <v>41951.417199074072</v>
      </c>
      <c r="U3575" s="23">
        <f t="shared" si="335"/>
        <v>30</v>
      </c>
      <c r="V3575" s="25">
        <f t="shared" si="336"/>
        <v>8.2191780821917804E-2</v>
      </c>
    </row>
    <row r="3576" spans="1:22" customFormat="1" ht="60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 s="8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1"/>
        <v>106</v>
      </c>
      <c r="P3576" s="9">
        <f t="shared" si="332"/>
        <v>136.78</v>
      </c>
      <c r="Q3576" s="5" t="s">
        <v>8313</v>
      </c>
      <c r="R3576" s="10" t="s">
        <v>8314</v>
      </c>
      <c r="S3576" s="18">
        <f t="shared" si="333"/>
        <v>41926.942685185182</v>
      </c>
      <c r="T3576" s="21">
        <f t="shared" si="334"/>
        <v>41956.984351851846</v>
      </c>
      <c r="U3576" s="23">
        <f t="shared" si="335"/>
        <v>30</v>
      </c>
      <c r="V3576" s="25">
        <f t="shared" si="336"/>
        <v>8.2191780821917804E-2</v>
      </c>
    </row>
    <row r="3577" spans="1:22" customFormat="1" ht="60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 s="8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1"/>
        <v>101</v>
      </c>
      <c r="P3577" s="9">
        <f t="shared" si="332"/>
        <v>99.34</v>
      </c>
      <c r="Q3577" s="5" t="s">
        <v>8313</v>
      </c>
      <c r="R3577" s="10" t="s">
        <v>8314</v>
      </c>
      <c r="S3577" s="18">
        <f t="shared" si="333"/>
        <v>42561.783877314811</v>
      </c>
      <c r="T3577" s="21">
        <f t="shared" si="334"/>
        <v>42593.165972222225</v>
      </c>
      <c r="U3577" s="23">
        <f t="shared" si="335"/>
        <v>32</v>
      </c>
      <c r="V3577" s="25">
        <f t="shared" si="336"/>
        <v>8.7671232876712329E-2</v>
      </c>
    </row>
    <row r="3578" spans="1:22" customFormat="1" ht="45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 s="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1"/>
        <v>100</v>
      </c>
      <c r="P3578" s="9">
        <f t="shared" si="332"/>
        <v>20</v>
      </c>
      <c r="Q3578" s="5" t="s">
        <v>8313</v>
      </c>
      <c r="R3578" s="10" t="s">
        <v>8314</v>
      </c>
      <c r="S3578" s="18">
        <f t="shared" si="333"/>
        <v>42649.54923611111</v>
      </c>
      <c r="T3578" s="21">
        <f t="shared" si="334"/>
        <v>42709.590902777782</v>
      </c>
      <c r="U3578" s="23">
        <f t="shared" si="335"/>
        <v>60</v>
      </c>
      <c r="V3578" s="25">
        <f t="shared" si="336"/>
        <v>0.16438356164383561</v>
      </c>
    </row>
    <row r="3579" spans="1:22" customFormat="1" ht="45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 s="8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1"/>
        <v>130</v>
      </c>
      <c r="P3579" s="9">
        <f t="shared" si="332"/>
        <v>28.89</v>
      </c>
      <c r="Q3579" s="5" t="s">
        <v>8313</v>
      </c>
      <c r="R3579" s="10" t="s">
        <v>8314</v>
      </c>
      <c r="S3579" s="18">
        <f t="shared" si="333"/>
        <v>42093.786840277782</v>
      </c>
      <c r="T3579" s="21">
        <f t="shared" si="334"/>
        <v>42120.26944444445</v>
      </c>
      <c r="U3579" s="23">
        <f t="shared" si="335"/>
        <v>27</v>
      </c>
      <c r="V3579" s="25">
        <f t="shared" si="336"/>
        <v>7.3972602739726029E-2</v>
      </c>
    </row>
    <row r="3580" spans="1:22" customFormat="1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 s="8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1"/>
        <v>100</v>
      </c>
      <c r="P3580" s="9">
        <f t="shared" si="332"/>
        <v>40.549999999999997</v>
      </c>
      <c r="Q3580" s="5" t="s">
        <v>8313</v>
      </c>
      <c r="R3580" s="10" t="s">
        <v>8314</v>
      </c>
      <c r="S3580" s="18">
        <f t="shared" si="333"/>
        <v>42460.733530092592</v>
      </c>
      <c r="T3580" s="21">
        <f t="shared" si="334"/>
        <v>42490.733530092592</v>
      </c>
      <c r="U3580" s="23">
        <f t="shared" si="335"/>
        <v>30</v>
      </c>
      <c r="V3580" s="25">
        <f t="shared" si="336"/>
        <v>8.2191780821917804E-2</v>
      </c>
    </row>
    <row r="3581" spans="1:22" customFormat="1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 s="8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1"/>
        <v>100</v>
      </c>
      <c r="P3581" s="9">
        <f t="shared" si="332"/>
        <v>35.71</v>
      </c>
      <c r="Q3581" s="5" t="s">
        <v>8313</v>
      </c>
      <c r="R3581" s="10" t="s">
        <v>8314</v>
      </c>
      <c r="S3581" s="18">
        <f t="shared" si="333"/>
        <v>42430.762222222227</v>
      </c>
      <c r="T3581" s="21">
        <f t="shared" si="334"/>
        <v>42460.720555555556</v>
      </c>
      <c r="U3581" s="23">
        <f t="shared" si="335"/>
        <v>30</v>
      </c>
      <c r="V3581" s="25">
        <f t="shared" si="336"/>
        <v>8.2191780821917804E-2</v>
      </c>
    </row>
    <row r="3582" spans="1:22" customFormat="1" ht="45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 s="8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1"/>
        <v>114</v>
      </c>
      <c r="P3582" s="9">
        <f t="shared" si="332"/>
        <v>37.96</v>
      </c>
      <c r="Q3582" s="5" t="s">
        <v>8313</v>
      </c>
      <c r="R3582" s="10" t="s">
        <v>8314</v>
      </c>
      <c r="S3582" s="18">
        <f t="shared" si="333"/>
        <v>42026.176180555558</v>
      </c>
      <c r="T3582" s="21">
        <f t="shared" si="334"/>
        <v>42064.207638888889</v>
      </c>
      <c r="U3582" s="23">
        <f t="shared" si="335"/>
        <v>38</v>
      </c>
      <c r="V3582" s="25">
        <f t="shared" si="336"/>
        <v>0.10410958904109589</v>
      </c>
    </row>
    <row r="3583" spans="1:22" customFormat="1" ht="60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 s="8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1"/>
        <v>100</v>
      </c>
      <c r="P3583" s="9">
        <f t="shared" si="332"/>
        <v>33.33</v>
      </c>
      <c r="Q3583" s="5" t="s">
        <v>8313</v>
      </c>
      <c r="R3583" s="10" t="s">
        <v>8314</v>
      </c>
      <c r="S3583" s="18">
        <f t="shared" si="333"/>
        <v>41836.471180555556</v>
      </c>
      <c r="T3583" s="21">
        <f t="shared" si="334"/>
        <v>41850.471180555556</v>
      </c>
      <c r="U3583" s="23">
        <f t="shared" si="335"/>
        <v>14</v>
      </c>
      <c r="V3583" s="25">
        <f t="shared" si="336"/>
        <v>3.8356164383561646E-2</v>
      </c>
    </row>
    <row r="3584" spans="1:22" customFormat="1" ht="45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 s="8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1"/>
        <v>287</v>
      </c>
      <c r="P3584" s="9">
        <f t="shared" si="332"/>
        <v>58.57</v>
      </c>
      <c r="Q3584" s="5" t="s">
        <v>8313</v>
      </c>
      <c r="R3584" s="10" t="s">
        <v>8314</v>
      </c>
      <c r="S3584" s="18">
        <f t="shared" si="333"/>
        <v>42451.095856481479</v>
      </c>
      <c r="T3584" s="21">
        <f t="shared" si="334"/>
        <v>42465.095856481479</v>
      </c>
      <c r="U3584" s="23">
        <f t="shared" si="335"/>
        <v>14</v>
      </c>
      <c r="V3584" s="25">
        <f t="shared" si="336"/>
        <v>3.8356164383561646E-2</v>
      </c>
    </row>
    <row r="3585" spans="1:22" customFormat="1" ht="60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 s="8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1"/>
        <v>109</v>
      </c>
      <c r="P3585" s="9">
        <f t="shared" si="332"/>
        <v>135.63</v>
      </c>
      <c r="Q3585" s="5" t="s">
        <v>8313</v>
      </c>
      <c r="R3585" s="10" t="s">
        <v>8314</v>
      </c>
      <c r="S3585" s="18">
        <f t="shared" si="333"/>
        <v>42418.425983796296</v>
      </c>
      <c r="T3585" s="21">
        <f t="shared" si="334"/>
        <v>42478.384317129632</v>
      </c>
      <c r="U3585" s="23">
        <f t="shared" si="335"/>
        <v>60</v>
      </c>
      <c r="V3585" s="25">
        <f t="shared" si="336"/>
        <v>0.16438356164383561</v>
      </c>
    </row>
    <row r="3586" spans="1:22" customFormat="1" ht="90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 s="8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1"/>
        <v>116</v>
      </c>
      <c r="P3586" s="9">
        <f t="shared" si="332"/>
        <v>30.94</v>
      </c>
      <c r="Q3586" s="5" t="s">
        <v>8313</v>
      </c>
      <c r="R3586" s="10" t="s">
        <v>8314</v>
      </c>
      <c r="S3586" s="18">
        <f t="shared" si="333"/>
        <v>42168.316481481481</v>
      </c>
      <c r="T3586" s="21">
        <f t="shared" si="334"/>
        <v>42198.316481481481</v>
      </c>
      <c r="U3586" s="23">
        <f t="shared" si="335"/>
        <v>30</v>
      </c>
      <c r="V3586" s="25">
        <f t="shared" si="336"/>
        <v>8.2191780821917804E-2</v>
      </c>
    </row>
    <row r="3587" spans="1:22" customFormat="1" ht="45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 s="8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7">ROUND(E3587/D3587*100,0)</f>
        <v>119</v>
      </c>
      <c r="P3587" s="9">
        <f t="shared" ref="P3587:P3650" si="338">IFERROR(ROUND(E3587/L3587,2),0)</f>
        <v>176.09</v>
      </c>
      <c r="Q3587" s="5" t="s">
        <v>8313</v>
      </c>
      <c r="R3587" s="10" t="s">
        <v>8314</v>
      </c>
      <c r="S3587" s="18">
        <f t="shared" ref="S3587:S3650" si="339">(((J3587/60)/60)/24)+DATE(1970,1,1)</f>
        <v>41964.716319444444</v>
      </c>
      <c r="T3587" s="21">
        <f t="shared" ref="T3587:T3650" si="340">(((I3587/60)/60)/24)+DATE(1970,1,1)</f>
        <v>41994.716319444444</v>
      </c>
      <c r="U3587" s="23">
        <f t="shared" ref="U3587:U3650" si="341">_xlfn.DAYS(T3587,S3587)</f>
        <v>30</v>
      </c>
      <c r="V3587" s="25">
        <f t="shared" ref="V3587:V3650" si="342">U3587/365</f>
        <v>8.2191780821917804E-2</v>
      </c>
    </row>
    <row r="3588" spans="1:22" customFormat="1" ht="30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 s="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7"/>
        <v>109</v>
      </c>
      <c r="P3588" s="9">
        <f t="shared" si="338"/>
        <v>151.97999999999999</v>
      </c>
      <c r="Q3588" s="5" t="s">
        <v>8313</v>
      </c>
      <c r="R3588" s="10" t="s">
        <v>8314</v>
      </c>
      <c r="S3588" s="18">
        <f t="shared" si="339"/>
        <v>42576.697569444441</v>
      </c>
      <c r="T3588" s="21">
        <f t="shared" si="340"/>
        <v>42636.697569444441</v>
      </c>
      <c r="U3588" s="23">
        <f t="shared" si="341"/>
        <v>60</v>
      </c>
      <c r="V3588" s="25">
        <f t="shared" si="342"/>
        <v>0.16438356164383561</v>
      </c>
    </row>
    <row r="3589" spans="1:22" customFormat="1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 s="8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7"/>
        <v>127</v>
      </c>
      <c r="P3589" s="9">
        <f t="shared" si="338"/>
        <v>22.61</v>
      </c>
      <c r="Q3589" s="5" t="s">
        <v>8313</v>
      </c>
      <c r="R3589" s="10" t="s">
        <v>8314</v>
      </c>
      <c r="S3589" s="18">
        <f t="shared" si="339"/>
        <v>42503.539976851855</v>
      </c>
      <c r="T3589" s="21">
        <f t="shared" si="340"/>
        <v>42548.791666666672</v>
      </c>
      <c r="U3589" s="23">
        <f t="shared" si="341"/>
        <v>45</v>
      </c>
      <c r="V3589" s="25">
        <f t="shared" si="342"/>
        <v>0.12328767123287671</v>
      </c>
    </row>
    <row r="3590" spans="1:22" customFormat="1" ht="45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 s="8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7"/>
        <v>101</v>
      </c>
      <c r="P3590" s="9">
        <f t="shared" si="338"/>
        <v>18.27</v>
      </c>
      <c r="Q3590" s="5" t="s">
        <v>8313</v>
      </c>
      <c r="R3590" s="10" t="s">
        <v>8314</v>
      </c>
      <c r="S3590" s="18">
        <f t="shared" si="339"/>
        <v>42101.828819444447</v>
      </c>
      <c r="T3590" s="21">
        <f t="shared" si="340"/>
        <v>42123.958333333328</v>
      </c>
      <c r="U3590" s="23">
        <f t="shared" si="341"/>
        <v>22</v>
      </c>
      <c r="V3590" s="25">
        <f t="shared" si="342"/>
        <v>6.0273972602739728E-2</v>
      </c>
    </row>
    <row r="3591" spans="1:22" customFormat="1" ht="45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 s="8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7"/>
        <v>128</v>
      </c>
      <c r="P3591" s="9">
        <f t="shared" si="338"/>
        <v>82.26</v>
      </c>
      <c r="Q3591" s="5" t="s">
        <v>8313</v>
      </c>
      <c r="R3591" s="10" t="s">
        <v>8314</v>
      </c>
      <c r="S3591" s="18">
        <f t="shared" si="339"/>
        <v>42125.647534722222</v>
      </c>
      <c r="T3591" s="21">
        <f t="shared" si="340"/>
        <v>42150.647534722222</v>
      </c>
      <c r="U3591" s="23">
        <f t="shared" si="341"/>
        <v>25</v>
      </c>
      <c r="V3591" s="25">
        <f t="shared" si="342"/>
        <v>6.8493150684931503E-2</v>
      </c>
    </row>
    <row r="3592" spans="1:22" customFormat="1" ht="60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 s="8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7"/>
        <v>100</v>
      </c>
      <c r="P3592" s="9">
        <f t="shared" si="338"/>
        <v>68.53</v>
      </c>
      <c r="Q3592" s="5" t="s">
        <v>8313</v>
      </c>
      <c r="R3592" s="10" t="s">
        <v>8314</v>
      </c>
      <c r="S3592" s="18">
        <f t="shared" si="339"/>
        <v>41902.333726851852</v>
      </c>
      <c r="T3592" s="21">
        <f t="shared" si="340"/>
        <v>41932.333726851852</v>
      </c>
      <c r="U3592" s="23">
        <f t="shared" si="341"/>
        <v>30</v>
      </c>
      <c r="V3592" s="25">
        <f t="shared" si="342"/>
        <v>8.2191780821917804E-2</v>
      </c>
    </row>
    <row r="3593" spans="1:22" customFormat="1" ht="60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 s="8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7"/>
        <v>175</v>
      </c>
      <c r="P3593" s="9">
        <f t="shared" si="338"/>
        <v>68.06</v>
      </c>
      <c r="Q3593" s="5" t="s">
        <v>8313</v>
      </c>
      <c r="R3593" s="10" t="s">
        <v>8314</v>
      </c>
      <c r="S3593" s="18">
        <f t="shared" si="339"/>
        <v>42003.948425925926</v>
      </c>
      <c r="T3593" s="21">
        <f t="shared" si="340"/>
        <v>42028.207638888889</v>
      </c>
      <c r="U3593" s="23">
        <f t="shared" si="341"/>
        <v>25</v>
      </c>
      <c r="V3593" s="25">
        <f t="shared" si="342"/>
        <v>6.8493150684931503E-2</v>
      </c>
    </row>
    <row r="3594" spans="1:22" customFormat="1" ht="45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 s="8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7"/>
        <v>127</v>
      </c>
      <c r="P3594" s="9">
        <f t="shared" si="338"/>
        <v>72.709999999999994</v>
      </c>
      <c r="Q3594" s="5" t="s">
        <v>8313</v>
      </c>
      <c r="R3594" s="10" t="s">
        <v>8314</v>
      </c>
      <c r="S3594" s="18">
        <f t="shared" si="339"/>
        <v>41988.829942129625</v>
      </c>
      <c r="T3594" s="21">
        <f t="shared" si="340"/>
        <v>42046.207638888889</v>
      </c>
      <c r="U3594" s="23">
        <f t="shared" si="341"/>
        <v>58</v>
      </c>
      <c r="V3594" s="25">
        <f t="shared" si="342"/>
        <v>0.15890410958904111</v>
      </c>
    </row>
    <row r="3595" spans="1:22" customFormat="1" ht="45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 s="8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7"/>
        <v>111</v>
      </c>
      <c r="P3595" s="9">
        <f t="shared" si="338"/>
        <v>77.19</v>
      </c>
      <c r="Q3595" s="5" t="s">
        <v>8313</v>
      </c>
      <c r="R3595" s="10" t="s">
        <v>8314</v>
      </c>
      <c r="S3595" s="18">
        <f t="shared" si="339"/>
        <v>41974.898599537039</v>
      </c>
      <c r="T3595" s="21">
        <f t="shared" si="340"/>
        <v>42009.851388888885</v>
      </c>
      <c r="U3595" s="23">
        <f t="shared" si="341"/>
        <v>35</v>
      </c>
      <c r="V3595" s="25">
        <f t="shared" si="342"/>
        <v>9.5890410958904104E-2</v>
      </c>
    </row>
    <row r="3596" spans="1:22" customFormat="1" ht="60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 s="8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7"/>
        <v>126</v>
      </c>
      <c r="P3596" s="9">
        <f t="shared" si="338"/>
        <v>55.97</v>
      </c>
      <c r="Q3596" s="5" t="s">
        <v>8313</v>
      </c>
      <c r="R3596" s="10" t="s">
        <v>8314</v>
      </c>
      <c r="S3596" s="18">
        <f t="shared" si="339"/>
        <v>42592.066921296297</v>
      </c>
      <c r="T3596" s="21">
        <f t="shared" si="340"/>
        <v>42617.066921296297</v>
      </c>
      <c r="U3596" s="23">
        <f t="shared" si="341"/>
        <v>25</v>
      </c>
      <c r="V3596" s="25">
        <f t="shared" si="342"/>
        <v>6.8493150684931503E-2</v>
      </c>
    </row>
    <row r="3597" spans="1:22" customFormat="1" ht="30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 s="8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7"/>
        <v>119</v>
      </c>
      <c r="P3597" s="9">
        <f t="shared" si="338"/>
        <v>49.69</v>
      </c>
      <c r="Q3597" s="5" t="s">
        <v>8313</v>
      </c>
      <c r="R3597" s="10" t="s">
        <v>8314</v>
      </c>
      <c r="S3597" s="18">
        <f t="shared" si="339"/>
        <v>42050.008368055554</v>
      </c>
      <c r="T3597" s="21">
        <f t="shared" si="340"/>
        <v>42076.290972222225</v>
      </c>
      <c r="U3597" s="23">
        <f t="shared" si="341"/>
        <v>26</v>
      </c>
      <c r="V3597" s="25">
        <f t="shared" si="342"/>
        <v>7.1232876712328766E-2</v>
      </c>
    </row>
    <row r="3598" spans="1:22" customFormat="1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 s="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7"/>
        <v>108</v>
      </c>
      <c r="P3598" s="9">
        <f t="shared" si="338"/>
        <v>79</v>
      </c>
      <c r="Q3598" s="5" t="s">
        <v>8313</v>
      </c>
      <c r="R3598" s="10" t="s">
        <v>8314</v>
      </c>
      <c r="S3598" s="18">
        <f t="shared" si="339"/>
        <v>41856.715069444443</v>
      </c>
      <c r="T3598" s="21">
        <f t="shared" si="340"/>
        <v>41877.715069444443</v>
      </c>
      <c r="U3598" s="23">
        <f t="shared" si="341"/>
        <v>21</v>
      </c>
      <c r="V3598" s="25">
        <f t="shared" si="342"/>
        <v>5.7534246575342465E-2</v>
      </c>
    </row>
    <row r="3599" spans="1:22" customFormat="1" ht="30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 s="8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7"/>
        <v>103</v>
      </c>
      <c r="P3599" s="9">
        <f t="shared" si="338"/>
        <v>77.73</v>
      </c>
      <c r="Q3599" s="5" t="s">
        <v>8313</v>
      </c>
      <c r="R3599" s="10" t="s">
        <v>8314</v>
      </c>
      <c r="S3599" s="18">
        <f t="shared" si="339"/>
        <v>42417.585532407407</v>
      </c>
      <c r="T3599" s="21">
        <f t="shared" si="340"/>
        <v>42432.249305555553</v>
      </c>
      <c r="U3599" s="23">
        <f t="shared" si="341"/>
        <v>15</v>
      </c>
      <c r="V3599" s="25">
        <f t="shared" si="342"/>
        <v>4.1095890410958902E-2</v>
      </c>
    </row>
    <row r="3600" spans="1:22" customFormat="1" ht="45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 s="8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7"/>
        <v>110</v>
      </c>
      <c r="P3600" s="9">
        <f t="shared" si="338"/>
        <v>40.78</v>
      </c>
      <c r="Q3600" s="5" t="s">
        <v>8313</v>
      </c>
      <c r="R3600" s="10" t="s">
        <v>8314</v>
      </c>
      <c r="S3600" s="18">
        <f t="shared" si="339"/>
        <v>41866.79886574074</v>
      </c>
      <c r="T3600" s="21">
        <f t="shared" si="340"/>
        <v>41885.207638888889</v>
      </c>
      <c r="U3600" s="23">
        <f t="shared" si="341"/>
        <v>19</v>
      </c>
      <c r="V3600" s="25">
        <f t="shared" si="342"/>
        <v>5.2054794520547946E-2</v>
      </c>
    </row>
    <row r="3601" spans="1:22" customFormat="1" ht="45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 s="8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7"/>
        <v>202</v>
      </c>
      <c r="P3601" s="9">
        <f t="shared" si="338"/>
        <v>59.41</v>
      </c>
      <c r="Q3601" s="5" t="s">
        <v>8313</v>
      </c>
      <c r="R3601" s="10" t="s">
        <v>8314</v>
      </c>
      <c r="S3601" s="18">
        <f t="shared" si="339"/>
        <v>42220.79487268519</v>
      </c>
      <c r="T3601" s="21">
        <f t="shared" si="340"/>
        <v>42246</v>
      </c>
      <c r="U3601" s="23">
        <f t="shared" si="341"/>
        <v>26</v>
      </c>
      <c r="V3601" s="25">
        <f t="shared" si="342"/>
        <v>7.1232876712328766E-2</v>
      </c>
    </row>
    <row r="3602" spans="1:22" customFormat="1" ht="30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 s="8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7"/>
        <v>130</v>
      </c>
      <c r="P3602" s="9">
        <f t="shared" si="338"/>
        <v>3.25</v>
      </c>
      <c r="Q3602" s="5" t="s">
        <v>8313</v>
      </c>
      <c r="R3602" s="10" t="s">
        <v>8314</v>
      </c>
      <c r="S3602" s="18">
        <f t="shared" si="339"/>
        <v>42628.849120370374</v>
      </c>
      <c r="T3602" s="21">
        <f t="shared" si="340"/>
        <v>42656.849120370374</v>
      </c>
      <c r="U3602" s="23">
        <f t="shared" si="341"/>
        <v>28</v>
      </c>
      <c r="V3602" s="25">
        <f t="shared" si="342"/>
        <v>7.6712328767123292E-2</v>
      </c>
    </row>
    <row r="3603" spans="1:22" customFormat="1" ht="45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 s="8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7"/>
        <v>104</v>
      </c>
      <c r="P3603" s="9">
        <f t="shared" si="338"/>
        <v>39.380000000000003</v>
      </c>
      <c r="Q3603" s="5" t="s">
        <v>8313</v>
      </c>
      <c r="R3603" s="10" t="s">
        <v>8314</v>
      </c>
      <c r="S3603" s="18">
        <f t="shared" si="339"/>
        <v>41990.99863425926</v>
      </c>
      <c r="T3603" s="21">
        <f t="shared" si="340"/>
        <v>42020.99863425926</v>
      </c>
      <c r="U3603" s="23">
        <f t="shared" si="341"/>
        <v>30</v>
      </c>
      <c r="V3603" s="25">
        <f t="shared" si="342"/>
        <v>8.2191780821917804E-2</v>
      </c>
    </row>
    <row r="3604" spans="1:22" customFormat="1" ht="60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 s="8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7"/>
        <v>100</v>
      </c>
      <c r="P3604" s="9">
        <f t="shared" si="338"/>
        <v>81.67</v>
      </c>
      <c r="Q3604" s="5" t="s">
        <v>8313</v>
      </c>
      <c r="R3604" s="10" t="s">
        <v>8314</v>
      </c>
      <c r="S3604" s="18">
        <f t="shared" si="339"/>
        <v>42447.894432870366</v>
      </c>
      <c r="T3604" s="21">
        <f t="shared" si="340"/>
        <v>42507.894432870366</v>
      </c>
      <c r="U3604" s="23">
        <f t="shared" si="341"/>
        <v>60</v>
      </c>
      <c r="V3604" s="25">
        <f t="shared" si="342"/>
        <v>0.16438356164383561</v>
      </c>
    </row>
    <row r="3605" spans="1:22" customFormat="1" ht="60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 s="8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7"/>
        <v>171</v>
      </c>
      <c r="P3605" s="9">
        <f t="shared" si="338"/>
        <v>44.91</v>
      </c>
      <c r="Q3605" s="5" t="s">
        <v>8313</v>
      </c>
      <c r="R3605" s="10" t="s">
        <v>8314</v>
      </c>
      <c r="S3605" s="18">
        <f t="shared" si="339"/>
        <v>42283.864351851851</v>
      </c>
      <c r="T3605" s="21">
        <f t="shared" si="340"/>
        <v>42313.906018518523</v>
      </c>
      <c r="U3605" s="23">
        <f t="shared" si="341"/>
        <v>30</v>
      </c>
      <c r="V3605" s="25">
        <f t="shared" si="342"/>
        <v>8.2191780821917804E-2</v>
      </c>
    </row>
    <row r="3606" spans="1:22" customFormat="1" ht="60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 s="8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7"/>
        <v>113</v>
      </c>
      <c r="P3606" s="9">
        <f t="shared" si="338"/>
        <v>49.06</v>
      </c>
      <c r="Q3606" s="5" t="s">
        <v>8313</v>
      </c>
      <c r="R3606" s="10" t="s">
        <v>8314</v>
      </c>
      <c r="S3606" s="18">
        <f t="shared" si="339"/>
        <v>42483.015694444446</v>
      </c>
      <c r="T3606" s="21">
        <f t="shared" si="340"/>
        <v>42489.290972222225</v>
      </c>
      <c r="U3606" s="23">
        <f t="shared" si="341"/>
        <v>6</v>
      </c>
      <c r="V3606" s="25">
        <f t="shared" si="342"/>
        <v>1.643835616438356E-2</v>
      </c>
    </row>
    <row r="3607" spans="1:22" customFormat="1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 s="8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7"/>
        <v>184</v>
      </c>
      <c r="P3607" s="9">
        <f t="shared" si="338"/>
        <v>30.67</v>
      </c>
      <c r="Q3607" s="5" t="s">
        <v>8313</v>
      </c>
      <c r="R3607" s="10" t="s">
        <v>8314</v>
      </c>
      <c r="S3607" s="18">
        <f t="shared" si="339"/>
        <v>42383.793124999997</v>
      </c>
      <c r="T3607" s="21">
        <f t="shared" si="340"/>
        <v>42413.793124999997</v>
      </c>
      <c r="U3607" s="23">
        <f t="shared" si="341"/>
        <v>30</v>
      </c>
      <c r="V3607" s="25">
        <f t="shared" si="342"/>
        <v>8.2191780821917804E-2</v>
      </c>
    </row>
    <row r="3608" spans="1:22" customFormat="1" ht="60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 s="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7"/>
        <v>130</v>
      </c>
      <c r="P3608" s="9">
        <f t="shared" si="338"/>
        <v>61.06</v>
      </c>
      <c r="Q3608" s="5" t="s">
        <v>8313</v>
      </c>
      <c r="R3608" s="10" t="s">
        <v>8314</v>
      </c>
      <c r="S3608" s="18">
        <f t="shared" si="339"/>
        <v>42566.604826388888</v>
      </c>
      <c r="T3608" s="21">
        <f t="shared" si="340"/>
        <v>42596.604826388888</v>
      </c>
      <c r="U3608" s="23">
        <f t="shared" si="341"/>
        <v>30</v>
      </c>
      <c r="V3608" s="25">
        <f t="shared" si="342"/>
        <v>8.2191780821917804E-2</v>
      </c>
    </row>
    <row r="3609" spans="1:22" customFormat="1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 s="8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7"/>
        <v>105</v>
      </c>
      <c r="P3609" s="9">
        <f t="shared" si="338"/>
        <v>29</v>
      </c>
      <c r="Q3609" s="5" t="s">
        <v>8313</v>
      </c>
      <c r="R3609" s="10" t="s">
        <v>8314</v>
      </c>
      <c r="S3609" s="18">
        <f t="shared" si="339"/>
        <v>42338.963912037041</v>
      </c>
      <c r="T3609" s="21">
        <f t="shared" si="340"/>
        <v>42353</v>
      </c>
      <c r="U3609" s="23">
        <f t="shared" si="341"/>
        <v>15</v>
      </c>
      <c r="V3609" s="25">
        <f t="shared" si="342"/>
        <v>4.1095890410958902E-2</v>
      </c>
    </row>
    <row r="3610" spans="1:22" customFormat="1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 s="8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7"/>
        <v>100</v>
      </c>
      <c r="P3610" s="9">
        <f t="shared" si="338"/>
        <v>29.63</v>
      </c>
      <c r="Q3610" s="5" t="s">
        <v>8313</v>
      </c>
      <c r="R3610" s="10" t="s">
        <v>8314</v>
      </c>
      <c r="S3610" s="18">
        <f t="shared" si="339"/>
        <v>42506.709375000006</v>
      </c>
      <c r="T3610" s="21">
        <f t="shared" si="340"/>
        <v>42538.583333333328</v>
      </c>
      <c r="U3610" s="23">
        <f t="shared" si="341"/>
        <v>32</v>
      </c>
      <c r="V3610" s="25">
        <f t="shared" si="342"/>
        <v>8.7671232876712329E-2</v>
      </c>
    </row>
    <row r="3611" spans="1:22" customFormat="1" ht="60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 s="8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7"/>
        <v>153</v>
      </c>
      <c r="P3611" s="9">
        <f t="shared" si="338"/>
        <v>143.1</v>
      </c>
      <c r="Q3611" s="5" t="s">
        <v>8313</v>
      </c>
      <c r="R3611" s="10" t="s">
        <v>8314</v>
      </c>
      <c r="S3611" s="18">
        <f t="shared" si="339"/>
        <v>42429.991724537031</v>
      </c>
      <c r="T3611" s="21">
        <f t="shared" si="340"/>
        <v>42459.950057870374</v>
      </c>
      <c r="U3611" s="23">
        <f t="shared" si="341"/>
        <v>30</v>
      </c>
      <c r="V3611" s="25">
        <f t="shared" si="342"/>
        <v>8.2191780821917804E-2</v>
      </c>
    </row>
    <row r="3612" spans="1:22" customFormat="1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 s="8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7"/>
        <v>162</v>
      </c>
      <c r="P3612" s="9">
        <f t="shared" si="338"/>
        <v>52.35</v>
      </c>
      <c r="Q3612" s="5" t="s">
        <v>8313</v>
      </c>
      <c r="R3612" s="10" t="s">
        <v>8314</v>
      </c>
      <c r="S3612" s="18">
        <f t="shared" si="339"/>
        <v>42203.432129629626</v>
      </c>
      <c r="T3612" s="21">
        <f t="shared" si="340"/>
        <v>42233.432129629626</v>
      </c>
      <c r="U3612" s="23">
        <f t="shared" si="341"/>
        <v>30</v>
      </c>
      <c r="V3612" s="25">
        <f t="shared" si="342"/>
        <v>8.2191780821917804E-2</v>
      </c>
    </row>
    <row r="3613" spans="1:22" customFormat="1" ht="60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 s="8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7"/>
        <v>136</v>
      </c>
      <c r="P3613" s="9">
        <f t="shared" si="338"/>
        <v>66.67</v>
      </c>
      <c r="Q3613" s="5" t="s">
        <v>8313</v>
      </c>
      <c r="R3613" s="10" t="s">
        <v>8314</v>
      </c>
      <c r="S3613" s="18">
        <f t="shared" si="339"/>
        <v>42072.370381944449</v>
      </c>
      <c r="T3613" s="21">
        <f t="shared" si="340"/>
        <v>42102.370381944449</v>
      </c>
      <c r="U3613" s="23">
        <f t="shared" si="341"/>
        <v>30</v>
      </c>
      <c r="V3613" s="25">
        <f t="shared" si="342"/>
        <v>8.2191780821917804E-2</v>
      </c>
    </row>
    <row r="3614" spans="1:22" customFormat="1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 s="8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7"/>
        <v>144</v>
      </c>
      <c r="P3614" s="9">
        <f t="shared" si="338"/>
        <v>126.67</v>
      </c>
      <c r="Q3614" s="5" t="s">
        <v>8313</v>
      </c>
      <c r="R3614" s="10" t="s">
        <v>8314</v>
      </c>
      <c r="S3614" s="18">
        <f t="shared" si="339"/>
        <v>41789.726979166669</v>
      </c>
      <c r="T3614" s="21">
        <f t="shared" si="340"/>
        <v>41799.726979166669</v>
      </c>
      <c r="U3614" s="23">
        <f t="shared" si="341"/>
        <v>10</v>
      </c>
      <c r="V3614" s="25">
        <f t="shared" si="342"/>
        <v>2.7397260273972601E-2</v>
      </c>
    </row>
    <row r="3615" spans="1:22" customFormat="1" ht="45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 s="8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7"/>
        <v>100</v>
      </c>
      <c r="P3615" s="9">
        <f t="shared" si="338"/>
        <v>62.5</v>
      </c>
      <c r="Q3615" s="5" t="s">
        <v>8313</v>
      </c>
      <c r="R3615" s="10" t="s">
        <v>8314</v>
      </c>
      <c r="S3615" s="18">
        <f t="shared" si="339"/>
        <v>41788.58997685185</v>
      </c>
      <c r="T3615" s="21">
        <f t="shared" si="340"/>
        <v>41818.58997685185</v>
      </c>
      <c r="U3615" s="23">
        <f t="shared" si="341"/>
        <v>30</v>
      </c>
      <c r="V3615" s="25">
        <f t="shared" si="342"/>
        <v>8.2191780821917804E-2</v>
      </c>
    </row>
    <row r="3616" spans="1:22" customFormat="1" ht="45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 s="8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7"/>
        <v>101</v>
      </c>
      <c r="P3616" s="9">
        <f t="shared" si="338"/>
        <v>35.49</v>
      </c>
      <c r="Q3616" s="5" t="s">
        <v>8313</v>
      </c>
      <c r="R3616" s="10" t="s">
        <v>8314</v>
      </c>
      <c r="S3616" s="18">
        <f t="shared" si="339"/>
        <v>42144.041851851856</v>
      </c>
      <c r="T3616" s="21">
        <f t="shared" si="340"/>
        <v>42174.041851851856</v>
      </c>
      <c r="U3616" s="23">
        <f t="shared" si="341"/>
        <v>30</v>
      </c>
      <c r="V3616" s="25">
        <f t="shared" si="342"/>
        <v>8.2191780821917804E-2</v>
      </c>
    </row>
    <row r="3617" spans="1:22" customFormat="1" ht="60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 s="8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7"/>
        <v>107</v>
      </c>
      <c r="P3617" s="9">
        <f t="shared" si="338"/>
        <v>37.08</v>
      </c>
      <c r="Q3617" s="5" t="s">
        <v>8313</v>
      </c>
      <c r="R3617" s="10" t="s">
        <v>8314</v>
      </c>
      <c r="S3617" s="18">
        <f t="shared" si="339"/>
        <v>42318.593703703707</v>
      </c>
      <c r="T3617" s="21">
        <f t="shared" si="340"/>
        <v>42348.593703703707</v>
      </c>
      <c r="U3617" s="23">
        <f t="shared" si="341"/>
        <v>30</v>
      </c>
      <c r="V3617" s="25">
        <f t="shared" si="342"/>
        <v>8.2191780821917804E-2</v>
      </c>
    </row>
    <row r="3618" spans="1:22" customFormat="1" ht="60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 s="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7"/>
        <v>125</v>
      </c>
      <c r="P3618" s="9">
        <f t="shared" si="338"/>
        <v>69.33</v>
      </c>
      <c r="Q3618" s="5" t="s">
        <v>8313</v>
      </c>
      <c r="R3618" s="10" t="s">
        <v>8314</v>
      </c>
      <c r="S3618" s="18">
        <f t="shared" si="339"/>
        <v>42052.949814814812</v>
      </c>
      <c r="T3618" s="21">
        <f t="shared" si="340"/>
        <v>42082.908148148148</v>
      </c>
      <c r="U3618" s="23">
        <f t="shared" si="341"/>
        <v>30</v>
      </c>
      <c r="V3618" s="25">
        <f t="shared" si="342"/>
        <v>8.2191780821917804E-2</v>
      </c>
    </row>
    <row r="3619" spans="1:22" customFormat="1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 s="8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7"/>
        <v>119</v>
      </c>
      <c r="P3619" s="9">
        <f t="shared" si="338"/>
        <v>17.25</v>
      </c>
      <c r="Q3619" s="5" t="s">
        <v>8313</v>
      </c>
      <c r="R3619" s="10" t="s">
        <v>8314</v>
      </c>
      <c r="S3619" s="18">
        <f t="shared" si="339"/>
        <v>42779.610289351855</v>
      </c>
      <c r="T3619" s="21">
        <f t="shared" si="340"/>
        <v>42794</v>
      </c>
      <c r="U3619" s="23">
        <f t="shared" si="341"/>
        <v>15</v>
      </c>
      <c r="V3619" s="25">
        <f t="shared" si="342"/>
        <v>4.1095890410958902E-2</v>
      </c>
    </row>
    <row r="3620" spans="1:22" customFormat="1" ht="60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 s="8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7"/>
        <v>101</v>
      </c>
      <c r="P3620" s="9">
        <f t="shared" si="338"/>
        <v>36.07</v>
      </c>
      <c r="Q3620" s="5" t="s">
        <v>8313</v>
      </c>
      <c r="R3620" s="10" t="s">
        <v>8314</v>
      </c>
      <c r="S3620" s="18">
        <f t="shared" si="339"/>
        <v>42128.627893518518</v>
      </c>
      <c r="T3620" s="21">
        <f t="shared" si="340"/>
        <v>42158.627893518518</v>
      </c>
      <c r="U3620" s="23">
        <f t="shared" si="341"/>
        <v>30</v>
      </c>
      <c r="V3620" s="25">
        <f t="shared" si="342"/>
        <v>8.2191780821917804E-2</v>
      </c>
    </row>
    <row r="3621" spans="1:22" customFormat="1" ht="60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 s="8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7"/>
        <v>113</v>
      </c>
      <c r="P3621" s="9">
        <f t="shared" si="338"/>
        <v>66.47</v>
      </c>
      <c r="Q3621" s="5" t="s">
        <v>8313</v>
      </c>
      <c r="R3621" s="10" t="s">
        <v>8314</v>
      </c>
      <c r="S3621" s="18">
        <f t="shared" si="339"/>
        <v>42661.132245370376</v>
      </c>
      <c r="T3621" s="21">
        <f t="shared" si="340"/>
        <v>42693.916666666672</v>
      </c>
      <c r="U3621" s="23">
        <f t="shared" si="341"/>
        <v>32</v>
      </c>
      <c r="V3621" s="25">
        <f t="shared" si="342"/>
        <v>8.7671232876712329E-2</v>
      </c>
    </row>
    <row r="3622" spans="1:22" customFormat="1" ht="60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 s="8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7"/>
        <v>105</v>
      </c>
      <c r="P3622" s="9">
        <f t="shared" si="338"/>
        <v>56.07</v>
      </c>
      <c r="Q3622" s="5" t="s">
        <v>8313</v>
      </c>
      <c r="R3622" s="10" t="s">
        <v>8314</v>
      </c>
      <c r="S3622" s="18">
        <f t="shared" si="339"/>
        <v>42037.938206018516</v>
      </c>
      <c r="T3622" s="21">
        <f t="shared" si="340"/>
        <v>42068.166666666672</v>
      </c>
      <c r="U3622" s="23">
        <f t="shared" si="341"/>
        <v>31</v>
      </c>
      <c r="V3622" s="25">
        <f t="shared" si="342"/>
        <v>8.4931506849315067E-2</v>
      </c>
    </row>
    <row r="3623" spans="1:22" customFormat="1" ht="60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 s="8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7"/>
        <v>110</v>
      </c>
      <c r="P3623" s="9">
        <f t="shared" si="338"/>
        <v>47.03</v>
      </c>
      <c r="Q3623" s="5" t="s">
        <v>8313</v>
      </c>
      <c r="R3623" s="10" t="s">
        <v>8314</v>
      </c>
      <c r="S3623" s="18">
        <f t="shared" si="339"/>
        <v>42619.935694444444</v>
      </c>
      <c r="T3623" s="21">
        <f t="shared" si="340"/>
        <v>42643.875</v>
      </c>
      <c r="U3623" s="23">
        <f t="shared" si="341"/>
        <v>24</v>
      </c>
      <c r="V3623" s="25">
        <f t="shared" si="342"/>
        <v>6.575342465753424E-2</v>
      </c>
    </row>
    <row r="3624" spans="1:22" customFormat="1" ht="30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 s="8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7"/>
        <v>100</v>
      </c>
      <c r="P3624" s="9">
        <f t="shared" si="338"/>
        <v>47.67</v>
      </c>
      <c r="Q3624" s="5" t="s">
        <v>8313</v>
      </c>
      <c r="R3624" s="10" t="s">
        <v>8314</v>
      </c>
      <c r="S3624" s="18">
        <f t="shared" si="339"/>
        <v>41877.221886574072</v>
      </c>
      <c r="T3624" s="21">
        <f t="shared" si="340"/>
        <v>41910.140972222223</v>
      </c>
      <c r="U3624" s="23">
        <f t="shared" si="341"/>
        <v>33</v>
      </c>
      <c r="V3624" s="25">
        <f t="shared" si="342"/>
        <v>9.0410958904109592E-2</v>
      </c>
    </row>
    <row r="3625" spans="1:22" customFormat="1" ht="45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 s="8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7"/>
        <v>120</v>
      </c>
      <c r="P3625" s="9">
        <f t="shared" si="338"/>
        <v>88.24</v>
      </c>
      <c r="Q3625" s="5" t="s">
        <v>8313</v>
      </c>
      <c r="R3625" s="10" t="s">
        <v>8314</v>
      </c>
      <c r="S3625" s="18">
        <f t="shared" si="339"/>
        <v>41828.736921296295</v>
      </c>
      <c r="T3625" s="21">
        <f t="shared" si="340"/>
        <v>41846.291666666664</v>
      </c>
      <c r="U3625" s="23">
        <f t="shared" si="341"/>
        <v>18</v>
      </c>
      <c r="V3625" s="25">
        <f t="shared" si="342"/>
        <v>4.9315068493150684E-2</v>
      </c>
    </row>
    <row r="3626" spans="1:22" customFormat="1" ht="75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 s="8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7"/>
        <v>105</v>
      </c>
      <c r="P3626" s="9">
        <f t="shared" si="338"/>
        <v>80.72</v>
      </c>
      <c r="Q3626" s="5" t="s">
        <v>8313</v>
      </c>
      <c r="R3626" s="10" t="s">
        <v>8314</v>
      </c>
      <c r="S3626" s="18">
        <f t="shared" si="339"/>
        <v>42545.774189814809</v>
      </c>
      <c r="T3626" s="21">
        <f t="shared" si="340"/>
        <v>42605.774189814809</v>
      </c>
      <c r="U3626" s="23">
        <f t="shared" si="341"/>
        <v>60</v>
      </c>
      <c r="V3626" s="25">
        <f t="shared" si="342"/>
        <v>0.16438356164383561</v>
      </c>
    </row>
    <row r="3627" spans="1:22" customFormat="1" ht="60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 s="8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7"/>
        <v>103</v>
      </c>
      <c r="P3627" s="9">
        <f t="shared" si="338"/>
        <v>39.49</v>
      </c>
      <c r="Q3627" s="5" t="s">
        <v>8313</v>
      </c>
      <c r="R3627" s="10" t="s">
        <v>8314</v>
      </c>
      <c r="S3627" s="18">
        <f t="shared" si="339"/>
        <v>42157.652511574073</v>
      </c>
      <c r="T3627" s="21">
        <f t="shared" si="340"/>
        <v>42187.652511574073</v>
      </c>
      <c r="U3627" s="23">
        <f t="shared" si="341"/>
        <v>30</v>
      </c>
      <c r="V3627" s="25">
        <f t="shared" si="342"/>
        <v>8.2191780821917804E-2</v>
      </c>
    </row>
    <row r="3628" spans="1:22" customFormat="1" ht="60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 s="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7"/>
        <v>102</v>
      </c>
      <c r="P3628" s="9">
        <f t="shared" si="338"/>
        <v>84.85</v>
      </c>
      <c r="Q3628" s="5" t="s">
        <v>8313</v>
      </c>
      <c r="R3628" s="10" t="s">
        <v>8314</v>
      </c>
      <c r="S3628" s="18">
        <f t="shared" si="339"/>
        <v>41846.667326388888</v>
      </c>
      <c r="T3628" s="21">
        <f t="shared" si="340"/>
        <v>41867.667326388888</v>
      </c>
      <c r="U3628" s="23">
        <f t="shared" si="341"/>
        <v>21</v>
      </c>
      <c r="V3628" s="25">
        <f t="shared" si="342"/>
        <v>5.7534246575342465E-2</v>
      </c>
    </row>
    <row r="3629" spans="1:22" customFormat="1" ht="60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 s="8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7"/>
        <v>100</v>
      </c>
      <c r="P3629" s="9">
        <f t="shared" si="338"/>
        <v>68.97</v>
      </c>
      <c r="Q3629" s="5" t="s">
        <v>8313</v>
      </c>
      <c r="R3629" s="10" t="s">
        <v>8314</v>
      </c>
      <c r="S3629" s="18">
        <f t="shared" si="339"/>
        <v>42460.741747685184</v>
      </c>
      <c r="T3629" s="21">
        <f t="shared" si="340"/>
        <v>42511.165972222225</v>
      </c>
      <c r="U3629" s="23">
        <f t="shared" si="341"/>
        <v>51</v>
      </c>
      <c r="V3629" s="25">
        <f t="shared" si="342"/>
        <v>0.13972602739726028</v>
      </c>
    </row>
    <row r="3630" spans="1:22" customFormat="1" ht="60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 s="8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7"/>
        <v>0</v>
      </c>
      <c r="P3630" s="9">
        <f t="shared" si="338"/>
        <v>0</v>
      </c>
      <c r="Q3630" s="5" t="s">
        <v>8313</v>
      </c>
      <c r="R3630" s="10" t="s">
        <v>8355</v>
      </c>
      <c r="S3630" s="18">
        <f t="shared" si="339"/>
        <v>42291.833287037036</v>
      </c>
      <c r="T3630" s="21">
        <f t="shared" si="340"/>
        <v>42351.874953703707</v>
      </c>
      <c r="U3630" s="23">
        <f t="shared" si="341"/>
        <v>60</v>
      </c>
      <c r="V3630" s="25">
        <f t="shared" si="342"/>
        <v>0.16438356164383561</v>
      </c>
    </row>
    <row r="3631" spans="1:22" customFormat="1" ht="60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 s="8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7"/>
        <v>0</v>
      </c>
      <c r="P3631" s="9">
        <f t="shared" si="338"/>
        <v>1</v>
      </c>
      <c r="Q3631" s="5" t="s">
        <v>8313</v>
      </c>
      <c r="R3631" s="10" t="s">
        <v>8355</v>
      </c>
      <c r="S3631" s="18">
        <f t="shared" si="339"/>
        <v>42437.094490740739</v>
      </c>
      <c r="T3631" s="21">
        <f t="shared" si="340"/>
        <v>42495.708333333328</v>
      </c>
      <c r="U3631" s="23">
        <f t="shared" si="341"/>
        <v>58</v>
      </c>
      <c r="V3631" s="25">
        <f t="shared" si="342"/>
        <v>0.15890410958904111</v>
      </c>
    </row>
    <row r="3632" spans="1:22" ht="60" x14ac:dyDescent="0.25">
      <c r="A3632" s="41">
        <v>3630</v>
      </c>
      <c r="B3632" s="42" t="s">
        <v>3628</v>
      </c>
      <c r="C3632" s="42" t="s">
        <v>7740</v>
      </c>
      <c r="D3632" s="43">
        <v>3000</v>
      </c>
      <c r="E3632" s="44">
        <v>1</v>
      </c>
      <c r="F3632" s="41" t="s">
        <v>8220</v>
      </c>
      <c r="G3632" s="41" t="s">
        <v>8224</v>
      </c>
      <c r="H3632" s="41" t="s">
        <v>8246</v>
      </c>
      <c r="I3632" s="45">
        <v>1417295990</v>
      </c>
      <c r="J3632" s="45">
        <v>1414700390</v>
      </c>
      <c r="K3632" s="41" t="b">
        <v>0</v>
      </c>
      <c r="L3632" s="41">
        <v>1</v>
      </c>
      <c r="M3632" s="41" t="b">
        <v>0</v>
      </c>
      <c r="N3632" s="41" t="s">
        <v>8303</v>
      </c>
      <c r="O3632" s="41">
        <f t="shared" si="337"/>
        <v>0</v>
      </c>
      <c r="P3632" s="39">
        <f t="shared" si="338"/>
        <v>1</v>
      </c>
      <c r="Q3632" s="46" t="s">
        <v>8313</v>
      </c>
      <c r="R3632" s="47" t="s">
        <v>8355</v>
      </c>
      <c r="S3632" s="66">
        <f>(((J3632/60)/60)/24)+DATE(1970,1,1)</f>
        <v>41942.84710648148</v>
      </c>
      <c r="T3632" s="64">
        <f t="shared" si="340"/>
        <v>41972.888773148152</v>
      </c>
      <c r="U3632" s="49">
        <f t="shared" si="341"/>
        <v>30</v>
      </c>
      <c r="V3632" s="45">
        <f>YEAR(S3632)</f>
        <v>2014</v>
      </c>
    </row>
    <row r="3633" spans="1:22" customFormat="1" ht="60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 s="8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7"/>
        <v>51</v>
      </c>
      <c r="P3633" s="9">
        <f t="shared" si="338"/>
        <v>147.88</v>
      </c>
      <c r="Q3633" s="5" t="s">
        <v>8313</v>
      </c>
      <c r="R3633" s="10" t="s">
        <v>8355</v>
      </c>
      <c r="S3633" s="18">
        <f t="shared" si="339"/>
        <v>41880.753437499996</v>
      </c>
      <c r="T3633" s="21">
        <f t="shared" si="340"/>
        <v>41905.165972222225</v>
      </c>
      <c r="U3633" s="23">
        <f t="shared" si="341"/>
        <v>25</v>
      </c>
      <c r="V3633" s="25">
        <f t="shared" si="342"/>
        <v>6.8493150684931503E-2</v>
      </c>
    </row>
    <row r="3634" spans="1:22" ht="60" x14ac:dyDescent="0.25">
      <c r="A3634" s="41">
        <v>3632</v>
      </c>
      <c r="B3634" s="42" t="s">
        <v>3630</v>
      </c>
      <c r="C3634" s="42" t="s">
        <v>7742</v>
      </c>
      <c r="D3634" s="43">
        <v>500</v>
      </c>
      <c r="E3634" s="44">
        <v>100</v>
      </c>
      <c r="F3634" s="41" t="s">
        <v>8220</v>
      </c>
      <c r="G3634" s="41" t="s">
        <v>8224</v>
      </c>
      <c r="H3634" s="41" t="s">
        <v>8246</v>
      </c>
      <c r="I3634" s="45">
        <v>1416781749</v>
      </c>
      <c r="J3634" s="45">
        <v>1415053749</v>
      </c>
      <c r="K3634" s="41" t="b">
        <v>0</v>
      </c>
      <c r="L3634" s="41">
        <v>1</v>
      </c>
      <c r="M3634" s="41" t="b">
        <v>0</v>
      </c>
      <c r="N3634" s="41" t="s">
        <v>8303</v>
      </c>
      <c r="O3634" s="41">
        <f t="shared" si="337"/>
        <v>20</v>
      </c>
      <c r="P3634" s="39">
        <f t="shared" si="338"/>
        <v>100</v>
      </c>
      <c r="Q3634" s="46" t="s">
        <v>8313</v>
      </c>
      <c r="R3634" s="47" t="s">
        <v>8355</v>
      </c>
      <c r="S3634" s="66">
        <f>(((J3634/60)/60)/24)+DATE(1970,1,1)</f>
        <v>41946.936909722222</v>
      </c>
      <c r="T3634" s="64">
        <f t="shared" si="340"/>
        <v>41966.936909722222</v>
      </c>
      <c r="U3634" s="49">
        <f t="shared" si="341"/>
        <v>20</v>
      </c>
      <c r="V3634" s="45">
        <f>YEAR(S3634)</f>
        <v>2014</v>
      </c>
    </row>
    <row r="3635" spans="1:22" customFormat="1" ht="45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 s="8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7"/>
        <v>35</v>
      </c>
      <c r="P3635" s="9">
        <f t="shared" si="338"/>
        <v>56.84</v>
      </c>
      <c r="Q3635" s="5" t="s">
        <v>8313</v>
      </c>
      <c r="R3635" s="10" t="s">
        <v>8355</v>
      </c>
      <c r="S3635" s="18">
        <f t="shared" si="339"/>
        <v>42649.623460648145</v>
      </c>
      <c r="T3635" s="21">
        <f t="shared" si="340"/>
        <v>42693.041666666672</v>
      </c>
      <c r="U3635" s="23">
        <f t="shared" si="341"/>
        <v>44</v>
      </c>
      <c r="V3635" s="25">
        <f t="shared" si="342"/>
        <v>0.12054794520547946</v>
      </c>
    </row>
    <row r="3636" spans="1:22" customFormat="1" ht="60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 s="8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7"/>
        <v>4</v>
      </c>
      <c r="P3636" s="9">
        <f t="shared" si="338"/>
        <v>176.94</v>
      </c>
      <c r="Q3636" s="5" t="s">
        <v>8313</v>
      </c>
      <c r="R3636" s="10" t="s">
        <v>8355</v>
      </c>
      <c r="S3636" s="18">
        <f t="shared" si="339"/>
        <v>42701.166365740741</v>
      </c>
      <c r="T3636" s="21">
        <f t="shared" si="340"/>
        <v>42749.165972222225</v>
      </c>
      <c r="U3636" s="23">
        <f t="shared" si="341"/>
        <v>48</v>
      </c>
      <c r="V3636" s="25">
        <f t="shared" si="342"/>
        <v>0.13150684931506848</v>
      </c>
    </row>
    <row r="3637" spans="1:22" customFormat="1" ht="30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 s="8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7"/>
        <v>36</v>
      </c>
      <c r="P3637" s="9">
        <f t="shared" si="338"/>
        <v>127.6</v>
      </c>
      <c r="Q3637" s="5" t="s">
        <v>8313</v>
      </c>
      <c r="R3637" s="10" t="s">
        <v>8355</v>
      </c>
      <c r="S3637" s="18">
        <f t="shared" si="339"/>
        <v>42450.88282407407</v>
      </c>
      <c r="T3637" s="21">
        <f t="shared" si="340"/>
        <v>42480.88282407407</v>
      </c>
      <c r="U3637" s="23">
        <f t="shared" si="341"/>
        <v>30</v>
      </c>
      <c r="V3637" s="25">
        <f t="shared" si="342"/>
        <v>8.2191780821917804E-2</v>
      </c>
    </row>
    <row r="3638" spans="1:22" customFormat="1" ht="45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 s="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7"/>
        <v>0</v>
      </c>
      <c r="P3638" s="9">
        <f t="shared" si="338"/>
        <v>0</v>
      </c>
      <c r="Q3638" s="5" t="s">
        <v>8313</v>
      </c>
      <c r="R3638" s="10" t="s">
        <v>8355</v>
      </c>
      <c r="S3638" s="18">
        <f t="shared" si="339"/>
        <v>42226.694780092599</v>
      </c>
      <c r="T3638" s="21">
        <f t="shared" si="340"/>
        <v>42261.694780092599</v>
      </c>
      <c r="U3638" s="23">
        <f t="shared" si="341"/>
        <v>35</v>
      </c>
      <c r="V3638" s="25">
        <f t="shared" si="342"/>
        <v>9.5890410958904104E-2</v>
      </c>
    </row>
    <row r="3639" spans="1:22" customFormat="1" ht="60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 s="8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7"/>
        <v>31</v>
      </c>
      <c r="P3639" s="9">
        <f t="shared" si="338"/>
        <v>66.14</v>
      </c>
      <c r="Q3639" s="5" t="s">
        <v>8313</v>
      </c>
      <c r="R3639" s="10" t="s">
        <v>8355</v>
      </c>
      <c r="S3639" s="18">
        <f t="shared" si="339"/>
        <v>41975.700636574074</v>
      </c>
      <c r="T3639" s="21">
        <f t="shared" si="340"/>
        <v>42005.700636574074</v>
      </c>
      <c r="U3639" s="23">
        <f t="shared" si="341"/>
        <v>30</v>
      </c>
      <c r="V3639" s="25">
        <f t="shared" si="342"/>
        <v>8.2191780821917804E-2</v>
      </c>
    </row>
    <row r="3640" spans="1:22" customFormat="1" ht="30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 s="8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7"/>
        <v>7</v>
      </c>
      <c r="P3640" s="9">
        <f t="shared" si="338"/>
        <v>108</v>
      </c>
      <c r="Q3640" s="5" t="s">
        <v>8313</v>
      </c>
      <c r="R3640" s="10" t="s">
        <v>8355</v>
      </c>
      <c r="S3640" s="18">
        <f t="shared" si="339"/>
        <v>42053.672824074078</v>
      </c>
      <c r="T3640" s="21">
        <f t="shared" si="340"/>
        <v>42113.631157407406</v>
      </c>
      <c r="U3640" s="23">
        <f t="shared" si="341"/>
        <v>60</v>
      </c>
      <c r="V3640" s="25">
        <f t="shared" si="342"/>
        <v>0.16438356164383561</v>
      </c>
    </row>
    <row r="3641" spans="1:22" customFormat="1" ht="60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 s="8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7"/>
        <v>0</v>
      </c>
      <c r="P3641" s="9">
        <f t="shared" si="338"/>
        <v>1</v>
      </c>
      <c r="Q3641" s="5" t="s">
        <v>8313</v>
      </c>
      <c r="R3641" s="10" t="s">
        <v>8355</v>
      </c>
      <c r="S3641" s="18">
        <f t="shared" si="339"/>
        <v>42590.677152777775</v>
      </c>
      <c r="T3641" s="21">
        <f t="shared" si="340"/>
        <v>42650.632638888885</v>
      </c>
      <c r="U3641" s="23">
        <f t="shared" si="341"/>
        <v>60</v>
      </c>
      <c r="V3641" s="25">
        <f t="shared" si="342"/>
        <v>0.16438356164383561</v>
      </c>
    </row>
    <row r="3642" spans="1:22" customFormat="1" ht="75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 s="8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7"/>
        <v>6</v>
      </c>
      <c r="P3642" s="9">
        <f t="shared" si="338"/>
        <v>18.329999999999998</v>
      </c>
      <c r="Q3642" s="5" t="s">
        <v>8313</v>
      </c>
      <c r="R3642" s="10" t="s">
        <v>8355</v>
      </c>
      <c r="S3642" s="18">
        <f t="shared" si="339"/>
        <v>42104.781597222223</v>
      </c>
      <c r="T3642" s="21">
        <f t="shared" si="340"/>
        <v>42134.781597222223</v>
      </c>
      <c r="U3642" s="23">
        <f t="shared" si="341"/>
        <v>30</v>
      </c>
      <c r="V3642" s="25">
        <f t="shared" si="342"/>
        <v>8.2191780821917804E-2</v>
      </c>
    </row>
    <row r="3643" spans="1:22" customFormat="1" ht="60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 s="8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7"/>
        <v>0</v>
      </c>
      <c r="P3643" s="9">
        <f t="shared" si="338"/>
        <v>0</v>
      </c>
      <c r="Q3643" s="5" t="s">
        <v>8313</v>
      </c>
      <c r="R3643" s="10" t="s">
        <v>8355</v>
      </c>
      <c r="S3643" s="18">
        <f t="shared" si="339"/>
        <v>41899.627071759263</v>
      </c>
      <c r="T3643" s="21">
        <f t="shared" si="340"/>
        <v>41917.208333333336</v>
      </c>
      <c r="U3643" s="23">
        <f t="shared" si="341"/>
        <v>18</v>
      </c>
      <c r="V3643" s="25">
        <f t="shared" si="342"/>
        <v>4.9315068493150684E-2</v>
      </c>
    </row>
    <row r="3644" spans="1:22" customFormat="1" ht="60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 s="8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7"/>
        <v>2</v>
      </c>
      <c r="P3644" s="9">
        <f t="shared" si="338"/>
        <v>7.5</v>
      </c>
      <c r="Q3644" s="5" t="s">
        <v>8313</v>
      </c>
      <c r="R3644" s="10" t="s">
        <v>8355</v>
      </c>
      <c r="S3644" s="18">
        <f t="shared" si="339"/>
        <v>42297.816284722227</v>
      </c>
      <c r="T3644" s="21">
        <f t="shared" si="340"/>
        <v>42338.708333333328</v>
      </c>
      <c r="U3644" s="23">
        <f t="shared" si="341"/>
        <v>41</v>
      </c>
      <c r="V3644" s="25">
        <f t="shared" si="342"/>
        <v>0.11232876712328767</v>
      </c>
    </row>
    <row r="3645" spans="1:22" customFormat="1" ht="45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 s="8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7"/>
        <v>0</v>
      </c>
      <c r="P3645" s="9">
        <f t="shared" si="338"/>
        <v>0</v>
      </c>
      <c r="Q3645" s="5" t="s">
        <v>8313</v>
      </c>
      <c r="R3645" s="10" t="s">
        <v>8355</v>
      </c>
      <c r="S3645" s="18">
        <f t="shared" si="339"/>
        <v>42285.143969907411</v>
      </c>
      <c r="T3645" s="21">
        <f t="shared" si="340"/>
        <v>42325.185636574075</v>
      </c>
      <c r="U3645" s="23">
        <f t="shared" si="341"/>
        <v>40</v>
      </c>
      <c r="V3645" s="25">
        <f t="shared" si="342"/>
        <v>0.1095890410958904</v>
      </c>
    </row>
    <row r="3646" spans="1:22" customFormat="1" ht="45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 s="8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7"/>
        <v>16</v>
      </c>
      <c r="P3646" s="9">
        <f t="shared" si="338"/>
        <v>68.42</v>
      </c>
      <c r="Q3646" s="5" t="s">
        <v>8313</v>
      </c>
      <c r="R3646" s="10" t="s">
        <v>8355</v>
      </c>
      <c r="S3646" s="18">
        <f t="shared" si="339"/>
        <v>42409.241747685184</v>
      </c>
      <c r="T3646" s="21">
        <f t="shared" si="340"/>
        <v>42437.207638888889</v>
      </c>
      <c r="U3646" s="23">
        <f t="shared" si="341"/>
        <v>28</v>
      </c>
      <c r="V3646" s="25">
        <f t="shared" si="342"/>
        <v>7.6712328767123292E-2</v>
      </c>
    </row>
    <row r="3647" spans="1:22" customFormat="1" ht="60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 s="8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7"/>
        <v>0</v>
      </c>
      <c r="P3647" s="9">
        <f t="shared" si="338"/>
        <v>1</v>
      </c>
      <c r="Q3647" s="5" t="s">
        <v>8313</v>
      </c>
      <c r="R3647" s="10" t="s">
        <v>8355</v>
      </c>
      <c r="S3647" s="18">
        <f t="shared" si="339"/>
        <v>42665.970347222217</v>
      </c>
      <c r="T3647" s="21">
        <f t="shared" si="340"/>
        <v>42696.012013888889</v>
      </c>
      <c r="U3647" s="23">
        <f t="shared" si="341"/>
        <v>31</v>
      </c>
      <c r="V3647" s="25">
        <f t="shared" si="342"/>
        <v>8.4931506849315067E-2</v>
      </c>
    </row>
    <row r="3648" spans="1:22" customFormat="1" ht="45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 s="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7"/>
        <v>5</v>
      </c>
      <c r="P3648" s="9">
        <f t="shared" si="338"/>
        <v>60.13</v>
      </c>
      <c r="Q3648" s="5" t="s">
        <v>8313</v>
      </c>
      <c r="R3648" s="10" t="s">
        <v>8355</v>
      </c>
      <c r="S3648" s="18">
        <f t="shared" si="339"/>
        <v>42140.421319444446</v>
      </c>
      <c r="T3648" s="21">
        <f t="shared" si="340"/>
        <v>42171.979166666672</v>
      </c>
      <c r="U3648" s="23">
        <f t="shared" si="341"/>
        <v>31</v>
      </c>
      <c r="V3648" s="25">
        <f t="shared" si="342"/>
        <v>8.4931506849315067E-2</v>
      </c>
    </row>
    <row r="3649" spans="1:22" ht="60" x14ac:dyDescent="0.25">
      <c r="A3649" s="41">
        <v>3647</v>
      </c>
      <c r="B3649" s="42" t="s">
        <v>3645</v>
      </c>
      <c r="C3649" s="42" t="s">
        <v>7757</v>
      </c>
      <c r="D3649" s="43">
        <v>500</v>
      </c>
      <c r="E3649" s="44">
        <v>30</v>
      </c>
      <c r="F3649" s="41" t="s">
        <v>8220</v>
      </c>
      <c r="G3649" s="41" t="s">
        <v>8224</v>
      </c>
      <c r="H3649" s="41" t="s">
        <v>8246</v>
      </c>
      <c r="I3649" s="45">
        <v>1475258327</v>
      </c>
      <c r="J3649" s="45">
        <v>1471370327</v>
      </c>
      <c r="K3649" s="41" t="b">
        <v>0</v>
      </c>
      <c r="L3649" s="41">
        <v>2</v>
      </c>
      <c r="M3649" s="41" t="b">
        <v>0</v>
      </c>
      <c r="N3649" s="41" t="s">
        <v>8303</v>
      </c>
      <c r="O3649" s="41">
        <f t="shared" si="337"/>
        <v>6</v>
      </c>
      <c r="P3649" s="39">
        <f t="shared" si="338"/>
        <v>15</v>
      </c>
      <c r="Q3649" s="46" t="s">
        <v>8313</v>
      </c>
      <c r="R3649" s="47" t="s">
        <v>8355</v>
      </c>
      <c r="S3649" s="66">
        <f>(((J3649/60)/60)/24)+DATE(1970,1,1)</f>
        <v>42598.749155092592</v>
      </c>
      <c r="T3649" s="64">
        <f t="shared" si="340"/>
        <v>42643.749155092592</v>
      </c>
      <c r="U3649" s="49">
        <f t="shared" si="341"/>
        <v>45</v>
      </c>
      <c r="V3649" s="45">
        <f>YEAR(S3649)</f>
        <v>2016</v>
      </c>
    </row>
    <row r="3650" spans="1:22" customFormat="1" ht="30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 s="8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7"/>
        <v>100</v>
      </c>
      <c r="P3650" s="9">
        <f t="shared" si="338"/>
        <v>550.04</v>
      </c>
      <c r="Q3650" s="5" t="s">
        <v>8313</v>
      </c>
      <c r="R3650" s="10" t="s">
        <v>8314</v>
      </c>
      <c r="S3650" s="18">
        <f t="shared" si="339"/>
        <v>41887.292187500003</v>
      </c>
      <c r="T3650" s="21">
        <f t="shared" si="340"/>
        <v>41917.292187500003</v>
      </c>
      <c r="U3650" s="23">
        <f t="shared" si="341"/>
        <v>30</v>
      </c>
      <c r="V3650" s="25">
        <f t="shared" si="342"/>
        <v>8.2191780821917804E-2</v>
      </c>
    </row>
    <row r="3651" spans="1:22" customFormat="1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 s="8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3">ROUND(E3651/D3651*100,0)</f>
        <v>104</v>
      </c>
      <c r="P3651" s="9">
        <f t="shared" ref="P3651:P3714" si="344">IFERROR(ROUND(E3651/L3651,2),0)</f>
        <v>97.5</v>
      </c>
      <c r="Q3651" s="5" t="s">
        <v>8313</v>
      </c>
      <c r="R3651" s="10" t="s">
        <v>8314</v>
      </c>
      <c r="S3651" s="18">
        <f t="shared" ref="S3651:S3714" si="345">(((J3651/60)/60)/24)+DATE(1970,1,1)</f>
        <v>41780.712893518517</v>
      </c>
      <c r="T3651" s="21">
        <f t="shared" ref="T3651:T3714" si="346">(((I3651/60)/60)/24)+DATE(1970,1,1)</f>
        <v>41806.712893518517</v>
      </c>
      <c r="U3651" s="23">
        <f t="shared" ref="U3651:U3714" si="347">_xlfn.DAYS(T3651,S3651)</f>
        <v>26</v>
      </c>
      <c r="V3651" s="25">
        <f t="shared" ref="V3651:V3714" si="348">U3651/365</f>
        <v>7.1232876712328766E-2</v>
      </c>
    </row>
    <row r="3652" spans="1:22" customFormat="1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 s="8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3"/>
        <v>100</v>
      </c>
      <c r="P3652" s="9">
        <f t="shared" si="344"/>
        <v>29.41</v>
      </c>
      <c r="Q3652" s="5" t="s">
        <v>8313</v>
      </c>
      <c r="R3652" s="10" t="s">
        <v>8314</v>
      </c>
      <c r="S3652" s="18">
        <f t="shared" si="345"/>
        <v>42381.478981481487</v>
      </c>
      <c r="T3652" s="21">
        <f t="shared" si="346"/>
        <v>42402.478981481487</v>
      </c>
      <c r="U3652" s="23">
        <f t="shared" si="347"/>
        <v>21</v>
      </c>
      <c r="V3652" s="25">
        <f t="shared" si="348"/>
        <v>5.7534246575342465E-2</v>
      </c>
    </row>
    <row r="3653" spans="1:22" customFormat="1" ht="45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 s="8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3"/>
        <v>104</v>
      </c>
      <c r="P3653" s="9">
        <f t="shared" si="344"/>
        <v>57.78</v>
      </c>
      <c r="Q3653" s="5" t="s">
        <v>8313</v>
      </c>
      <c r="R3653" s="10" t="s">
        <v>8314</v>
      </c>
      <c r="S3653" s="18">
        <f t="shared" si="345"/>
        <v>41828.646319444444</v>
      </c>
      <c r="T3653" s="21">
        <f t="shared" si="346"/>
        <v>41861.665972222225</v>
      </c>
      <c r="U3653" s="23">
        <f t="shared" si="347"/>
        <v>33</v>
      </c>
      <c r="V3653" s="25">
        <f t="shared" si="348"/>
        <v>9.0410958904109592E-2</v>
      </c>
    </row>
    <row r="3654" spans="1:22" customFormat="1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 s="8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3"/>
        <v>251</v>
      </c>
      <c r="P3654" s="9">
        <f t="shared" si="344"/>
        <v>44.24</v>
      </c>
      <c r="Q3654" s="5" t="s">
        <v>8313</v>
      </c>
      <c r="R3654" s="10" t="s">
        <v>8314</v>
      </c>
      <c r="S3654" s="18">
        <f t="shared" si="345"/>
        <v>42596.644699074073</v>
      </c>
      <c r="T3654" s="21">
        <f t="shared" si="346"/>
        <v>42607.165972222225</v>
      </c>
      <c r="U3654" s="23">
        <f t="shared" si="347"/>
        <v>11</v>
      </c>
      <c r="V3654" s="25">
        <f t="shared" si="348"/>
        <v>3.0136986301369864E-2</v>
      </c>
    </row>
    <row r="3655" spans="1:22" customFormat="1" ht="60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 s="8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3"/>
        <v>101</v>
      </c>
      <c r="P3655" s="9">
        <f t="shared" si="344"/>
        <v>60.91</v>
      </c>
      <c r="Q3655" s="5" t="s">
        <v>8313</v>
      </c>
      <c r="R3655" s="10" t="s">
        <v>8314</v>
      </c>
      <c r="S3655" s="18">
        <f t="shared" si="345"/>
        <v>42191.363506944443</v>
      </c>
      <c r="T3655" s="21">
        <f t="shared" si="346"/>
        <v>42221.363506944443</v>
      </c>
      <c r="U3655" s="23">
        <f t="shared" si="347"/>
        <v>30</v>
      </c>
      <c r="V3655" s="25">
        <f t="shared" si="348"/>
        <v>8.2191780821917804E-2</v>
      </c>
    </row>
    <row r="3656" spans="1:22" customFormat="1" ht="60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 s="8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3"/>
        <v>174</v>
      </c>
      <c r="P3656" s="9">
        <f t="shared" si="344"/>
        <v>68.84</v>
      </c>
      <c r="Q3656" s="5" t="s">
        <v>8313</v>
      </c>
      <c r="R3656" s="10" t="s">
        <v>8314</v>
      </c>
      <c r="S3656" s="18">
        <f t="shared" si="345"/>
        <v>42440.416504629626</v>
      </c>
      <c r="T3656" s="21">
        <f t="shared" si="346"/>
        <v>42463.708333333328</v>
      </c>
      <c r="U3656" s="23">
        <f t="shared" si="347"/>
        <v>23</v>
      </c>
      <c r="V3656" s="25">
        <f t="shared" si="348"/>
        <v>6.3013698630136991E-2</v>
      </c>
    </row>
    <row r="3657" spans="1:22" customFormat="1" ht="60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 s="8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3"/>
        <v>116</v>
      </c>
      <c r="P3657" s="9">
        <f t="shared" si="344"/>
        <v>73.58</v>
      </c>
      <c r="Q3657" s="5" t="s">
        <v>8313</v>
      </c>
      <c r="R3657" s="10" t="s">
        <v>8314</v>
      </c>
      <c r="S3657" s="18">
        <f t="shared" si="345"/>
        <v>42173.803217592591</v>
      </c>
      <c r="T3657" s="21">
        <f t="shared" si="346"/>
        <v>42203.290972222225</v>
      </c>
      <c r="U3657" s="23">
        <f t="shared" si="347"/>
        <v>30</v>
      </c>
      <c r="V3657" s="25">
        <f t="shared" si="348"/>
        <v>8.2191780821917804E-2</v>
      </c>
    </row>
    <row r="3658" spans="1:22" customFormat="1" ht="60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 s="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3"/>
        <v>106</v>
      </c>
      <c r="P3658" s="9">
        <f t="shared" si="344"/>
        <v>115.02</v>
      </c>
      <c r="Q3658" s="5" t="s">
        <v>8313</v>
      </c>
      <c r="R3658" s="10" t="s">
        <v>8314</v>
      </c>
      <c r="S3658" s="18">
        <f t="shared" si="345"/>
        <v>42737.910138888896</v>
      </c>
      <c r="T3658" s="21">
        <f t="shared" si="346"/>
        <v>42767.957638888889</v>
      </c>
      <c r="U3658" s="23">
        <f t="shared" si="347"/>
        <v>30</v>
      </c>
      <c r="V3658" s="25">
        <f t="shared" si="348"/>
        <v>8.2191780821917804E-2</v>
      </c>
    </row>
    <row r="3659" spans="1:22" customFormat="1" ht="60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 s="8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3"/>
        <v>111</v>
      </c>
      <c r="P3659" s="9">
        <f t="shared" si="344"/>
        <v>110.75</v>
      </c>
      <c r="Q3659" s="5" t="s">
        <v>8313</v>
      </c>
      <c r="R3659" s="10" t="s">
        <v>8314</v>
      </c>
      <c r="S3659" s="18">
        <f t="shared" si="345"/>
        <v>42499.629849537043</v>
      </c>
      <c r="T3659" s="21">
        <f t="shared" si="346"/>
        <v>42522.904166666667</v>
      </c>
      <c r="U3659" s="23">
        <f t="shared" si="347"/>
        <v>23</v>
      </c>
      <c r="V3659" s="25">
        <f t="shared" si="348"/>
        <v>6.3013698630136991E-2</v>
      </c>
    </row>
    <row r="3660" spans="1:22" customFormat="1" ht="30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 s="8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3"/>
        <v>101</v>
      </c>
      <c r="P3660" s="9">
        <f t="shared" si="344"/>
        <v>75.5</v>
      </c>
      <c r="Q3660" s="5" t="s">
        <v>8313</v>
      </c>
      <c r="R3660" s="10" t="s">
        <v>8314</v>
      </c>
      <c r="S3660" s="18">
        <f t="shared" si="345"/>
        <v>41775.858564814815</v>
      </c>
      <c r="T3660" s="21">
        <f t="shared" si="346"/>
        <v>41822.165972222225</v>
      </c>
      <c r="U3660" s="23">
        <f t="shared" si="347"/>
        <v>47</v>
      </c>
      <c r="V3660" s="25">
        <f t="shared" si="348"/>
        <v>0.12876712328767123</v>
      </c>
    </row>
    <row r="3661" spans="1:22" customFormat="1" ht="45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 s="8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3"/>
        <v>102</v>
      </c>
      <c r="P3661" s="9">
        <f t="shared" si="344"/>
        <v>235.46</v>
      </c>
      <c r="Q3661" s="5" t="s">
        <v>8313</v>
      </c>
      <c r="R3661" s="10" t="s">
        <v>8314</v>
      </c>
      <c r="S3661" s="18">
        <f t="shared" si="345"/>
        <v>42055.277199074073</v>
      </c>
      <c r="T3661" s="21">
        <f t="shared" si="346"/>
        <v>42082.610416666663</v>
      </c>
      <c r="U3661" s="23">
        <f t="shared" si="347"/>
        <v>27</v>
      </c>
      <c r="V3661" s="25">
        <f t="shared" si="348"/>
        <v>7.3972602739726029E-2</v>
      </c>
    </row>
    <row r="3662" spans="1:22" customFormat="1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 s="8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3"/>
        <v>100</v>
      </c>
      <c r="P3662" s="9">
        <f t="shared" si="344"/>
        <v>11.36</v>
      </c>
      <c r="Q3662" s="5" t="s">
        <v>8313</v>
      </c>
      <c r="R3662" s="10" t="s">
        <v>8314</v>
      </c>
      <c r="S3662" s="18">
        <f t="shared" si="345"/>
        <v>41971.881076388891</v>
      </c>
      <c r="T3662" s="21">
        <f t="shared" si="346"/>
        <v>41996.881076388891</v>
      </c>
      <c r="U3662" s="23">
        <f t="shared" si="347"/>
        <v>25</v>
      </c>
      <c r="V3662" s="25">
        <f t="shared" si="348"/>
        <v>6.8493150684931503E-2</v>
      </c>
    </row>
    <row r="3663" spans="1:22" customFormat="1" ht="60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 s="8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3"/>
        <v>111</v>
      </c>
      <c r="P3663" s="9">
        <f t="shared" si="344"/>
        <v>92.5</v>
      </c>
      <c r="Q3663" s="5" t="s">
        <v>8313</v>
      </c>
      <c r="R3663" s="10" t="s">
        <v>8314</v>
      </c>
      <c r="S3663" s="18">
        <f t="shared" si="345"/>
        <v>42447.896666666667</v>
      </c>
      <c r="T3663" s="21">
        <f t="shared" si="346"/>
        <v>42470.166666666672</v>
      </c>
      <c r="U3663" s="23">
        <f t="shared" si="347"/>
        <v>23</v>
      </c>
      <c r="V3663" s="25">
        <f t="shared" si="348"/>
        <v>6.3013698630136991E-2</v>
      </c>
    </row>
    <row r="3664" spans="1:22" customFormat="1" ht="60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 s="8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3"/>
        <v>101</v>
      </c>
      <c r="P3664" s="9">
        <f t="shared" si="344"/>
        <v>202.85</v>
      </c>
      <c r="Q3664" s="5" t="s">
        <v>8313</v>
      </c>
      <c r="R3664" s="10" t="s">
        <v>8314</v>
      </c>
      <c r="S3664" s="18">
        <f t="shared" si="345"/>
        <v>42064.220069444447</v>
      </c>
      <c r="T3664" s="21">
        <f t="shared" si="346"/>
        <v>42094.178402777776</v>
      </c>
      <c r="U3664" s="23">
        <f t="shared" si="347"/>
        <v>30</v>
      </c>
      <c r="V3664" s="25">
        <f t="shared" si="348"/>
        <v>8.2191780821917804E-2</v>
      </c>
    </row>
    <row r="3665" spans="1:22" customFormat="1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 s="8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3"/>
        <v>104</v>
      </c>
      <c r="P3665" s="9">
        <f t="shared" si="344"/>
        <v>26</v>
      </c>
      <c r="Q3665" s="5" t="s">
        <v>8313</v>
      </c>
      <c r="R3665" s="10" t="s">
        <v>8314</v>
      </c>
      <c r="S3665" s="18">
        <f t="shared" si="345"/>
        <v>42665.451736111107</v>
      </c>
      <c r="T3665" s="21">
        <f t="shared" si="346"/>
        <v>42725.493402777778</v>
      </c>
      <c r="U3665" s="23">
        <f t="shared" si="347"/>
        <v>60</v>
      </c>
      <c r="V3665" s="25">
        <f t="shared" si="348"/>
        <v>0.16438356164383561</v>
      </c>
    </row>
    <row r="3666" spans="1:22" customFormat="1" ht="60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 s="8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3"/>
        <v>109</v>
      </c>
      <c r="P3666" s="9">
        <f t="shared" si="344"/>
        <v>46.05</v>
      </c>
      <c r="Q3666" s="5" t="s">
        <v>8313</v>
      </c>
      <c r="R3666" s="10" t="s">
        <v>8314</v>
      </c>
      <c r="S3666" s="18">
        <f t="shared" si="345"/>
        <v>42523.248715277776</v>
      </c>
      <c r="T3666" s="21">
        <f t="shared" si="346"/>
        <v>42537.248715277776</v>
      </c>
      <c r="U3666" s="23">
        <f t="shared" si="347"/>
        <v>14</v>
      </c>
      <c r="V3666" s="25">
        <f t="shared" si="348"/>
        <v>3.8356164383561646E-2</v>
      </c>
    </row>
    <row r="3667" spans="1:22" customFormat="1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 s="8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3"/>
        <v>115</v>
      </c>
      <c r="P3667" s="9">
        <f t="shared" si="344"/>
        <v>51</v>
      </c>
      <c r="Q3667" s="5" t="s">
        <v>8313</v>
      </c>
      <c r="R3667" s="10" t="s">
        <v>8314</v>
      </c>
      <c r="S3667" s="18">
        <f t="shared" si="345"/>
        <v>42294.808124999996</v>
      </c>
      <c r="T3667" s="21">
        <f t="shared" si="346"/>
        <v>42305.829166666663</v>
      </c>
      <c r="U3667" s="23">
        <f t="shared" si="347"/>
        <v>11</v>
      </c>
      <c r="V3667" s="25">
        <f t="shared" si="348"/>
        <v>3.0136986301369864E-2</v>
      </c>
    </row>
    <row r="3668" spans="1:22" customFormat="1" ht="30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 s="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3"/>
        <v>100</v>
      </c>
      <c r="P3668" s="9">
        <f t="shared" si="344"/>
        <v>31.58</v>
      </c>
      <c r="Q3668" s="5" t="s">
        <v>8313</v>
      </c>
      <c r="R3668" s="10" t="s">
        <v>8314</v>
      </c>
      <c r="S3668" s="18">
        <f t="shared" si="345"/>
        <v>41822.90488425926</v>
      </c>
      <c r="T3668" s="21">
        <f t="shared" si="346"/>
        <v>41844.291666666664</v>
      </c>
      <c r="U3668" s="23">
        <f t="shared" si="347"/>
        <v>22</v>
      </c>
      <c r="V3668" s="25">
        <f t="shared" si="348"/>
        <v>6.0273972602739728E-2</v>
      </c>
    </row>
    <row r="3669" spans="1:22" customFormat="1" ht="60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 s="8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3"/>
        <v>103</v>
      </c>
      <c r="P3669" s="9">
        <f t="shared" si="344"/>
        <v>53.36</v>
      </c>
      <c r="Q3669" s="5" t="s">
        <v>8313</v>
      </c>
      <c r="R3669" s="10" t="s">
        <v>8314</v>
      </c>
      <c r="S3669" s="18">
        <f t="shared" si="345"/>
        <v>42173.970127314817</v>
      </c>
      <c r="T3669" s="21">
        <f t="shared" si="346"/>
        <v>42203.970127314817</v>
      </c>
      <c r="U3669" s="23">
        <f t="shared" si="347"/>
        <v>30</v>
      </c>
      <c r="V3669" s="25">
        <f t="shared" si="348"/>
        <v>8.2191780821917804E-2</v>
      </c>
    </row>
    <row r="3670" spans="1:22" customFormat="1" ht="60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 s="8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3"/>
        <v>104</v>
      </c>
      <c r="P3670" s="9">
        <f t="shared" si="344"/>
        <v>36.96</v>
      </c>
      <c r="Q3670" s="5" t="s">
        <v>8313</v>
      </c>
      <c r="R3670" s="10" t="s">
        <v>8314</v>
      </c>
      <c r="S3670" s="18">
        <f t="shared" si="345"/>
        <v>42185.556157407409</v>
      </c>
      <c r="T3670" s="21">
        <f t="shared" si="346"/>
        <v>42208.772916666669</v>
      </c>
      <c r="U3670" s="23">
        <f t="shared" si="347"/>
        <v>23</v>
      </c>
      <c r="V3670" s="25">
        <f t="shared" si="348"/>
        <v>6.3013698630136991E-2</v>
      </c>
    </row>
    <row r="3671" spans="1:22" customFormat="1" ht="60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 s="8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3"/>
        <v>138</v>
      </c>
      <c r="P3671" s="9">
        <f t="shared" si="344"/>
        <v>81.290000000000006</v>
      </c>
      <c r="Q3671" s="5" t="s">
        <v>8313</v>
      </c>
      <c r="R3671" s="10" t="s">
        <v>8314</v>
      </c>
      <c r="S3671" s="18">
        <f t="shared" si="345"/>
        <v>42136.675196759257</v>
      </c>
      <c r="T3671" s="21">
        <f t="shared" si="346"/>
        <v>42166.675196759257</v>
      </c>
      <c r="U3671" s="23">
        <f t="shared" si="347"/>
        <v>30</v>
      </c>
      <c r="V3671" s="25">
        <f t="shared" si="348"/>
        <v>8.2191780821917804E-2</v>
      </c>
    </row>
    <row r="3672" spans="1:22" customFormat="1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 s="8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3"/>
        <v>110</v>
      </c>
      <c r="P3672" s="9">
        <f t="shared" si="344"/>
        <v>20.079999999999998</v>
      </c>
      <c r="Q3672" s="5" t="s">
        <v>8313</v>
      </c>
      <c r="R3672" s="10" t="s">
        <v>8314</v>
      </c>
      <c r="S3672" s="18">
        <f t="shared" si="345"/>
        <v>42142.514016203699</v>
      </c>
      <c r="T3672" s="21">
        <f t="shared" si="346"/>
        <v>42155.958333333328</v>
      </c>
      <c r="U3672" s="23">
        <f t="shared" si="347"/>
        <v>13</v>
      </c>
      <c r="V3672" s="25">
        <f t="shared" si="348"/>
        <v>3.5616438356164383E-2</v>
      </c>
    </row>
    <row r="3673" spans="1:22" customFormat="1" ht="60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 s="8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3"/>
        <v>101</v>
      </c>
      <c r="P3673" s="9">
        <f t="shared" si="344"/>
        <v>88.25</v>
      </c>
      <c r="Q3673" s="5" t="s">
        <v>8313</v>
      </c>
      <c r="R3673" s="10" t="s">
        <v>8314</v>
      </c>
      <c r="S3673" s="18">
        <f t="shared" si="345"/>
        <v>41820.62809027778</v>
      </c>
      <c r="T3673" s="21">
        <f t="shared" si="346"/>
        <v>41841.165972222225</v>
      </c>
      <c r="U3673" s="23">
        <f t="shared" si="347"/>
        <v>21</v>
      </c>
      <c r="V3673" s="25">
        <f t="shared" si="348"/>
        <v>5.7534246575342465E-2</v>
      </c>
    </row>
    <row r="3674" spans="1:22" customFormat="1" ht="60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 s="8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3"/>
        <v>102</v>
      </c>
      <c r="P3674" s="9">
        <f t="shared" si="344"/>
        <v>53.44</v>
      </c>
      <c r="Q3674" s="5" t="s">
        <v>8313</v>
      </c>
      <c r="R3674" s="10" t="s">
        <v>8314</v>
      </c>
      <c r="S3674" s="18">
        <f t="shared" si="345"/>
        <v>41878.946574074071</v>
      </c>
      <c r="T3674" s="21">
        <f t="shared" si="346"/>
        <v>41908.946574074071</v>
      </c>
      <c r="U3674" s="23">
        <f t="shared" si="347"/>
        <v>30</v>
      </c>
      <c r="V3674" s="25">
        <f t="shared" si="348"/>
        <v>8.2191780821917804E-2</v>
      </c>
    </row>
    <row r="3675" spans="1:22" customFormat="1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 s="8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3"/>
        <v>114</v>
      </c>
      <c r="P3675" s="9">
        <f t="shared" si="344"/>
        <v>39.869999999999997</v>
      </c>
      <c r="Q3675" s="5" t="s">
        <v>8313</v>
      </c>
      <c r="R3675" s="10" t="s">
        <v>8314</v>
      </c>
      <c r="S3675" s="18">
        <f t="shared" si="345"/>
        <v>41914.295104166667</v>
      </c>
      <c r="T3675" s="21">
        <f t="shared" si="346"/>
        <v>41948.536111111112</v>
      </c>
      <c r="U3675" s="23">
        <f t="shared" si="347"/>
        <v>34</v>
      </c>
      <c r="V3675" s="25">
        <f t="shared" si="348"/>
        <v>9.3150684931506855E-2</v>
      </c>
    </row>
    <row r="3676" spans="1:22" customFormat="1" ht="60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 s="8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3"/>
        <v>100</v>
      </c>
      <c r="P3676" s="9">
        <f t="shared" si="344"/>
        <v>145.16</v>
      </c>
      <c r="Q3676" s="5" t="s">
        <v>8313</v>
      </c>
      <c r="R3676" s="10" t="s">
        <v>8314</v>
      </c>
      <c r="S3676" s="18">
        <f t="shared" si="345"/>
        <v>42556.873020833329</v>
      </c>
      <c r="T3676" s="21">
        <f t="shared" si="346"/>
        <v>42616.873020833329</v>
      </c>
      <c r="U3676" s="23">
        <f t="shared" si="347"/>
        <v>60</v>
      </c>
      <c r="V3676" s="25">
        <f t="shared" si="348"/>
        <v>0.16438356164383561</v>
      </c>
    </row>
    <row r="3677" spans="1:22" customFormat="1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 s="8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3"/>
        <v>140</v>
      </c>
      <c r="P3677" s="9">
        <f t="shared" si="344"/>
        <v>23.33</v>
      </c>
      <c r="Q3677" s="5" t="s">
        <v>8313</v>
      </c>
      <c r="R3677" s="10" t="s">
        <v>8314</v>
      </c>
      <c r="S3677" s="18">
        <f t="shared" si="345"/>
        <v>42493.597013888888</v>
      </c>
      <c r="T3677" s="21">
        <f t="shared" si="346"/>
        <v>42505.958333333328</v>
      </c>
      <c r="U3677" s="23">
        <f t="shared" si="347"/>
        <v>12</v>
      </c>
      <c r="V3677" s="25">
        <f t="shared" si="348"/>
        <v>3.287671232876712E-2</v>
      </c>
    </row>
    <row r="3678" spans="1:22" customFormat="1" ht="60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 s="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3"/>
        <v>129</v>
      </c>
      <c r="P3678" s="9">
        <f t="shared" si="344"/>
        <v>64.38</v>
      </c>
      <c r="Q3678" s="5" t="s">
        <v>8313</v>
      </c>
      <c r="R3678" s="10" t="s">
        <v>8314</v>
      </c>
      <c r="S3678" s="18">
        <f t="shared" si="345"/>
        <v>41876.815787037034</v>
      </c>
      <c r="T3678" s="21">
        <f t="shared" si="346"/>
        <v>41894.815787037034</v>
      </c>
      <c r="U3678" s="23">
        <f t="shared" si="347"/>
        <v>18</v>
      </c>
      <c r="V3678" s="25">
        <f t="shared" si="348"/>
        <v>4.9315068493150684E-2</v>
      </c>
    </row>
    <row r="3679" spans="1:22" customFormat="1" ht="45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 s="8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3"/>
        <v>103</v>
      </c>
      <c r="P3679" s="9">
        <f t="shared" si="344"/>
        <v>62.05</v>
      </c>
      <c r="Q3679" s="5" t="s">
        <v>8313</v>
      </c>
      <c r="R3679" s="10" t="s">
        <v>8314</v>
      </c>
      <c r="S3679" s="18">
        <f t="shared" si="345"/>
        <v>41802.574282407404</v>
      </c>
      <c r="T3679" s="21">
        <f t="shared" si="346"/>
        <v>41823.165972222225</v>
      </c>
      <c r="U3679" s="23">
        <f t="shared" si="347"/>
        <v>21</v>
      </c>
      <c r="V3679" s="25">
        <f t="shared" si="348"/>
        <v>5.7534246575342465E-2</v>
      </c>
    </row>
    <row r="3680" spans="1:22" customFormat="1" ht="45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 s="8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3"/>
        <v>103</v>
      </c>
      <c r="P3680" s="9">
        <f t="shared" si="344"/>
        <v>66.13</v>
      </c>
      <c r="Q3680" s="5" t="s">
        <v>8313</v>
      </c>
      <c r="R3680" s="10" t="s">
        <v>8314</v>
      </c>
      <c r="S3680" s="18">
        <f t="shared" si="345"/>
        <v>42120.531226851846</v>
      </c>
      <c r="T3680" s="21">
        <f t="shared" si="346"/>
        <v>42155.531226851846</v>
      </c>
      <c r="U3680" s="23">
        <f t="shared" si="347"/>
        <v>35</v>
      </c>
      <c r="V3680" s="25">
        <f t="shared" si="348"/>
        <v>9.5890410958904104E-2</v>
      </c>
    </row>
    <row r="3681" spans="1:22" customFormat="1" ht="60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 s="8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3"/>
        <v>110</v>
      </c>
      <c r="P3681" s="9">
        <f t="shared" si="344"/>
        <v>73.400000000000006</v>
      </c>
      <c r="Q3681" s="5" t="s">
        <v>8313</v>
      </c>
      <c r="R3681" s="10" t="s">
        <v>8314</v>
      </c>
      <c r="S3681" s="18">
        <f t="shared" si="345"/>
        <v>41786.761354166665</v>
      </c>
      <c r="T3681" s="21">
        <f t="shared" si="346"/>
        <v>41821.207638888889</v>
      </c>
      <c r="U3681" s="23">
        <f t="shared" si="347"/>
        <v>35</v>
      </c>
      <c r="V3681" s="25">
        <f t="shared" si="348"/>
        <v>9.5890410958904104E-2</v>
      </c>
    </row>
    <row r="3682" spans="1:22" customFormat="1" ht="45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 s="8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3"/>
        <v>113</v>
      </c>
      <c r="P3682" s="9">
        <f t="shared" si="344"/>
        <v>99.5</v>
      </c>
      <c r="Q3682" s="5" t="s">
        <v>8313</v>
      </c>
      <c r="R3682" s="10" t="s">
        <v>8314</v>
      </c>
      <c r="S3682" s="18">
        <f t="shared" si="345"/>
        <v>42627.454097222217</v>
      </c>
      <c r="T3682" s="21">
        <f t="shared" si="346"/>
        <v>42648.454097222217</v>
      </c>
      <c r="U3682" s="23">
        <f t="shared" si="347"/>
        <v>21</v>
      </c>
      <c r="V3682" s="25">
        <f t="shared" si="348"/>
        <v>5.7534246575342465E-2</v>
      </c>
    </row>
    <row r="3683" spans="1:22" customFormat="1" ht="60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 s="8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3"/>
        <v>112</v>
      </c>
      <c r="P3683" s="9">
        <f t="shared" si="344"/>
        <v>62.17</v>
      </c>
      <c r="Q3683" s="5" t="s">
        <v>8313</v>
      </c>
      <c r="R3683" s="10" t="s">
        <v>8314</v>
      </c>
      <c r="S3683" s="18">
        <f t="shared" si="345"/>
        <v>42374.651504629626</v>
      </c>
      <c r="T3683" s="21">
        <f t="shared" si="346"/>
        <v>42384.651504629626</v>
      </c>
      <c r="U3683" s="23">
        <f t="shared" si="347"/>
        <v>10</v>
      </c>
      <c r="V3683" s="25">
        <f t="shared" si="348"/>
        <v>2.7397260273972601E-2</v>
      </c>
    </row>
    <row r="3684" spans="1:22" customFormat="1" ht="45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 s="8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3"/>
        <v>139</v>
      </c>
      <c r="P3684" s="9">
        <f t="shared" si="344"/>
        <v>62.33</v>
      </c>
      <c r="Q3684" s="5" t="s">
        <v>8313</v>
      </c>
      <c r="R3684" s="10" t="s">
        <v>8314</v>
      </c>
      <c r="S3684" s="18">
        <f t="shared" si="345"/>
        <v>41772.685393518521</v>
      </c>
      <c r="T3684" s="21">
        <f t="shared" si="346"/>
        <v>41806.290972222225</v>
      </c>
      <c r="U3684" s="23">
        <f t="shared" si="347"/>
        <v>34</v>
      </c>
      <c r="V3684" s="25">
        <f t="shared" si="348"/>
        <v>9.3150684931506855E-2</v>
      </c>
    </row>
    <row r="3685" spans="1:22" customFormat="1" ht="45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 s="8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3"/>
        <v>111</v>
      </c>
      <c r="P3685" s="9">
        <f t="shared" si="344"/>
        <v>58.79</v>
      </c>
      <c r="Q3685" s="5" t="s">
        <v>8313</v>
      </c>
      <c r="R3685" s="10" t="s">
        <v>8314</v>
      </c>
      <c r="S3685" s="18">
        <f t="shared" si="345"/>
        <v>42633.116851851853</v>
      </c>
      <c r="T3685" s="21">
        <f t="shared" si="346"/>
        <v>42663.116851851853</v>
      </c>
      <c r="U3685" s="23">
        <f t="shared" si="347"/>
        <v>30</v>
      </c>
      <c r="V3685" s="25">
        <f t="shared" si="348"/>
        <v>8.2191780821917804E-2</v>
      </c>
    </row>
    <row r="3686" spans="1:22" customFormat="1" ht="60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 s="8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3"/>
        <v>139</v>
      </c>
      <c r="P3686" s="9">
        <f t="shared" si="344"/>
        <v>45.35</v>
      </c>
      <c r="Q3686" s="5" t="s">
        <v>8313</v>
      </c>
      <c r="R3686" s="10" t="s">
        <v>8314</v>
      </c>
      <c r="S3686" s="18">
        <f t="shared" si="345"/>
        <v>42219.180393518516</v>
      </c>
      <c r="T3686" s="21">
        <f t="shared" si="346"/>
        <v>42249.180393518516</v>
      </c>
      <c r="U3686" s="23">
        <f t="shared" si="347"/>
        <v>30</v>
      </c>
      <c r="V3686" s="25">
        <f t="shared" si="348"/>
        <v>8.2191780821917804E-2</v>
      </c>
    </row>
    <row r="3687" spans="1:22" customFormat="1" ht="45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 s="8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3"/>
        <v>106</v>
      </c>
      <c r="P3687" s="9">
        <f t="shared" si="344"/>
        <v>41.94</v>
      </c>
      <c r="Q3687" s="5" t="s">
        <v>8313</v>
      </c>
      <c r="R3687" s="10" t="s">
        <v>8314</v>
      </c>
      <c r="S3687" s="18">
        <f t="shared" si="345"/>
        <v>41753.593275462961</v>
      </c>
      <c r="T3687" s="21">
        <f t="shared" si="346"/>
        <v>41778.875</v>
      </c>
      <c r="U3687" s="23">
        <f t="shared" si="347"/>
        <v>25</v>
      </c>
      <c r="V3687" s="25">
        <f t="shared" si="348"/>
        <v>6.8493150684931503E-2</v>
      </c>
    </row>
    <row r="3688" spans="1:22" customFormat="1" ht="45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 s="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3"/>
        <v>101</v>
      </c>
      <c r="P3688" s="9">
        <f t="shared" si="344"/>
        <v>59.17</v>
      </c>
      <c r="Q3688" s="5" t="s">
        <v>8313</v>
      </c>
      <c r="R3688" s="10" t="s">
        <v>8314</v>
      </c>
      <c r="S3688" s="18">
        <f t="shared" si="345"/>
        <v>42230.662731481483</v>
      </c>
      <c r="T3688" s="21">
        <f t="shared" si="346"/>
        <v>42245.165972222225</v>
      </c>
      <c r="U3688" s="23">
        <f t="shared" si="347"/>
        <v>15</v>
      </c>
      <c r="V3688" s="25">
        <f t="shared" si="348"/>
        <v>4.1095890410958902E-2</v>
      </c>
    </row>
    <row r="3689" spans="1:22" customFormat="1" ht="60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 s="8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3"/>
        <v>100</v>
      </c>
      <c r="P3689" s="9">
        <f t="shared" si="344"/>
        <v>200.49</v>
      </c>
      <c r="Q3689" s="5" t="s">
        <v>8313</v>
      </c>
      <c r="R3689" s="10" t="s">
        <v>8314</v>
      </c>
      <c r="S3689" s="18">
        <f t="shared" si="345"/>
        <v>41787.218229166669</v>
      </c>
      <c r="T3689" s="21">
        <f t="shared" si="346"/>
        <v>41817.218229166669</v>
      </c>
      <c r="U3689" s="23">
        <f t="shared" si="347"/>
        <v>30</v>
      </c>
      <c r="V3689" s="25">
        <f t="shared" si="348"/>
        <v>8.2191780821917804E-2</v>
      </c>
    </row>
    <row r="3690" spans="1:22" customFormat="1" ht="60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 s="8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3"/>
        <v>109</v>
      </c>
      <c r="P3690" s="9">
        <f t="shared" si="344"/>
        <v>83.97</v>
      </c>
      <c r="Q3690" s="5" t="s">
        <v>8313</v>
      </c>
      <c r="R3690" s="10" t="s">
        <v>8314</v>
      </c>
      <c r="S3690" s="18">
        <f t="shared" si="345"/>
        <v>41829.787083333329</v>
      </c>
      <c r="T3690" s="21">
        <f t="shared" si="346"/>
        <v>41859.787083333329</v>
      </c>
      <c r="U3690" s="23">
        <f t="shared" si="347"/>
        <v>30</v>
      </c>
      <c r="V3690" s="25">
        <f t="shared" si="348"/>
        <v>8.2191780821917804E-2</v>
      </c>
    </row>
    <row r="3691" spans="1:22" customFormat="1" ht="60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 s="8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3"/>
        <v>118</v>
      </c>
      <c r="P3691" s="9">
        <f t="shared" si="344"/>
        <v>57.26</v>
      </c>
      <c r="Q3691" s="5" t="s">
        <v>8313</v>
      </c>
      <c r="R3691" s="10" t="s">
        <v>8314</v>
      </c>
      <c r="S3691" s="18">
        <f t="shared" si="345"/>
        <v>42147.826840277776</v>
      </c>
      <c r="T3691" s="21">
        <f t="shared" si="346"/>
        <v>42176.934027777781</v>
      </c>
      <c r="U3691" s="23">
        <f t="shared" si="347"/>
        <v>29</v>
      </c>
      <c r="V3691" s="25">
        <f t="shared" si="348"/>
        <v>7.9452054794520555E-2</v>
      </c>
    </row>
    <row r="3692" spans="1:22" customFormat="1" ht="60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 s="8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3"/>
        <v>120</v>
      </c>
      <c r="P3692" s="9">
        <f t="shared" si="344"/>
        <v>58.06</v>
      </c>
      <c r="Q3692" s="5" t="s">
        <v>8313</v>
      </c>
      <c r="R3692" s="10" t="s">
        <v>8314</v>
      </c>
      <c r="S3692" s="18">
        <f t="shared" si="345"/>
        <v>41940.598182870373</v>
      </c>
      <c r="T3692" s="21">
        <f t="shared" si="346"/>
        <v>41970.639849537038</v>
      </c>
      <c r="U3692" s="23">
        <f t="shared" si="347"/>
        <v>30</v>
      </c>
      <c r="V3692" s="25">
        <f t="shared" si="348"/>
        <v>8.2191780821917804E-2</v>
      </c>
    </row>
    <row r="3693" spans="1:22" customFormat="1" ht="30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 s="8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3"/>
        <v>128</v>
      </c>
      <c r="P3693" s="9">
        <f t="shared" si="344"/>
        <v>186.8</v>
      </c>
      <c r="Q3693" s="5" t="s">
        <v>8313</v>
      </c>
      <c r="R3693" s="10" t="s">
        <v>8314</v>
      </c>
      <c r="S3693" s="18">
        <f t="shared" si="345"/>
        <v>42020.700567129628</v>
      </c>
      <c r="T3693" s="21">
        <f t="shared" si="346"/>
        <v>42065.207638888889</v>
      </c>
      <c r="U3693" s="23">
        <f t="shared" si="347"/>
        <v>45</v>
      </c>
      <c r="V3693" s="25">
        <f t="shared" si="348"/>
        <v>0.12328767123287671</v>
      </c>
    </row>
    <row r="3694" spans="1:22" customFormat="1" ht="30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 s="8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3"/>
        <v>126</v>
      </c>
      <c r="P3694" s="9">
        <f t="shared" si="344"/>
        <v>74.12</v>
      </c>
      <c r="Q3694" s="5" t="s">
        <v>8313</v>
      </c>
      <c r="R3694" s="10" t="s">
        <v>8314</v>
      </c>
      <c r="S3694" s="18">
        <f t="shared" si="345"/>
        <v>41891.96503472222</v>
      </c>
      <c r="T3694" s="21">
        <f t="shared" si="346"/>
        <v>41901</v>
      </c>
      <c r="U3694" s="23">
        <f t="shared" si="347"/>
        <v>10</v>
      </c>
      <c r="V3694" s="25">
        <f t="shared" si="348"/>
        <v>2.7397260273972601E-2</v>
      </c>
    </row>
    <row r="3695" spans="1:22" customFormat="1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 s="8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3"/>
        <v>129</v>
      </c>
      <c r="P3695" s="9">
        <f t="shared" si="344"/>
        <v>30.71</v>
      </c>
      <c r="Q3695" s="5" t="s">
        <v>8313</v>
      </c>
      <c r="R3695" s="10" t="s">
        <v>8314</v>
      </c>
      <c r="S3695" s="18">
        <f t="shared" si="345"/>
        <v>42309.191307870366</v>
      </c>
      <c r="T3695" s="21">
        <f t="shared" si="346"/>
        <v>42338.9375</v>
      </c>
      <c r="U3695" s="23">
        <f t="shared" si="347"/>
        <v>29</v>
      </c>
      <c r="V3695" s="25">
        <f t="shared" si="348"/>
        <v>7.9452054794520555E-2</v>
      </c>
    </row>
    <row r="3696" spans="1:22" customFormat="1" ht="60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 s="8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3"/>
        <v>107</v>
      </c>
      <c r="P3696" s="9">
        <f t="shared" si="344"/>
        <v>62.67</v>
      </c>
      <c r="Q3696" s="5" t="s">
        <v>8313</v>
      </c>
      <c r="R3696" s="10" t="s">
        <v>8314</v>
      </c>
      <c r="S3696" s="18">
        <f t="shared" si="345"/>
        <v>42490.133877314816</v>
      </c>
      <c r="T3696" s="21">
        <f t="shared" si="346"/>
        <v>42527.083333333328</v>
      </c>
      <c r="U3696" s="23">
        <f t="shared" si="347"/>
        <v>37</v>
      </c>
      <c r="V3696" s="25">
        <f t="shared" si="348"/>
        <v>0.10136986301369863</v>
      </c>
    </row>
    <row r="3697" spans="1:22" customFormat="1" ht="60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 s="8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3"/>
        <v>100</v>
      </c>
      <c r="P3697" s="9">
        <f t="shared" si="344"/>
        <v>121.36</v>
      </c>
      <c r="Q3697" s="5" t="s">
        <v>8313</v>
      </c>
      <c r="R3697" s="10" t="s">
        <v>8314</v>
      </c>
      <c r="S3697" s="18">
        <f t="shared" si="345"/>
        <v>41995.870486111111</v>
      </c>
      <c r="T3697" s="21">
        <f t="shared" si="346"/>
        <v>42015.870486111111</v>
      </c>
      <c r="U3697" s="23">
        <f t="shared" si="347"/>
        <v>20</v>
      </c>
      <c r="V3697" s="25">
        <f t="shared" si="348"/>
        <v>5.4794520547945202E-2</v>
      </c>
    </row>
    <row r="3698" spans="1:22" customFormat="1" ht="45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 s="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3"/>
        <v>155</v>
      </c>
      <c r="P3698" s="9">
        <f t="shared" si="344"/>
        <v>39.74</v>
      </c>
      <c r="Q3698" s="5" t="s">
        <v>8313</v>
      </c>
      <c r="R3698" s="10" t="s">
        <v>8314</v>
      </c>
      <c r="S3698" s="18">
        <f t="shared" si="345"/>
        <v>41988.617083333331</v>
      </c>
      <c r="T3698" s="21">
        <f t="shared" si="346"/>
        <v>42048.617083333331</v>
      </c>
      <c r="U3698" s="23">
        <f t="shared" si="347"/>
        <v>60</v>
      </c>
      <c r="V3698" s="25">
        <f t="shared" si="348"/>
        <v>0.16438356164383561</v>
      </c>
    </row>
    <row r="3699" spans="1:22" customFormat="1" ht="60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 s="8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3"/>
        <v>108</v>
      </c>
      <c r="P3699" s="9">
        <f t="shared" si="344"/>
        <v>72</v>
      </c>
      <c r="Q3699" s="5" t="s">
        <v>8313</v>
      </c>
      <c r="R3699" s="10" t="s">
        <v>8314</v>
      </c>
      <c r="S3699" s="18">
        <f t="shared" si="345"/>
        <v>42479.465833333335</v>
      </c>
      <c r="T3699" s="21">
        <f t="shared" si="346"/>
        <v>42500.465833333335</v>
      </c>
      <c r="U3699" s="23">
        <f t="shared" si="347"/>
        <v>21</v>
      </c>
      <c r="V3699" s="25">
        <f t="shared" si="348"/>
        <v>5.7534246575342465E-2</v>
      </c>
    </row>
    <row r="3700" spans="1:22" customFormat="1" ht="45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 s="8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3"/>
        <v>111</v>
      </c>
      <c r="P3700" s="9">
        <f t="shared" si="344"/>
        <v>40.630000000000003</v>
      </c>
      <c r="Q3700" s="5" t="s">
        <v>8313</v>
      </c>
      <c r="R3700" s="10" t="s">
        <v>8314</v>
      </c>
      <c r="S3700" s="18">
        <f t="shared" si="345"/>
        <v>42401.806562500002</v>
      </c>
      <c r="T3700" s="21">
        <f t="shared" si="346"/>
        <v>42431.806562500002</v>
      </c>
      <c r="U3700" s="23">
        <f t="shared" si="347"/>
        <v>30</v>
      </c>
      <c r="V3700" s="25">
        <f t="shared" si="348"/>
        <v>8.2191780821917804E-2</v>
      </c>
    </row>
    <row r="3701" spans="1:22" customFormat="1" ht="60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 s="8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3"/>
        <v>101</v>
      </c>
      <c r="P3701" s="9">
        <f t="shared" si="344"/>
        <v>63</v>
      </c>
      <c r="Q3701" s="5" t="s">
        <v>8313</v>
      </c>
      <c r="R3701" s="10" t="s">
        <v>8314</v>
      </c>
      <c r="S3701" s="18">
        <f t="shared" si="345"/>
        <v>41897.602037037039</v>
      </c>
      <c r="T3701" s="21">
        <f t="shared" si="346"/>
        <v>41927.602037037039</v>
      </c>
      <c r="U3701" s="23">
        <f t="shared" si="347"/>
        <v>30</v>
      </c>
      <c r="V3701" s="25">
        <f t="shared" si="348"/>
        <v>8.2191780821917804E-2</v>
      </c>
    </row>
    <row r="3702" spans="1:22" customFormat="1" ht="30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 s="8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3"/>
        <v>121</v>
      </c>
      <c r="P3702" s="9">
        <f t="shared" si="344"/>
        <v>33.67</v>
      </c>
      <c r="Q3702" s="5" t="s">
        <v>8313</v>
      </c>
      <c r="R3702" s="10" t="s">
        <v>8314</v>
      </c>
      <c r="S3702" s="18">
        <f t="shared" si="345"/>
        <v>41882.585648148146</v>
      </c>
      <c r="T3702" s="21">
        <f t="shared" si="346"/>
        <v>41912.666666666664</v>
      </c>
      <c r="U3702" s="23">
        <f t="shared" si="347"/>
        <v>30</v>
      </c>
      <c r="V3702" s="25">
        <f t="shared" si="348"/>
        <v>8.2191780821917804E-2</v>
      </c>
    </row>
    <row r="3703" spans="1:22" customFormat="1" ht="60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 s="8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3"/>
        <v>100</v>
      </c>
      <c r="P3703" s="9">
        <f t="shared" si="344"/>
        <v>38.590000000000003</v>
      </c>
      <c r="Q3703" s="5" t="s">
        <v>8313</v>
      </c>
      <c r="R3703" s="10" t="s">
        <v>8314</v>
      </c>
      <c r="S3703" s="18">
        <f t="shared" si="345"/>
        <v>42129.541585648149</v>
      </c>
      <c r="T3703" s="21">
        <f t="shared" si="346"/>
        <v>42159.541585648149</v>
      </c>
      <c r="U3703" s="23">
        <f t="shared" si="347"/>
        <v>30</v>
      </c>
      <c r="V3703" s="25">
        <f t="shared" si="348"/>
        <v>8.2191780821917804E-2</v>
      </c>
    </row>
    <row r="3704" spans="1:22" customFormat="1" ht="60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 s="8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3"/>
        <v>109</v>
      </c>
      <c r="P3704" s="9">
        <f t="shared" si="344"/>
        <v>155.94999999999999</v>
      </c>
      <c r="Q3704" s="5" t="s">
        <v>8313</v>
      </c>
      <c r="R3704" s="10" t="s">
        <v>8314</v>
      </c>
      <c r="S3704" s="18">
        <f t="shared" si="345"/>
        <v>42524.53800925926</v>
      </c>
      <c r="T3704" s="21">
        <f t="shared" si="346"/>
        <v>42561.957638888889</v>
      </c>
      <c r="U3704" s="23">
        <f t="shared" si="347"/>
        <v>37</v>
      </c>
      <c r="V3704" s="25">
        <f t="shared" si="348"/>
        <v>0.10136986301369863</v>
      </c>
    </row>
    <row r="3705" spans="1:22" customFormat="1" ht="60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 s="8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3"/>
        <v>123</v>
      </c>
      <c r="P3705" s="9">
        <f t="shared" si="344"/>
        <v>43.2</v>
      </c>
      <c r="Q3705" s="5" t="s">
        <v>8313</v>
      </c>
      <c r="R3705" s="10" t="s">
        <v>8314</v>
      </c>
      <c r="S3705" s="18">
        <f t="shared" si="345"/>
        <v>42556.504490740743</v>
      </c>
      <c r="T3705" s="21">
        <f t="shared" si="346"/>
        <v>42595.290972222225</v>
      </c>
      <c r="U3705" s="23">
        <f t="shared" si="347"/>
        <v>39</v>
      </c>
      <c r="V3705" s="25">
        <f t="shared" si="348"/>
        <v>0.10684931506849316</v>
      </c>
    </row>
    <row r="3706" spans="1:22" customFormat="1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 s="8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3"/>
        <v>136</v>
      </c>
      <c r="P3706" s="9">
        <f t="shared" si="344"/>
        <v>15.15</v>
      </c>
      <c r="Q3706" s="5" t="s">
        <v>8313</v>
      </c>
      <c r="R3706" s="10" t="s">
        <v>8314</v>
      </c>
      <c r="S3706" s="18">
        <f t="shared" si="345"/>
        <v>42461.689745370371</v>
      </c>
      <c r="T3706" s="21">
        <f t="shared" si="346"/>
        <v>42521.689745370371</v>
      </c>
      <c r="U3706" s="23">
        <f t="shared" si="347"/>
        <v>60</v>
      </c>
      <c r="V3706" s="25">
        <f t="shared" si="348"/>
        <v>0.16438356164383561</v>
      </c>
    </row>
    <row r="3707" spans="1:22" customFormat="1" ht="60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 s="8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3"/>
        <v>103</v>
      </c>
      <c r="P3707" s="9">
        <f t="shared" si="344"/>
        <v>83.57</v>
      </c>
      <c r="Q3707" s="5" t="s">
        <v>8313</v>
      </c>
      <c r="R3707" s="10" t="s">
        <v>8314</v>
      </c>
      <c r="S3707" s="18">
        <f t="shared" si="345"/>
        <v>41792.542986111112</v>
      </c>
      <c r="T3707" s="21">
        <f t="shared" si="346"/>
        <v>41813.75</v>
      </c>
      <c r="U3707" s="23">
        <f t="shared" si="347"/>
        <v>21</v>
      </c>
      <c r="V3707" s="25">
        <f t="shared" si="348"/>
        <v>5.7534246575342465E-2</v>
      </c>
    </row>
    <row r="3708" spans="1:22" customFormat="1" ht="45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 s="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3"/>
        <v>121</v>
      </c>
      <c r="P3708" s="9">
        <f t="shared" si="344"/>
        <v>140</v>
      </c>
      <c r="Q3708" s="5" t="s">
        <v>8313</v>
      </c>
      <c r="R3708" s="10" t="s">
        <v>8314</v>
      </c>
      <c r="S3708" s="18">
        <f t="shared" si="345"/>
        <v>41879.913761574076</v>
      </c>
      <c r="T3708" s="21">
        <f t="shared" si="346"/>
        <v>41894.913761574076</v>
      </c>
      <c r="U3708" s="23">
        <f t="shared" si="347"/>
        <v>15</v>
      </c>
      <c r="V3708" s="25">
        <f t="shared" si="348"/>
        <v>4.1095890410958902E-2</v>
      </c>
    </row>
    <row r="3709" spans="1:22" customFormat="1" ht="45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 s="8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3"/>
        <v>186</v>
      </c>
      <c r="P3709" s="9">
        <f t="shared" si="344"/>
        <v>80.87</v>
      </c>
      <c r="Q3709" s="5" t="s">
        <v>8313</v>
      </c>
      <c r="R3709" s="10" t="s">
        <v>8314</v>
      </c>
      <c r="S3709" s="18">
        <f t="shared" si="345"/>
        <v>42552.048356481479</v>
      </c>
      <c r="T3709" s="21">
        <f t="shared" si="346"/>
        <v>42573.226388888885</v>
      </c>
      <c r="U3709" s="23">
        <f t="shared" si="347"/>
        <v>21</v>
      </c>
      <c r="V3709" s="25">
        <f t="shared" si="348"/>
        <v>5.7534246575342465E-2</v>
      </c>
    </row>
    <row r="3710" spans="1:22" customFormat="1" ht="60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 s="8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3"/>
        <v>300</v>
      </c>
      <c r="P3710" s="9">
        <f t="shared" si="344"/>
        <v>53.85</v>
      </c>
      <c r="Q3710" s="5" t="s">
        <v>8313</v>
      </c>
      <c r="R3710" s="10" t="s">
        <v>8314</v>
      </c>
      <c r="S3710" s="18">
        <f t="shared" si="345"/>
        <v>41810.142199074071</v>
      </c>
      <c r="T3710" s="21">
        <f t="shared" si="346"/>
        <v>41824.142199074071</v>
      </c>
      <c r="U3710" s="23">
        <f t="shared" si="347"/>
        <v>14</v>
      </c>
      <c r="V3710" s="25">
        <f t="shared" si="348"/>
        <v>3.8356164383561646E-2</v>
      </c>
    </row>
    <row r="3711" spans="1:22" customFormat="1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 s="8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3"/>
        <v>108</v>
      </c>
      <c r="P3711" s="9">
        <f t="shared" si="344"/>
        <v>30.93</v>
      </c>
      <c r="Q3711" s="5" t="s">
        <v>8313</v>
      </c>
      <c r="R3711" s="10" t="s">
        <v>8314</v>
      </c>
      <c r="S3711" s="18">
        <f t="shared" si="345"/>
        <v>41785.707708333335</v>
      </c>
      <c r="T3711" s="21">
        <f t="shared" si="346"/>
        <v>41815.707708333335</v>
      </c>
      <c r="U3711" s="23">
        <f t="shared" si="347"/>
        <v>30</v>
      </c>
      <c r="V3711" s="25">
        <f t="shared" si="348"/>
        <v>8.2191780821917804E-2</v>
      </c>
    </row>
    <row r="3712" spans="1:22" customFormat="1" ht="30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 s="8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3"/>
        <v>141</v>
      </c>
      <c r="P3712" s="9">
        <f t="shared" si="344"/>
        <v>67.959999999999994</v>
      </c>
      <c r="Q3712" s="5" t="s">
        <v>8313</v>
      </c>
      <c r="R3712" s="10" t="s">
        <v>8314</v>
      </c>
      <c r="S3712" s="18">
        <f t="shared" si="345"/>
        <v>42072.576249999998</v>
      </c>
      <c r="T3712" s="21">
        <f t="shared" si="346"/>
        <v>42097.576249999998</v>
      </c>
      <c r="U3712" s="23">
        <f t="shared" si="347"/>
        <v>25</v>
      </c>
      <c r="V3712" s="25">
        <f t="shared" si="348"/>
        <v>6.8493150684931503E-2</v>
      </c>
    </row>
    <row r="3713" spans="1:22" customFormat="1" ht="30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 s="8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3"/>
        <v>114</v>
      </c>
      <c r="P3713" s="9">
        <f t="shared" si="344"/>
        <v>27.14</v>
      </c>
      <c r="Q3713" s="5" t="s">
        <v>8313</v>
      </c>
      <c r="R3713" s="10" t="s">
        <v>8314</v>
      </c>
      <c r="S3713" s="18">
        <f t="shared" si="345"/>
        <v>41779.724224537036</v>
      </c>
      <c r="T3713" s="21">
        <f t="shared" si="346"/>
        <v>41805.666666666664</v>
      </c>
      <c r="U3713" s="23">
        <f t="shared" si="347"/>
        <v>26</v>
      </c>
      <c r="V3713" s="25">
        <f t="shared" si="348"/>
        <v>7.1232876712328766E-2</v>
      </c>
    </row>
    <row r="3714" spans="1:22" customFormat="1" ht="60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 s="8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3"/>
        <v>154</v>
      </c>
      <c r="P3714" s="9">
        <f t="shared" si="344"/>
        <v>110.87</v>
      </c>
      <c r="Q3714" s="5" t="s">
        <v>8313</v>
      </c>
      <c r="R3714" s="10" t="s">
        <v>8314</v>
      </c>
      <c r="S3714" s="18">
        <f t="shared" si="345"/>
        <v>42134.172071759262</v>
      </c>
      <c r="T3714" s="21">
        <f t="shared" si="346"/>
        <v>42155.290972222225</v>
      </c>
      <c r="U3714" s="23">
        <f t="shared" si="347"/>
        <v>21</v>
      </c>
      <c r="V3714" s="25">
        <f t="shared" si="348"/>
        <v>5.7534246575342465E-2</v>
      </c>
    </row>
    <row r="3715" spans="1:22" customFormat="1" ht="45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 s="8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9">ROUND(E3715/D3715*100,0)</f>
        <v>102</v>
      </c>
      <c r="P3715" s="9">
        <f t="shared" ref="P3715:P3778" si="350">IFERROR(ROUND(E3715/L3715,2),0)</f>
        <v>106.84</v>
      </c>
      <c r="Q3715" s="5" t="s">
        <v>8313</v>
      </c>
      <c r="R3715" s="10" t="s">
        <v>8314</v>
      </c>
      <c r="S3715" s="18">
        <f t="shared" ref="S3715:S3778" si="351">(((J3715/60)/60)/24)+DATE(1970,1,1)</f>
        <v>42505.738032407404</v>
      </c>
      <c r="T3715" s="21">
        <f t="shared" ref="T3715:T3778" si="352">(((I3715/60)/60)/24)+DATE(1970,1,1)</f>
        <v>42525.738032407404</v>
      </c>
      <c r="U3715" s="23">
        <f t="shared" ref="U3715:U3778" si="353">_xlfn.DAYS(T3715,S3715)</f>
        <v>20</v>
      </c>
      <c r="V3715" s="25">
        <f t="shared" ref="V3715:V3778" si="354">U3715/365</f>
        <v>5.4794520547945202E-2</v>
      </c>
    </row>
    <row r="3716" spans="1:22" customFormat="1" ht="60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 s="8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9"/>
        <v>102</v>
      </c>
      <c r="P3716" s="9">
        <f t="shared" si="350"/>
        <v>105.52</v>
      </c>
      <c r="Q3716" s="5" t="s">
        <v>8313</v>
      </c>
      <c r="R3716" s="10" t="s">
        <v>8314</v>
      </c>
      <c r="S3716" s="18">
        <f t="shared" si="351"/>
        <v>42118.556331018524</v>
      </c>
      <c r="T3716" s="21">
        <f t="shared" si="352"/>
        <v>42150.165972222225</v>
      </c>
      <c r="U3716" s="23">
        <f t="shared" si="353"/>
        <v>32</v>
      </c>
      <c r="V3716" s="25">
        <f t="shared" si="354"/>
        <v>8.7671232876712329E-2</v>
      </c>
    </row>
    <row r="3717" spans="1:22" customFormat="1" ht="60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 s="8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9"/>
        <v>103</v>
      </c>
      <c r="P3717" s="9">
        <f t="shared" si="350"/>
        <v>132.96</v>
      </c>
      <c r="Q3717" s="5" t="s">
        <v>8313</v>
      </c>
      <c r="R3717" s="10" t="s">
        <v>8314</v>
      </c>
      <c r="S3717" s="18">
        <f t="shared" si="351"/>
        <v>42036.995590277773</v>
      </c>
      <c r="T3717" s="21">
        <f t="shared" si="352"/>
        <v>42094.536111111112</v>
      </c>
      <c r="U3717" s="23">
        <f t="shared" si="353"/>
        <v>58</v>
      </c>
      <c r="V3717" s="25">
        <f t="shared" si="354"/>
        <v>0.15890410958904111</v>
      </c>
    </row>
    <row r="3718" spans="1:22" customFormat="1" ht="45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 s="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9"/>
        <v>156</v>
      </c>
      <c r="P3718" s="9">
        <f t="shared" si="350"/>
        <v>51.92</v>
      </c>
      <c r="Q3718" s="5" t="s">
        <v>8313</v>
      </c>
      <c r="R3718" s="10" t="s">
        <v>8314</v>
      </c>
      <c r="S3718" s="18">
        <f t="shared" si="351"/>
        <v>42360.887835648144</v>
      </c>
      <c r="T3718" s="21">
        <f t="shared" si="352"/>
        <v>42390.887835648144</v>
      </c>
      <c r="U3718" s="23">
        <f t="shared" si="353"/>
        <v>30</v>
      </c>
      <c r="V3718" s="25">
        <f t="shared" si="354"/>
        <v>8.2191780821917804E-2</v>
      </c>
    </row>
    <row r="3719" spans="1:22" customFormat="1" ht="45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 s="8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9"/>
        <v>101</v>
      </c>
      <c r="P3719" s="9">
        <f t="shared" si="350"/>
        <v>310</v>
      </c>
      <c r="Q3719" s="5" t="s">
        <v>8313</v>
      </c>
      <c r="R3719" s="10" t="s">
        <v>8314</v>
      </c>
      <c r="S3719" s="18">
        <f t="shared" si="351"/>
        <v>42102.866307870368</v>
      </c>
      <c r="T3719" s="21">
        <f t="shared" si="352"/>
        <v>42133.866307870368</v>
      </c>
      <c r="U3719" s="23">
        <f t="shared" si="353"/>
        <v>31</v>
      </c>
      <c r="V3719" s="25">
        <f t="shared" si="354"/>
        <v>8.4931506849315067E-2</v>
      </c>
    </row>
    <row r="3720" spans="1:22" customFormat="1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 s="8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9"/>
        <v>239</v>
      </c>
      <c r="P3720" s="9">
        <f t="shared" si="350"/>
        <v>26.02</v>
      </c>
      <c r="Q3720" s="5" t="s">
        <v>8313</v>
      </c>
      <c r="R3720" s="10" t="s">
        <v>8314</v>
      </c>
      <c r="S3720" s="18">
        <f t="shared" si="351"/>
        <v>42032.716145833328</v>
      </c>
      <c r="T3720" s="21">
        <f t="shared" si="352"/>
        <v>42062.716145833328</v>
      </c>
      <c r="U3720" s="23">
        <f t="shared" si="353"/>
        <v>30</v>
      </c>
      <c r="V3720" s="25">
        <f t="shared" si="354"/>
        <v>8.2191780821917804E-2</v>
      </c>
    </row>
    <row r="3721" spans="1:22" customFormat="1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 s="8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9"/>
        <v>210</v>
      </c>
      <c r="P3721" s="9">
        <f t="shared" si="350"/>
        <v>105</v>
      </c>
      <c r="Q3721" s="5" t="s">
        <v>8313</v>
      </c>
      <c r="R3721" s="10" t="s">
        <v>8314</v>
      </c>
      <c r="S3721" s="18">
        <f t="shared" si="351"/>
        <v>42147.729930555557</v>
      </c>
      <c r="T3721" s="21">
        <f t="shared" si="352"/>
        <v>42177.729930555557</v>
      </c>
      <c r="U3721" s="23">
        <f t="shared" si="353"/>
        <v>30</v>
      </c>
      <c r="V3721" s="25">
        <f t="shared" si="354"/>
        <v>8.2191780821917804E-2</v>
      </c>
    </row>
    <row r="3722" spans="1:22" customFormat="1" ht="30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 s="8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9"/>
        <v>105</v>
      </c>
      <c r="P3722" s="9">
        <f t="shared" si="350"/>
        <v>86.23</v>
      </c>
      <c r="Q3722" s="5" t="s">
        <v>8313</v>
      </c>
      <c r="R3722" s="10" t="s">
        <v>8314</v>
      </c>
      <c r="S3722" s="18">
        <f t="shared" si="351"/>
        <v>42165.993125000001</v>
      </c>
      <c r="T3722" s="21">
        <f t="shared" si="352"/>
        <v>42187.993125000001</v>
      </c>
      <c r="U3722" s="23">
        <f t="shared" si="353"/>
        <v>22</v>
      </c>
      <c r="V3722" s="25">
        <f t="shared" si="354"/>
        <v>6.0273972602739728E-2</v>
      </c>
    </row>
    <row r="3723" spans="1:22" customFormat="1" ht="60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 s="8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9"/>
        <v>101</v>
      </c>
      <c r="P3723" s="9">
        <f t="shared" si="350"/>
        <v>114.55</v>
      </c>
      <c r="Q3723" s="5" t="s">
        <v>8313</v>
      </c>
      <c r="R3723" s="10" t="s">
        <v>8314</v>
      </c>
      <c r="S3723" s="18">
        <f t="shared" si="351"/>
        <v>41927.936157407406</v>
      </c>
      <c r="T3723" s="21">
        <f t="shared" si="352"/>
        <v>41948.977824074071</v>
      </c>
      <c r="U3723" s="23">
        <f t="shared" si="353"/>
        <v>21</v>
      </c>
      <c r="V3723" s="25">
        <f t="shared" si="354"/>
        <v>5.7534246575342465E-2</v>
      </c>
    </row>
    <row r="3724" spans="1:22" customFormat="1" ht="60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 s="8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9"/>
        <v>111</v>
      </c>
      <c r="P3724" s="9">
        <f t="shared" si="350"/>
        <v>47.66</v>
      </c>
      <c r="Q3724" s="5" t="s">
        <v>8313</v>
      </c>
      <c r="R3724" s="10" t="s">
        <v>8314</v>
      </c>
      <c r="S3724" s="18">
        <f t="shared" si="351"/>
        <v>42381.671840277777</v>
      </c>
      <c r="T3724" s="21">
        <f t="shared" si="352"/>
        <v>42411.957638888889</v>
      </c>
      <c r="U3724" s="23">
        <f t="shared" si="353"/>
        <v>30</v>
      </c>
      <c r="V3724" s="25">
        <f t="shared" si="354"/>
        <v>8.2191780821917804E-2</v>
      </c>
    </row>
    <row r="3725" spans="1:22" customFormat="1" ht="30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 s="8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9"/>
        <v>102</v>
      </c>
      <c r="P3725" s="9">
        <f t="shared" si="350"/>
        <v>72.89</v>
      </c>
      <c r="Q3725" s="5" t="s">
        <v>8313</v>
      </c>
      <c r="R3725" s="10" t="s">
        <v>8314</v>
      </c>
      <c r="S3725" s="18">
        <f t="shared" si="351"/>
        <v>41943.753032407411</v>
      </c>
      <c r="T3725" s="21">
        <f t="shared" si="352"/>
        <v>41973.794699074075</v>
      </c>
      <c r="U3725" s="23">
        <f t="shared" si="353"/>
        <v>30</v>
      </c>
      <c r="V3725" s="25">
        <f t="shared" si="354"/>
        <v>8.2191780821917804E-2</v>
      </c>
    </row>
    <row r="3726" spans="1:22" customFormat="1" ht="60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 s="8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9"/>
        <v>103</v>
      </c>
      <c r="P3726" s="9">
        <f t="shared" si="350"/>
        <v>49.55</v>
      </c>
      <c r="Q3726" s="5" t="s">
        <v>8313</v>
      </c>
      <c r="R3726" s="10" t="s">
        <v>8314</v>
      </c>
      <c r="S3726" s="18">
        <f t="shared" si="351"/>
        <v>42465.491435185191</v>
      </c>
      <c r="T3726" s="21">
        <f t="shared" si="352"/>
        <v>42494.958333333328</v>
      </c>
      <c r="U3726" s="23">
        <f t="shared" si="353"/>
        <v>29</v>
      </c>
      <c r="V3726" s="25">
        <f t="shared" si="354"/>
        <v>7.9452054794520555E-2</v>
      </c>
    </row>
    <row r="3727" spans="1:22" customFormat="1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 s="8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9"/>
        <v>127</v>
      </c>
      <c r="P3727" s="9">
        <f t="shared" si="350"/>
        <v>25.4</v>
      </c>
      <c r="Q3727" s="5" t="s">
        <v>8313</v>
      </c>
      <c r="R3727" s="10" t="s">
        <v>8314</v>
      </c>
      <c r="S3727" s="18">
        <f t="shared" si="351"/>
        <v>42401.945219907408</v>
      </c>
      <c r="T3727" s="21">
        <f t="shared" si="352"/>
        <v>42418.895833333328</v>
      </c>
      <c r="U3727" s="23">
        <f t="shared" si="353"/>
        <v>17</v>
      </c>
      <c r="V3727" s="25">
        <f t="shared" si="354"/>
        <v>4.6575342465753428E-2</v>
      </c>
    </row>
    <row r="3728" spans="1:22" customFormat="1" ht="45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 s="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9"/>
        <v>339</v>
      </c>
      <c r="P3728" s="9">
        <f t="shared" si="350"/>
        <v>62.59</v>
      </c>
      <c r="Q3728" s="5" t="s">
        <v>8313</v>
      </c>
      <c r="R3728" s="10" t="s">
        <v>8314</v>
      </c>
      <c r="S3728" s="18">
        <f t="shared" si="351"/>
        <v>42462.140868055561</v>
      </c>
      <c r="T3728" s="21">
        <f t="shared" si="352"/>
        <v>42489.875</v>
      </c>
      <c r="U3728" s="23">
        <f t="shared" si="353"/>
        <v>27</v>
      </c>
      <c r="V3728" s="25">
        <f t="shared" si="354"/>
        <v>7.3972602739726029E-2</v>
      </c>
    </row>
    <row r="3729" spans="1:22" customFormat="1" ht="45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 s="8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9"/>
        <v>101</v>
      </c>
      <c r="P3729" s="9">
        <f t="shared" si="350"/>
        <v>61.06</v>
      </c>
      <c r="Q3729" s="5" t="s">
        <v>8313</v>
      </c>
      <c r="R3729" s="10" t="s">
        <v>8314</v>
      </c>
      <c r="S3729" s="18">
        <f t="shared" si="351"/>
        <v>42632.348310185189</v>
      </c>
      <c r="T3729" s="21">
        <f t="shared" si="352"/>
        <v>42663.204861111109</v>
      </c>
      <c r="U3729" s="23">
        <f t="shared" si="353"/>
        <v>31</v>
      </c>
      <c r="V3729" s="25">
        <f t="shared" si="354"/>
        <v>8.4931506849315067E-2</v>
      </c>
    </row>
    <row r="3730" spans="1:22" customFormat="1" ht="45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 s="8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9"/>
        <v>9</v>
      </c>
      <c r="P3730" s="9">
        <f t="shared" si="350"/>
        <v>60.06</v>
      </c>
      <c r="Q3730" s="5" t="s">
        <v>8313</v>
      </c>
      <c r="R3730" s="10" t="s">
        <v>8314</v>
      </c>
      <c r="S3730" s="18">
        <f t="shared" si="351"/>
        <v>42205.171018518522</v>
      </c>
      <c r="T3730" s="21">
        <f t="shared" si="352"/>
        <v>42235.171018518522</v>
      </c>
      <c r="U3730" s="23">
        <f t="shared" si="353"/>
        <v>30</v>
      </c>
      <c r="V3730" s="25">
        <f t="shared" si="354"/>
        <v>8.2191780821917804E-2</v>
      </c>
    </row>
    <row r="3731" spans="1:22" customFormat="1" ht="60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 s="8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9"/>
        <v>7</v>
      </c>
      <c r="P3731" s="9">
        <f t="shared" si="350"/>
        <v>72.400000000000006</v>
      </c>
      <c r="Q3731" s="5" t="s">
        <v>8313</v>
      </c>
      <c r="R3731" s="10" t="s">
        <v>8314</v>
      </c>
      <c r="S3731" s="18">
        <f t="shared" si="351"/>
        <v>42041.205000000002</v>
      </c>
      <c r="T3731" s="21">
        <f t="shared" si="352"/>
        <v>42086.16333333333</v>
      </c>
      <c r="U3731" s="23">
        <f t="shared" si="353"/>
        <v>45</v>
      </c>
      <c r="V3731" s="25">
        <f t="shared" si="354"/>
        <v>0.12328767123287671</v>
      </c>
    </row>
    <row r="3732" spans="1:22" customFormat="1" ht="45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 s="8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9"/>
        <v>10</v>
      </c>
      <c r="P3732" s="9">
        <f t="shared" si="350"/>
        <v>100</v>
      </c>
      <c r="Q3732" s="5" t="s">
        <v>8313</v>
      </c>
      <c r="R3732" s="10" t="s">
        <v>8314</v>
      </c>
      <c r="S3732" s="18">
        <f t="shared" si="351"/>
        <v>42203.677766203706</v>
      </c>
      <c r="T3732" s="21">
        <f t="shared" si="352"/>
        <v>42233.677766203706</v>
      </c>
      <c r="U3732" s="23">
        <f t="shared" si="353"/>
        <v>30</v>
      </c>
      <c r="V3732" s="25">
        <f t="shared" si="354"/>
        <v>8.2191780821917804E-2</v>
      </c>
    </row>
    <row r="3733" spans="1:22" customFormat="1" ht="60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 s="8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9"/>
        <v>11</v>
      </c>
      <c r="P3733" s="9">
        <f t="shared" si="350"/>
        <v>51.67</v>
      </c>
      <c r="Q3733" s="5" t="s">
        <v>8313</v>
      </c>
      <c r="R3733" s="10" t="s">
        <v>8314</v>
      </c>
      <c r="S3733" s="18">
        <f t="shared" si="351"/>
        <v>41983.752847222218</v>
      </c>
      <c r="T3733" s="21">
        <f t="shared" si="352"/>
        <v>42014.140972222223</v>
      </c>
      <c r="U3733" s="23">
        <f t="shared" si="353"/>
        <v>31</v>
      </c>
      <c r="V3733" s="25">
        <f t="shared" si="354"/>
        <v>8.4931506849315067E-2</v>
      </c>
    </row>
    <row r="3734" spans="1:22" customFormat="1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 s="8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9"/>
        <v>15</v>
      </c>
      <c r="P3734" s="9">
        <f t="shared" si="350"/>
        <v>32.75</v>
      </c>
      <c r="Q3734" s="5" t="s">
        <v>8313</v>
      </c>
      <c r="R3734" s="10" t="s">
        <v>8314</v>
      </c>
      <c r="S3734" s="18">
        <f t="shared" si="351"/>
        <v>41968.677465277782</v>
      </c>
      <c r="T3734" s="21">
        <f t="shared" si="352"/>
        <v>42028.5</v>
      </c>
      <c r="U3734" s="23">
        <f t="shared" si="353"/>
        <v>60</v>
      </c>
      <c r="V3734" s="25">
        <f t="shared" si="354"/>
        <v>0.16438356164383561</v>
      </c>
    </row>
    <row r="3735" spans="1:22" customFormat="1" ht="45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 s="8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9"/>
        <v>0</v>
      </c>
      <c r="P3735" s="9">
        <f t="shared" si="350"/>
        <v>0</v>
      </c>
      <c r="Q3735" s="5" t="s">
        <v>8313</v>
      </c>
      <c r="R3735" s="10" t="s">
        <v>8314</v>
      </c>
      <c r="S3735" s="18">
        <f t="shared" si="351"/>
        <v>42103.024398148147</v>
      </c>
      <c r="T3735" s="21">
        <f t="shared" si="352"/>
        <v>42112.9375</v>
      </c>
      <c r="U3735" s="23">
        <f t="shared" si="353"/>
        <v>9</v>
      </c>
      <c r="V3735" s="25">
        <f t="shared" si="354"/>
        <v>2.4657534246575342E-2</v>
      </c>
    </row>
    <row r="3736" spans="1:22" customFormat="1" ht="60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 s="8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9"/>
        <v>28</v>
      </c>
      <c r="P3736" s="9">
        <f t="shared" si="350"/>
        <v>61</v>
      </c>
      <c r="Q3736" s="5" t="s">
        <v>8313</v>
      </c>
      <c r="R3736" s="10" t="s">
        <v>8314</v>
      </c>
      <c r="S3736" s="18">
        <f t="shared" si="351"/>
        <v>42089.901574074072</v>
      </c>
      <c r="T3736" s="21">
        <f t="shared" si="352"/>
        <v>42149.901574074072</v>
      </c>
      <c r="U3736" s="23">
        <f t="shared" si="353"/>
        <v>60</v>
      </c>
      <c r="V3736" s="25">
        <f t="shared" si="354"/>
        <v>0.16438356164383561</v>
      </c>
    </row>
    <row r="3737" spans="1:22" customFormat="1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 s="8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9"/>
        <v>13</v>
      </c>
      <c r="P3737" s="9">
        <f t="shared" si="350"/>
        <v>10</v>
      </c>
      <c r="Q3737" s="5" t="s">
        <v>8313</v>
      </c>
      <c r="R3737" s="10" t="s">
        <v>8314</v>
      </c>
      <c r="S3737" s="18">
        <f t="shared" si="351"/>
        <v>42122.693159722221</v>
      </c>
      <c r="T3737" s="21">
        <f t="shared" si="352"/>
        <v>42152.693159722221</v>
      </c>
      <c r="U3737" s="23">
        <f t="shared" si="353"/>
        <v>30</v>
      </c>
      <c r="V3737" s="25">
        <f t="shared" si="354"/>
        <v>8.2191780821917804E-2</v>
      </c>
    </row>
    <row r="3738" spans="1:22" customFormat="1" ht="45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 s="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9"/>
        <v>1</v>
      </c>
      <c r="P3738" s="9">
        <f t="shared" si="350"/>
        <v>10</v>
      </c>
      <c r="Q3738" s="5" t="s">
        <v>8313</v>
      </c>
      <c r="R3738" s="10" t="s">
        <v>8314</v>
      </c>
      <c r="S3738" s="18">
        <f t="shared" si="351"/>
        <v>42048.711724537032</v>
      </c>
      <c r="T3738" s="21">
        <f t="shared" si="352"/>
        <v>42086.75</v>
      </c>
      <c r="U3738" s="23">
        <f t="shared" si="353"/>
        <v>38</v>
      </c>
      <c r="V3738" s="25">
        <f t="shared" si="354"/>
        <v>0.10410958904109589</v>
      </c>
    </row>
    <row r="3739" spans="1:22" customFormat="1" ht="45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 s="8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9"/>
        <v>21</v>
      </c>
      <c r="P3739" s="9">
        <f t="shared" si="350"/>
        <v>37.5</v>
      </c>
      <c r="Q3739" s="5" t="s">
        <v>8313</v>
      </c>
      <c r="R3739" s="10" t="s">
        <v>8314</v>
      </c>
      <c r="S3739" s="18">
        <f t="shared" si="351"/>
        <v>42297.691006944442</v>
      </c>
      <c r="T3739" s="21">
        <f t="shared" si="352"/>
        <v>42320.290972222225</v>
      </c>
      <c r="U3739" s="23">
        <f t="shared" si="353"/>
        <v>23</v>
      </c>
      <c r="V3739" s="25">
        <f t="shared" si="354"/>
        <v>6.3013698630136991E-2</v>
      </c>
    </row>
    <row r="3740" spans="1:22" customFormat="1" ht="45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 s="8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9"/>
        <v>18</v>
      </c>
      <c r="P3740" s="9">
        <f t="shared" si="350"/>
        <v>45</v>
      </c>
      <c r="Q3740" s="5" t="s">
        <v>8313</v>
      </c>
      <c r="R3740" s="10" t="s">
        <v>8314</v>
      </c>
      <c r="S3740" s="18">
        <f t="shared" si="351"/>
        <v>41813.938715277778</v>
      </c>
      <c r="T3740" s="21">
        <f t="shared" si="352"/>
        <v>41835.916666666664</v>
      </c>
      <c r="U3740" s="23">
        <f t="shared" si="353"/>
        <v>22</v>
      </c>
      <c r="V3740" s="25">
        <f t="shared" si="354"/>
        <v>6.0273972602739728E-2</v>
      </c>
    </row>
    <row r="3741" spans="1:22" customFormat="1" ht="60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 s="8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9"/>
        <v>20</v>
      </c>
      <c r="P3741" s="9">
        <f t="shared" si="350"/>
        <v>100.63</v>
      </c>
      <c r="Q3741" s="5" t="s">
        <v>8313</v>
      </c>
      <c r="R3741" s="10" t="s">
        <v>8314</v>
      </c>
      <c r="S3741" s="18">
        <f t="shared" si="351"/>
        <v>42548.449861111112</v>
      </c>
      <c r="T3741" s="21">
        <f t="shared" si="352"/>
        <v>42568.449861111112</v>
      </c>
      <c r="U3741" s="23">
        <f t="shared" si="353"/>
        <v>20</v>
      </c>
      <c r="V3741" s="25">
        <f t="shared" si="354"/>
        <v>5.4794520547945202E-2</v>
      </c>
    </row>
    <row r="3742" spans="1:22" customFormat="1" ht="60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 s="8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9"/>
        <v>18</v>
      </c>
      <c r="P3742" s="9">
        <f t="shared" si="350"/>
        <v>25.57</v>
      </c>
      <c r="Q3742" s="5" t="s">
        <v>8313</v>
      </c>
      <c r="R3742" s="10" t="s">
        <v>8314</v>
      </c>
      <c r="S3742" s="18">
        <f t="shared" si="351"/>
        <v>41833.089756944442</v>
      </c>
      <c r="T3742" s="21">
        <f t="shared" si="352"/>
        <v>41863.079143518517</v>
      </c>
      <c r="U3742" s="23">
        <f t="shared" si="353"/>
        <v>30</v>
      </c>
      <c r="V3742" s="25">
        <f t="shared" si="354"/>
        <v>8.2191780821917804E-2</v>
      </c>
    </row>
    <row r="3743" spans="1:22" customFormat="1" ht="45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 s="8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9"/>
        <v>0</v>
      </c>
      <c r="P3743" s="9">
        <f t="shared" si="350"/>
        <v>0</v>
      </c>
      <c r="Q3743" s="5" t="s">
        <v>8313</v>
      </c>
      <c r="R3743" s="10" t="s">
        <v>8314</v>
      </c>
      <c r="S3743" s="18">
        <f t="shared" si="351"/>
        <v>42325.920717592591</v>
      </c>
      <c r="T3743" s="21">
        <f t="shared" si="352"/>
        <v>42355.920717592591</v>
      </c>
      <c r="U3743" s="23">
        <f t="shared" si="353"/>
        <v>30</v>
      </c>
      <c r="V3743" s="25">
        <f t="shared" si="354"/>
        <v>8.2191780821917804E-2</v>
      </c>
    </row>
    <row r="3744" spans="1:22" customFormat="1" ht="60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 s="8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9"/>
        <v>2</v>
      </c>
      <c r="P3744" s="9">
        <f t="shared" si="350"/>
        <v>25</v>
      </c>
      <c r="Q3744" s="5" t="s">
        <v>8313</v>
      </c>
      <c r="R3744" s="10" t="s">
        <v>8314</v>
      </c>
      <c r="S3744" s="18">
        <f t="shared" si="351"/>
        <v>41858.214629629627</v>
      </c>
      <c r="T3744" s="21">
        <f t="shared" si="352"/>
        <v>41888.214629629627</v>
      </c>
      <c r="U3744" s="23">
        <f t="shared" si="353"/>
        <v>30</v>
      </c>
      <c r="V3744" s="25">
        <f t="shared" si="354"/>
        <v>8.2191780821917804E-2</v>
      </c>
    </row>
    <row r="3745" spans="1:22" customFormat="1" ht="45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 s="8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9"/>
        <v>0</v>
      </c>
      <c r="P3745" s="9">
        <f t="shared" si="350"/>
        <v>0</v>
      </c>
      <c r="Q3745" s="5" t="s">
        <v>8313</v>
      </c>
      <c r="R3745" s="10" t="s">
        <v>8314</v>
      </c>
      <c r="S3745" s="18">
        <f t="shared" si="351"/>
        <v>41793.710231481484</v>
      </c>
      <c r="T3745" s="21">
        <f t="shared" si="352"/>
        <v>41823.710231481484</v>
      </c>
      <c r="U3745" s="23">
        <f t="shared" si="353"/>
        <v>30</v>
      </c>
      <c r="V3745" s="25">
        <f t="shared" si="354"/>
        <v>8.2191780821917804E-2</v>
      </c>
    </row>
    <row r="3746" spans="1:22" customFormat="1" ht="60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 s="8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9"/>
        <v>0</v>
      </c>
      <c r="P3746" s="9">
        <f t="shared" si="350"/>
        <v>0</v>
      </c>
      <c r="Q3746" s="5" t="s">
        <v>8313</v>
      </c>
      <c r="R3746" s="10" t="s">
        <v>8314</v>
      </c>
      <c r="S3746" s="18">
        <f t="shared" si="351"/>
        <v>41793.814259259263</v>
      </c>
      <c r="T3746" s="21">
        <f t="shared" si="352"/>
        <v>41825.165972222225</v>
      </c>
      <c r="U3746" s="23">
        <f t="shared" si="353"/>
        <v>32</v>
      </c>
      <c r="V3746" s="25">
        <f t="shared" si="354"/>
        <v>8.7671232876712329E-2</v>
      </c>
    </row>
    <row r="3747" spans="1:22" customFormat="1" ht="45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 s="8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9"/>
        <v>10</v>
      </c>
      <c r="P3747" s="9">
        <f t="shared" si="350"/>
        <v>10</v>
      </c>
      <c r="Q3747" s="5" t="s">
        <v>8313</v>
      </c>
      <c r="R3747" s="10" t="s">
        <v>8314</v>
      </c>
      <c r="S3747" s="18">
        <f t="shared" si="351"/>
        <v>41831.697939814818</v>
      </c>
      <c r="T3747" s="21">
        <f t="shared" si="352"/>
        <v>41861.697939814818</v>
      </c>
      <c r="U3747" s="23">
        <f t="shared" si="353"/>
        <v>30</v>
      </c>
      <c r="V3747" s="25">
        <f t="shared" si="354"/>
        <v>8.2191780821917804E-2</v>
      </c>
    </row>
    <row r="3748" spans="1:22" customFormat="1" ht="30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 s="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9"/>
        <v>2</v>
      </c>
      <c r="P3748" s="9">
        <f t="shared" si="350"/>
        <v>202</v>
      </c>
      <c r="Q3748" s="5" t="s">
        <v>8313</v>
      </c>
      <c r="R3748" s="10" t="s">
        <v>8314</v>
      </c>
      <c r="S3748" s="18">
        <f t="shared" si="351"/>
        <v>42621.389340277776</v>
      </c>
      <c r="T3748" s="21">
        <f t="shared" si="352"/>
        <v>42651.389340277776</v>
      </c>
      <c r="U3748" s="23">
        <f t="shared" si="353"/>
        <v>30</v>
      </c>
      <c r="V3748" s="25">
        <f t="shared" si="354"/>
        <v>8.2191780821917804E-2</v>
      </c>
    </row>
    <row r="3749" spans="1:22" customFormat="1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 s="8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9"/>
        <v>1</v>
      </c>
      <c r="P3749" s="9">
        <f t="shared" si="350"/>
        <v>25</v>
      </c>
      <c r="Q3749" s="5" t="s">
        <v>8313</v>
      </c>
      <c r="R3749" s="10" t="s">
        <v>8314</v>
      </c>
      <c r="S3749" s="18">
        <f t="shared" si="351"/>
        <v>42164.299722222218</v>
      </c>
      <c r="T3749" s="21">
        <f t="shared" si="352"/>
        <v>42190.957638888889</v>
      </c>
      <c r="U3749" s="23">
        <f t="shared" si="353"/>
        <v>26</v>
      </c>
      <c r="V3749" s="25">
        <f t="shared" si="354"/>
        <v>7.1232876712328766E-2</v>
      </c>
    </row>
    <row r="3750" spans="1:22" customFormat="1" ht="60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 s="8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9"/>
        <v>104</v>
      </c>
      <c r="P3750" s="9">
        <f t="shared" si="350"/>
        <v>99.54</v>
      </c>
      <c r="Q3750" s="5" t="s">
        <v>8313</v>
      </c>
      <c r="R3750" s="10" t="s">
        <v>8355</v>
      </c>
      <c r="S3750" s="18">
        <f t="shared" si="351"/>
        <v>42395.706435185188</v>
      </c>
      <c r="T3750" s="21">
        <f t="shared" si="352"/>
        <v>42416.249305555553</v>
      </c>
      <c r="U3750" s="23">
        <f t="shared" si="353"/>
        <v>21</v>
      </c>
      <c r="V3750" s="25">
        <f t="shared" si="354"/>
        <v>5.7534246575342465E-2</v>
      </c>
    </row>
    <row r="3751" spans="1:22" customFormat="1" ht="45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 s="8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9"/>
        <v>105</v>
      </c>
      <c r="P3751" s="9">
        <f t="shared" si="350"/>
        <v>75</v>
      </c>
      <c r="Q3751" s="5" t="s">
        <v>8313</v>
      </c>
      <c r="R3751" s="10" t="s">
        <v>8355</v>
      </c>
      <c r="S3751" s="18">
        <f t="shared" si="351"/>
        <v>42458.127175925925</v>
      </c>
      <c r="T3751" s="21">
        <f t="shared" si="352"/>
        <v>42489.165972222225</v>
      </c>
      <c r="U3751" s="23">
        <f t="shared" si="353"/>
        <v>31</v>
      </c>
      <c r="V3751" s="25">
        <f t="shared" si="354"/>
        <v>8.4931506849315067E-2</v>
      </c>
    </row>
    <row r="3752" spans="1:22" customFormat="1" ht="105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 s="8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9"/>
        <v>100</v>
      </c>
      <c r="P3752" s="9">
        <f t="shared" si="350"/>
        <v>215.25</v>
      </c>
      <c r="Q3752" s="5" t="s">
        <v>8313</v>
      </c>
      <c r="R3752" s="10" t="s">
        <v>8355</v>
      </c>
      <c r="S3752" s="18">
        <f t="shared" si="351"/>
        <v>42016.981574074074</v>
      </c>
      <c r="T3752" s="21">
        <f t="shared" si="352"/>
        <v>42045.332638888889</v>
      </c>
      <c r="U3752" s="23">
        <f t="shared" si="353"/>
        <v>29</v>
      </c>
      <c r="V3752" s="25">
        <f t="shared" si="354"/>
        <v>7.9452054794520555E-2</v>
      </c>
    </row>
    <row r="3753" spans="1:22" customFormat="1" ht="45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 s="8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9"/>
        <v>133</v>
      </c>
      <c r="P3753" s="9">
        <f t="shared" si="350"/>
        <v>120.55</v>
      </c>
      <c r="Q3753" s="5" t="s">
        <v>8313</v>
      </c>
      <c r="R3753" s="10" t="s">
        <v>8355</v>
      </c>
      <c r="S3753" s="18">
        <f t="shared" si="351"/>
        <v>42403.035567129627</v>
      </c>
      <c r="T3753" s="21">
        <f t="shared" si="352"/>
        <v>42462.993900462956</v>
      </c>
      <c r="U3753" s="23">
        <f t="shared" si="353"/>
        <v>59</v>
      </c>
      <c r="V3753" s="25">
        <f t="shared" si="354"/>
        <v>0.16164383561643836</v>
      </c>
    </row>
    <row r="3754" spans="1:22" ht="60" x14ac:dyDescent="0.25">
      <c r="A3754" s="41">
        <v>3752</v>
      </c>
      <c r="B3754" s="42" t="s">
        <v>3749</v>
      </c>
      <c r="C3754" s="42" t="s">
        <v>7862</v>
      </c>
      <c r="D3754" s="43">
        <v>500</v>
      </c>
      <c r="E3754" s="44">
        <v>565</v>
      </c>
      <c r="F3754" s="41" t="s">
        <v>8218</v>
      </c>
      <c r="G3754" s="41" t="s">
        <v>8224</v>
      </c>
      <c r="H3754" s="41" t="s">
        <v>8246</v>
      </c>
      <c r="I3754" s="45">
        <v>1476651600</v>
      </c>
      <c r="J3754" s="45">
        <v>1473189335</v>
      </c>
      <c r="K3754" s="41" t="b">
        <v>0</v>
      </c>
      <c r="L3754" s="41">
        <v>15</v>
      </c>
      <c r="M3754" s="41" t="b">
        <v>1</v>
      </c>
      <c r="N3754" s="41" t="s">
        <v>8303</v>
      </c>
      <c r="O3754" s="41">
        <f t="shared" si="349"/>
        <v>113</v>
      </c>
      <c r="P3754" s="39">
        <f t="shared" si="350"/>
        <v>37.67</v>
      </c>
      <c r="Q3754" s="46" t="s">
        <v>8313</v>
      </c>
      <c r="R3754" s="47" t="s">
        <v>8355</v>
      </c>
      <c r="S3754" s="66">
        <f>(((J3754/60)/60)/24)+DATE(1970,1,1)</f>
        <v>42619.802488425921</v>
      </c>
      <c r="T3754" s="64">
        <f t="shared" si="352"/>
        <v>42659.875</v>
      </c>
      <c r="U3754" s="49">
        <f t="shared" si="353"/>
        <v>40</v>
      </c>
      <c r="V3754" s="45">
        <f>YEAR(S3754)</f>
        <v>2016</v>
      </c>
    </row>
    <row r="3755" spans="1:22" customFormat="1" ht="60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 s="8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9"/>
        <v>103</v>
      </c>
      <c r="P3755" s="9">
        <f t="shared" si="350"/>
        <v>172.23</v>
      </c>
      <c r="Q3755" s="5" t="s">
        <v>8313</v>
      </c>
      <c r="R3755" s="10" t="s">
        <v>8355</v>
      </c>
      <c r="S3755" s="18">
        <f t="shared" si="351"/>
        <v>42128.824074074073</v>
      </c>
      <c r="T3755" s="21">
        <f t="shared" si="352"/>
        <v>42158</v>
      </c>
      <c r="U3755" s="23">
        <f t="shared" si="353"/>
        <v>30</v>
      </c>
      <c r="V3755" s="25">
        <f t="shared" si="354"/>
        <v>8.2191780821917804E-2</v>
      </c>
    </row>
    <row r="3756" spans="1:22" customFormat="1" ht="45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 s="8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9"/>
        <v>120</v>
      </c>
      <c r="P3756" s="9">
        <f t="shared" si="350"/>
        <v>111.11</v>
      </c>
      <c r="Q3756" s="5" t="s">
        <v>8313</v>
      </c>
      <c r="R3756" s="10" t="s">
        <v>8355</v>
      </c>
      <c r="S3756" s="18">
        <f t="shared" si="351"/>
        <v>41808.881215277775</v>
      </c>
      <c r="T3756" s="21">
        <f t="shared" si="352"/>
        <v>41846.207638888889</v>
      </c>
      <c r="U3756" s="23">
        <f t="shared" si="353"/>
        <v>38</v>
      </c>
      <c r="V3756" s="25">
        <f t="shared" si="354"/>
        <v>0.10410958904109589</v>
      </c>
    </row>
    <row r="3757" spans="1:22" ht="60" x14ac:dyDescent="0.25">
      <c r="A3757" s="41">
        <v>3755</v>
      </c>
      <c r="B3757" s="42" t="s">
        <v>3752</v>
      </c>
      <c r="C3757" s="42" t="s">
        <v>7865</v>
      </c>
      <c r="D3757" s="43">
        <v>550</v>
      </c>
      <c r="E3757" s="44">
        <v>713</v>
      </c>
      <c r="F3757" s="41" t="s">
        <v>8218</v>
      </c>
      <c r="G3757" s="41" t="s">
        <v>8224</v>
      </c>
      <c r="H3757" s="41" t="s">
        <v>8246</v>
      </c>
      <c r="I3757" s="45">
        <v>1460753307</v>
      </c>
      <c r="J3757" s="45">
        <v>1458161307</v>
      </c>
      <c r="K3757" s="41" t="b">
        <v>0</v>
      </c>
      <c r="L3757" s="41">
        <v>28</v>
      </c>
      <c r="M3757" s="41" t="b">
        <v>1</v>
      </c>
      <c r="N3757" s="41" t="s">
        <v>8303</v>
      </c>
      <c r="O3757" s="41">
        <f t="shared" si="349"/>
        <v>130</v>
      </c>
      <c r="P3757" s="39">
        <f t="shared" si="350"/>
        <v>25.46</v>
      </c>
      <c r="Q3757" s="46" t="s">
        <v>8313</v>
      </c>
      <c r="R3757" s="47" t="s">
        <v>8355</v>
      </c>
      <c r="S3757" s="66">
        <f>(((J3757/60)/60)/24)+DATE(1970,1,1)</f>
        <v>42445.866979166662</v>
      </c>
      <c r="T3757" s="64">
        <f t="shared" si="352"/>
        <v>42475.866979166662</v>
      </c>
      <c r="U3757" s="49">
        <f t="shared" si="353"/>
        <v>30</v>
      </c>
      <c r="V3757" s="45">
        <f>YEAR(S3757)</f>
        <v>2016</v>
      </c>
    </row>
    <row r="3758" spans="1:22" customFormat="1" ht="60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 s="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9"/>
        <v>101</v>
      </c>
      <c r="P3758" s="9">
        <f t="shared" si="350"/>
        <v>267.64999999999998</v>
      </c>
      <c r="Q3758" s="5" t="s">
        <v>8313</v>
      </c>
      <c r="R3758" s="10" t="s">
        <v>8355</v>
      </c>
      <c r="S3758" s="18">
        <f t="shared" si="351"/>
        <v>41771.814791666664</v>
      </c>
      <c r="T3758" s="21">
        <f t="shared" si="352"/>
        <v>41801.814791666664</v>
      </c>
      <c r="U3758" s="23">
        <f t="shared" si="353"/>
        <v>30</v>
      </c>
      <c r="V3758" s="25">
        <f t="shared" si="354"/>
        <v>8.2191780821917804E-2</v>
      </c>
    </row>
    <row r="3759" spans="1:22" customFormat="1" ht="45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 s="8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9"/>
        <v>109</v>
      </c>
      <c r="P3759" s="9">
        <f t="shared" si="350"/>
        <v>75.959999999999994</v>
      </c>
      <c r="Q3759" s="5" t="s">
        <v>8313</v>
      </c>
      <c r="R3759" s="10" t="s">
        <v>8355</v>
      </c>
      <c r="S3759" s="18">
        <f t="shared" si="351"/>
        <v>41954.850868055553</v>
      </c>
      <c r="T3759" s="21">
        <f t="shared" si="352"/>
        <v>41974.850868055553</v>
      </c>
      <c r="U3759" s="23">
        <f t="shared" si="353"/>
        <v>20</v>
      </c>
      <c r="V3759" s="25">
        <f t="shared" si="354"/>
        <v>5.4794520547945202E-2</v>
      </c>
    </row>
    <row r="3760" spans="1:22" customFormat="1" ht="30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 s="8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9"/>
        <v>102</v>
      </c>
      <c r="P3760" s="9">
        <f t="shared" si="350"/>
        <v>59.04</v>
      </c>
      <c r="Q3760" s="5" t="s">
        <v>8313</v>
      </c>
      <c r="R3760" s="10" t="s">
        <v>8355</v>
      </c>
      <c r="S3760" s="18">
        <f t="shared" si="351"/>
        <v>41747.471504629626</v>
      </c>
      <c r="T3760" s="21">
        <f t="shared" si="352"/>
        <v>41778.208333333336</v>
      </c>
      <c r="U3760" s="23">
        <f t="shared" si="353"/>
        <v>31</v>
      </c>
      <c r="V3760" s="25">
        <f t="shared" si="354"/>
        <v>8.4931506849315067E-2</v>
      </c>
    </row>
    <row r="3761" spans="1:22" customFormat="1" ht="30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 s="8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9"/>
        <v>110</v>
      </c>
      <c r="P3761" s="9">
        <f t="shared" si="350"/>
        <v>50.11</v>
      </c>
      <c r="Q3761" s="5" t="s">
        <v>8313</v>
      </c>
      <c r="R3761" s="10" t="s">
        <v>8355</v>
      </c>
      <c r="S3761" s="18">
        <f t="shared" si="351"/>
        <v>42182.108252314814</v>
      </c>
      <c r="T3761" s="21">
        <f t="shared" si="352"/>
        <v>42242.108252314814</v>
      </c>
      <c r="U3761" s="23">
        <f t="shared" si="353"/>
        <v>60</v>
      </c>
      <c r="V3761" s="25">
        <f t="shared" si="354"/>
        <v>0.16438356164383561</v>
      </c>
    </row>
    <row r="3762" spans="1:22" customFormat="1" ht="60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 s="8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9"/>
        <v>101</v>
      </c>
      <c r="P3762" s="9">
        <f t="shared" si="350"/>
        <v>55.5</v>
      </c>
      <c r="Q3762" s="5" t="s">
        <v>8313</v>
      </c>
      <c r="R3762" s="10" t="s">
        <v>8355</v>
      </c>
      <c r="S3762" s="18">
        <f t="shared" si="351"/>
        <v>41739.525300925925</v>
      </c>
      <c r="T3762" s="21">
        <f t="shared" si="352"/>
        <v>41764.525300925925</v>
      </c>
      <c r="U3762" s="23">
        <f t="shared" si="353"/>
        <v>25</v>
      </c>
      <c r="V3762" s="25">
        <f t="shared" si="354"/>
        <v>6.8493150684931503E-2</v>
      </c>
    </row>
    <row r="3763" spans="1:22" ht="60" x14ac:dyDescent="0.25">
      <c r="A3763" s="41">
        <v>3761</v>
      </c>
      <c r="B3763" s="42" t="s">
        <v>3758</v>
      </c>
      <c r="C3763" s="42" t="s">
        <v>7871</v>
      </c>
      <c r="D3763" s="43">
        <v>500</v>
      </c>
      <c r="E3763" s="44">
        <v>500</v>
      </c>
      <c r="F3763" s="41" t="s">
        <v>8218</v>
      </c>
      <c r="G3763" s="41" t="s">
        <v>8224</v>
      </c>
      <c r="H3763" s="41" t="s">
        <v>8246</v>
      </c>
      <c r="I3763" s="45">
        <v>1439247600</v>
      </c>
      <c r="J3763" s="45">
        <v>1434625937</v>
      </c>
      <c r="K3763" s="41" t="b">
        <v>0</v>
      </c>
      <c r="L3763" s="41">
        <v>3</v>
      </c>
      <c r="M3763" s="41" t="b">
        <v>1</v>
      </c>
      <c r="N3763" s="41" t="s">
        <v>8303</v>
      </c>
      <c r="O3763" s="41">
        <f t="shared" si="349"/>
        <v>100</v>
      </c>
      <c r="P3763" s="39">
        <f t="shared" si="350"/>
        <v>166.67</v>
      </c>
      <c r="Q3763" s="46" t="s">
        <v>8313</v>
      </c>
      <c r="R3763" s="47" t="s">
        <v>8355</v>
      </c>
      <c r="S3763" s="66">
        <f t="shared" si="351"/>
        <v>42173.466863425929</v>
      </c>
      <c r="T3763" s="64">
        <f t="shared" si="352"/>
        <v>42226.958333333328</v>
      </c>
      <c r="U3763" s="49">
        <f t="shared" si="353"/>
        <v>53</v>
      </c>
      <c r="V3763" s="45">
        <f t="shared" ref="V3763:V3764" si="355">YEAR(S3763)</f>
        <v>2015</v>
      </c>
    </row>
    <row r="3764" spans="1:22" ht="45" x14ac:dyDescent="0.25">
      <c r="A3764" s="41">
        <v>3762</v>
      </c>
      <c r="B3764" s="42" t="s">
        <v>3759</v>
      </c>
      <c r="C3764" s="42" t="s">
        <v>7872</v>
      </c>
      <c r="D3764" s="43">
        <v>1250</v>
      </c>
      <c r="E3764" s="44">
        <v>1328</v>
      </c>
      <c r="F3764" s="41" t="s">
        <v>8218</v>
      </c>
      <c r="G3764" s="41" t="s">
        <v>8224</v>
      </c>
      <c r="H3764" s="41" t="s">
        <v>8246</v>
      </c>
      <c r="I3764" s="45">
        <v>1438543889</v>
      </c>
      <c r="J3764" s="45">
        <v>1436383889</v>
      </c>
      <c r="K3764" s="41" t="b">
        <v>0</v>
      </c>
      <c r="L3764" s="41">
        <v>28</v>
      </c>
      <c r="M3764" s="41" t="b">
        <v>1</v>
      </c>
      <c r="N3764" s="41" t="s">
        <v>8303</v>
      </c>
      <c r="O3764" s="41">
        <f t="shared" si="349"/>
        <v>106</v>
      </c>
      <c r="P3764" s="39">
        <f t="shared" si="350"/>
        <v>47.43</v>
      </c>
      <c r="Q3764" s="46" t="s">
        <v>8313</v>
      </c>
      <c r="R3764" s="47" t="s">
        <v>8355</v>
      </c>
      <c r="S3764" s="66">
        <f t="shared" si="351"/>
        <v>42193.813530092593</v>
      </c>
      <c r="T3764" s="64">
        <f t="shared" si="352"/>
        <v>42218.813530092593</v>
      </c>
      <c r="U3764" s="49">
        <f t="shared" si="353"/>
        <v>25</v>
      </c>
      <c r="V3764" s="45">
        <f t="shared" si="355"/>
        <v>2015</v>
      </c>
    </row>
    <row r="3765" spans="1:22" customFormat="1" ht="30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 s="8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9"/>
        <v>100</v>
      </c>
      <c r="P3765" s="9">
        <f t="shared" si="350"/>
        <v>64.94</v>
      </c>
      <c r="Q3765" s="5" t="s">
        <v>8313</v>
      </c>
      <c r="R3765" s="10" t="s">
        <v>8355</v>
      </c>
      <c r="S3765" s="18">
        <f t="shared" si="351"/>
        <v>42065.750300925924</v>
      </c>
      <c r="T3765" s="21">
        <f t="shared" si="352"/>
        <v>42095.708634259259</v>
      </c>
      <c r="U3765" s="23">
        <f t="shared" si="353"/>
        <v>30</v>
      </c>
      <c r="V3765" s="25">
        <f t="shared" si="354"/>
        <v>8.2191780821917804E-2</v>
      </c>
    </row>
    <row r="3766" spans="1:22" customFormat="1" ht="45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 s="8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9"/>
        <v>100</v>
      </c>
      <c r="P3766" s="9">
        <f t="shared" si="350"/>
        <v>55.56</v>
      </c>
      <c r="Q3766" s="5" t="s">
        <v>8313</v>
      </c>
      <c r="R3766" s="10" t="s">
        <v>8355</v>
      </c>
      <c r="S3766" s="18">
        <f t="shared" si="351"/>
        <v>42499.842962962968</v>
      </c>
      <c r="T3766" s="21">
        <f t="shared" si="352"/>
        <v>42519.024999999994</v>
      </c>
      <c r="U3766" s="23">
        <f t="shared" si="353"/>
        <v>20</v>
      </c>
      <c r="V3766" s="25">
        <f t="shared" si="354"/>
        <v>5.4794520547945202E-2</v>
      </c>
    </row>
    <row r="3767" spans="1:22" customFormat="1" ht="60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 s="8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9"/>
        <v>113</v>
      </c>
      <c r="P3767" s="9">
        <f t="shared" si="350"/>
        <v>74.22</v>
      </c>
      <c r="Q3767" s="5" t="s">
        <v>8313</v>
      </c>
      <c r="R3767" s="10" t="s">
        <v>8355</v>
      </c>
      <c r="S3767" s="18">
        <f t="shared" si="351"/>
        <v>41820.776412037041</v>
      </c>
      <c r="T3767" s="21">
        <f t="shared" si="352"/>
        <v>41850.776412037041</v>
      </c>
      <c r="U3767" s="23">
        <f t="shared" si="353"/>
        <v>30</v>
      </c>
      <c r="V3767" s="25">
        <f t="shared" si="354"/>
        <v>8.2191780821917804E-2</v>
      </c>
    </row>
    <row r="3768" spans="1:22" customFormat="1" ht="45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 s="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9"/>
        <v>103</v>
      </c>
      <c r="P3768" s="9">
        <f t="shared" si="350"/>
        <v>106.93</v>
      </c>
      <c r="Q3768" s="5" t="s">
        <v>8313</v>
      </c>
      <c r="R3768" s="10" t="s">
        <v>8355</v>
      </c>
      <c r="S3768" s="18">
        <f t="shared" si="351"/>
        <v>41788.167187500003</v>
      </c>
      <c r="T3768" s="21">
        <f t="shared" si="352"/>
        <v>41823.167187500003</v>
      </c>
      <c r="U3768" s="23">
        <f t="shared" si="353"/>
        <v>35</v>
      </c>
      <c r="V3768" s="25">
        <f t="shared" si="354"/>
        <v>9.5890410958904104E-2</v>
      </c>
    </row>
    <row r="3769" spans="1:22" customFormat="1" ht="60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 s="8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9"/>
        <v>117</v>
      </c>
      <c r="P3769" s="9">
        <f t="shared" si="350"/>
        <v>41.7</v>
      </c>
      <c r="Q3769" s="5" t="s">
        <v>8313</v>
      </c>
      <c r="R3769" s="10" t="s">
        <v>8355</v>
      </c>
      <c r="S3769" s="18">
        <f t="shared" si="351"/>
        <v>42050.019641203704</v>
      </c>
      <c r="T3769" s="21">
        <f t="shared" si="352"/>
        <v>42064.207638888889</v>
      </c>
      <c r="U3769" s="23">
        <f t="shared" si="353"/>
        <v>14</v>
      </c>
      <c r="V3769" s="25">
        <f t="shared" si="354"/>
        <v>3.8356164383561646E-2</v>
      </c>
    </row>
    <row r="3770" spans="1:22" customFormat="1" ht="60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 s="8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9"/>
        <v>108</v>
      </c>
      <c r="P3770" s="9">
        <f t="shared" si="350"/>
        <v>74.239999999999995</v>
      </c>
      <c r="Q3770" s="5" t="s">
        <v>8313</v>
      </c>
      <c r="R3770" s="10" t="s">
        <v>8355</v>
      </c>
      <c r="S3770" s="18">
        <f t="shared" si="351"/>
        <v>41772.727893518517</v>
      </c>
      <c r="T3770" s="21">
        <f t="shared" si="352"/>
        <v>41802.727893518517</v>
      </c>
      <c r="U3770" s="23">
        <f t="shared" si="353"/>
        <v>30</v>
      </c>
      <c r="V3770" s="25">
        <f t="shared" si="354"/>
        <v>8.2191780821917804E-2</v>
      </c>
    </row>
    <row r="3771" spans="1:22" customFormat="1" ht="45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 s="8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9"/>
        <v>100</v>
      </c>
      <c r="P3771" s="9">
        <f t="shared" si="350"/>
        <v>73.33</v>
      </c>
      <c r="Q3771" s="5" t="s">
        <v>8313</v>
      </c>
      <c r="R3771" s="10" t="s">
        <v>8355</v>
      </c>
      <c r="S3771" s="18">
        <f t="shared" si="351"/>
        <v>42445.598136574074</v>
      </c>
      <c r="T3771" s="21">
        <f t="shared" si="352"/>
        <v>42475.598136574074</v>
      </c>
      <c r="U3771" s="23">
        <f t="shared" si="353"/>
        <v>30</v>
      </c>
      <c r="V3771" s="25">
        <f t="shared" si="354"/>
        <v>8.2191780821917804E-2</v>
      </c>
    </row>
    <row r="3772" spans="1:22" ht="60" x14ac:dyDescent="0.25">
      <c r="A3772" s="41">
        <v>3770</v>
      </c>
      <c r="B3772" s="42" t="s">
        <v>3767</v>
      </c>
      <c r="C3772" s="42" t="s">
        <v>7880</v>
      </c>
      <c r="D3772" s="43">
        <v>2000</v>
      </c>
      <c r="E3772" s="44">
        <v>2000</v>
      </c>
      <c r="F3772" s="41" t="s">
        <v>8218</v>
      </c>
      <c r="G3772" s="41" t="s">
        <v>8224</v>
      </c>
      <c r="H3772" s="41" t="s">
        <v>8246</v>
      </c>
      <c r="I3772" s="45">
        <v>1434234010</v>
      </c>
      <c r="J3772" s="45">
        <v>1431642010</v>
      </c>
      <c r="K3772" s="41" t="b">
        <v>0</v>
      </c>
      <c r="L3772" s="41">
        <v>20</v>
      </c>
      <c r="M3772" s="41" t="b">
        <v>1</v>
      </c>
      <c r="N3772" s="41" t="s">
        <v>8303</v>
      </c>
      <c r="O3772" s="41">
        <f t="shared" si="349"/>
        <v>100</v>
      </c>
      <c r="P3772" s="39">
        <f t="shared" si="350"/>
        <v>100</v>
      </c>
      <c r="Q3772" s="46" t="s">
        <v>8313</v>
      </c>
      <c r="R3772" s="47" t="s">
        <v>8355</v>
      </c>
      <c r="S3772" s="66">
        <f>(((J3772/60)/60)/24)+DATE(1970,1,1)</f>
        <v>42138.930671296301</v>
      </c>
      <c r="T3772" s="64">
        <f t="shared" si="352"/>
        <v>42168.930671296301</v>
      </c>
      <c r="U3772" s="49">
        <f t="shared" si="353"/>
        <v>30</v>
      </c>
      <c r="V3772" s="45">
        <f>YEAR(S3772)</f>
        <v>2015</v>
      </c>
    </row>
    <row r="3773" spans="1:22" customFormat="1" ht="30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 s="8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9"/>
        <v>146</v>
      </c>
      <c r="P3773" s="9">
        <f t="shared" si="350"/>
        <v>38.42</v>
      </c>
      <c r="Q3773" s="5" t="s">
        <v>8313</v>
      </c>
      <c r="R3773" s="10" t="s">
        <v>8355</v>
      </c>
      <c r="S3773" s="18">
        <f t="shared" si="351"/>
        <v>42493.857083333336</v>
      </c>
      <c r="T3773" s="21">
        <f t="shared" si="352"/>
        <v>42508</v>
      </c>
      <c r="U3773" s="23">
        <f t="shared" si="353"/>
        <v>15</v>
      </c>
      <c r="V3773" s="25">
        <f t="shared" si="354"/>
        <v>4.1095890410958902E-2</v>
      </c>
    </row>
    <row r="3774" spans="1:22" customFormat="1" ht="45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 s="8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9"/>
        <v>110</v>
      </c>
      <c r="P3774" s="9">
        <f t="shared" si="350"/>
        <v>166.97</v>
      </c>
      <c r="Q3774" s="5" t="s">
        <v>8313</v>
      </c>
      <c r="R3774" s="10" t="s">
        <v>8355</v>
      </c>
      <c r="S3774" s="18">
        <f t="shared" si="351"/>
        <v>42682.616967592592</v>
      </c>
      <c r="T3774" s="21">
        <f t="shared" si="352"/>
        <v>42703.25</v>
      </c>
      <c r="U3774" s="23">
        <f t="shared" si="353"/>
        <v>21</v>
      </c>
      <c r="V3774" s="25">
        <f t="shared" si="354"/>
        <v>5.7534246575342465E-2</v>
      </c>
    </row>
    <row r="3775" spans="1:22" customFormat="1" ht="30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 s="8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9"/>
        <v>108</v>
      </c>
      <c r="P3775" s="9">
        <f t="shared" si="350"/>
        <v>94.91</v>
      </c>
      <c r="Q3775" s="5" t="s">
        <v>8313</v>
      </c>
      <c r="R3775" s="10" t="s">
        <v>8355</v>
      </c>
      <c r="S3775" s="18">
        <f t="shared" si="351"/>
        <v>42656.005173611105</v>
      </c>
      <c r="T3775" s="21">
        <f t="shared" si="352"/>
        <v>42689.088888888888</v>
      </c>
      <c r="U3775" s="23">
        <f t="shared" si="353"/>
        <v>33</v>
      </c>
      <c r="V3775" s="25">
        <f t="shared" si="354"/>
        <v>9.0410958904109592E-2</v>
      </c>
    </row>
    <row r="3776" spans="1:22" customFormat="1" ht="60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 s="8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9"/>
        <v>100</v>
      </c>
      <c r="P3776" s="9">
        <f t="shared" si="350"/>
        <v>100</v>
      </c>
      <c r="Q3776" s="5" t="s">
        <v>8313</v>
      </c>
      <c r="R3776" s="10" t="s">
        <v>8355</v>
      </c>
      <c r="S3776" s="18">
        <f t="shared" si="351"/>
        <v>42087.792303240742</v>
      </c>
      <c r="T3776" s="21">
        <f t="shared" si="352"/>
        <v>42103.792303240742</v>
      </c>
      <c r="U3776" s="23">
        <f t="shared" si="353"/>
        <v>16</v>
      </c>
      <c r="V3776" s="25">
        <f t="shared" si="354"/>
        <v>4.3835616438356165E-2</v>
      </c>
    </row>
    <row r="3777" spans="1:22" customFormat="1" ht="45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 s="8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9"/>
        <v>100</v>
      </c>
      <c r="P3777" s="9">
        <f t="shared" si="350"/>
        <v>143.21</v>
      </c>
      <c r="Q3777" s="5" t="s">
        <v>8313</v>
      </c>
      <c r="R3777" s="10" t="s">
        <v>8355</v>
      </c>
      <c r="S3777" s="18">
        <f t="shared" si="351"/>
        <v>42075.942627314813</v>
      </c>
      <c r="T3777" s="21">
        <f t="shared" si="352"/>
        <v>42103.166666666672</v>
      </c>
      <c r="U3777" s="23">
        <f t="shared" si="353"/>
        <v>28</v>
      </c>
      <c r="V3777" s="25">
        <f t="shared" si="354"/>
        <v>7.6712328767123292E-2</v>
      </c>
    </row>
    <row r="3778" spans="1:22" customFormat="1" ht="60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 s="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9"/>
        <v>107</v>
      </c>
      <c r="P3778" s="9">
        <f t="shared" si="350"/>
        <v>90.82</v>
      </c>
      <c r="Q3778" s="5" t="s">
        <v>8313</v>
      </c>
      <c r="R3778" s="10" t="s">
        <v>8355</v>
      </c>
      <c r="S3778" s="18">
        <f t="shared" si="351"/>
        <v>41814.367800925924</v>
      </c>
      <c r="T3778" s="21">
        <f t="shared" si="352"/>
        <v>41852.041666666664</v>
      </c>
      <c r="U3778" s="23">
        <f t="shared" si="353"/>
        <v>38</v>
      </c>
      <c r="V3778" s="25">
        <f t="shared" si="354"/>
        <v>0.10410958904109589</v>
      </c>
    </row>
    <row r="3779" spans="1:22" customFormat="1" ht="45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 s="8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6">ROUND(E3779/D3779*100,0)</f>
        <v>143</v>
      </c>
      <c r="P3779" s="9">
        <f t="shared" ref="P3779:P3842" si="357">IFERROR(ROUND(E3779/L3779,2),0)</f>
        <v>48.54</v>
      </c>
      <c r="Q3779" s="5" t="s">
        <v>8313</v>
      </c>
      <c r="R3779" s="10" t="s">
        <v>8355</v>
      </c>
      <c r="S3779" s="18">
        <f t="shared" ref="S3779:S3842" si="358">(((J3779/60)/60)/24)+DATE(1970,1,1)</f>
        <v>41887.111354166671</v>
      </c>
      <c r="T3779" s="21">
        <f t="shared" ref="T3779:T3842" si="359">(((I3779/60)/60)/24)+DATE(1970,1,1)</f>
        <v>41909.166666666664</v>
      </c>
      <c r="U3779" s="23">
        <f t="shared" ref="U3779:U3842" si="360">_xlfn.DAYS(T3779,S3779)</f>
        <v>22</v>
      </c>
      <c r="V3779" s="25">
        <f t="shared" ref="V3779:V3842" si="361">U3779/365</f>
        <v>6.0273972602739728E-2</v>
      </c>
    </row>
    <row r="3780" spans="1:22" customFormat="1" ht="30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 s="8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6"/>
        <v>105</v>
      </c>
      <c r="P3780" s="9">
        <f t="shared" si="357"/>
        <v>70.03</v>
      </c>
      <c r="Q3780" s="5" t="s">
        <v>8313</v>
      </c>
      <c r="R3780" s="10" t="s">
        <v>8355</v>
      </c>
      <c r="S3780" s="18">
        <f t="shared" si="358"/>
        <v>41989.819212962961</v>
      </c>
      <c r="T3780" s="21">
        <f t="shared" si="359"/>
        <v>42049.819212962961</v>
      </c>
      <c r="U3780" s="23">
        <f t="shared" si="360"/>
        <v>60</v>
      </c>
      <c r="V3780" s="25">
        <f t="shared" si="361"/>
        <v>0.16438356164383561</v>
      </c>
    </row>
    <row r="3781" spans="1:22" customFormat="1" ht="30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 s="8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6"/>
        <v>104</v>
      </c>
      <c r="P3781" s="9">
        <f t="shared" si="357"/>
        <v>135.63</v>
      </c>
      <c r="Q3781" s="5" t="s">
        <v>8313</v>
      </c>
      <c r="R3781" s="10" t="s">
        <v>8355</v>
      </c>
      <c r="S3781" s="18">
        <f t="shared" si="358"/>
        <v>42425.735416666663</v>
      </c>
      <c r="T3781" s="21">
        <f t="shared" si="359"/>
        <v>42455.693750000006</v>
      </c>
      <c r="U3781" s="23">
        <f t="shared" si="360"/>
        <v>30</v>
      </c>
      <c r="V3781" s="25">
        <f t="shared" si="361"/>
        <v>8.2191780821917804E-2</v>
      </c>
    </row>
    <row r="3782" spans="1:22" customFormat="1" ht="45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 s="8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6"/>
        <v>120</v>
      </c>
      <c r="P3782" s="9">
        <f t="shared" si="357"/>
        <v>100</v>
      </c>
      <c r="Q3782" s="5" t="s">
        <v>8313</v>
      </c>
      <c r="R3782" s="10" t="s">
        <v>8355</v>
      </c>
      <c r="S3782" s="18">
        <f t="shared" si="358"/>
        <v>42166.219733796301</v>
      </c>
      <c r="T3782" s="21">
        <f t="shared" si="359"/>
        <v>42198.837499999994</v>
      </c>
      <c r="U3782" s="23">
        <f t="shared" si="360"/>
        <v>32</v>
      </c>
      <c r="V3782" s="25">
        <f t="shared" si="361"/>
        <v>8.7671232876712329E-2</v>
      </c>
    </row>
    <row r="3783" spans="1:22" customFormat="1" ht="60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 s="8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6"/>
        <v>110</v>
      </c>
      <c r="P3783" s="9">
        <f t="shared" si="357"/>
        <v>94.9</v>
      </c>
      <c r="Q3783" s="5" t="s">
        <v>8313</v>
      </c>
      <c r="R3783" s="10" t="s">
        <v>8355</v>
      </c>
      <c r="S3783" s="18">
        <f t="shared" si="358"/>
        <v>41865.882928240739</v>
      </c>
      <c r="T3783" s="21">
        <f t="shared" si="359"/>
        <v>41890.882928240739</v>
      </c>
      <c r="U3783" s="23">
        <f t="shared" si="360"/>
        <v>25</v>
      </c>
      <c r="V3783" s="25">
        <f t="shared" si="361"/>
        <v>6.8493150684931503E-2</v>
      </c>
    </row>
    <row r="3784" spans="1:22" ht="60" x14ac:dyDescent="0.25">
      <c r="A3784" s="41">
        <v>3782</v>
      </c>
      <c r="B3784" s="42" t="s">
        <v>3779</v>
      </c>
      <c r="C3784" s="42" t="s">
        <v>7892</v>
      </c>
      <c r="D3784" s="43">
        <v>2000</v>
      </c>
      <c r="E3784" s="44">
        <v>2035</v>
      </c>
      <c r="F3784" s="41" t="s">
        <v>8218</v>
      </c>
      <c r="G3784" s="41" t="s">
        <v>8224</v>
      </c>
      <c r="H3784" s="41" t="s">
        <v>8246</v>
      </c>
      <c r="I3784" s="45">
        <v>1469401200</v>
      </c>
      <c r="J3784" s="45">
        <v>1466887297</v>
      </c>
      <c r="K3784" s="41" t="b">
        <v>0</v>
      </c>
      <c r="L3784" s="41">
        <v>27</v>
      </c>
      <c r="M3784" s="41" t="b">
        <v>1</v>
      </c>
      <c r="N3784" s="41" t="s">
        <v>8303</v>
      </c>
      <c r="O3784" s="41">
        <f t="shared" si="356"/>
        <v>102</v>
      </c>
      <c r="P3784" s="39">
        <f t="shared" si="357"/>
        <v>75.37</v>
      </c>
      <c r="Q3784" s="46" t="s">
        <v>8313</v>
      </c>
      <c r="R3784" s="47" t="s">
        <v>8355</v>
      </c>
      <c r="S3784" s="66">
        <f>(((J3784/60)/60)/24)+DATE(1970,1,1)</f>
        <v>42546.862233796302</v>
      </c>
      <c r="T3784" s="64">
        <f t="shared" si="359"/>
        <v>42575.958333333328</v>
      </c>
      <c r="U3784" s="49">
        <f t="shared" si="360"/>
        <v>29</v>
      </c>
      <c r="V3784" s="45">
        <f>YEAR(S3784)</f>
        <v>2016</v>
      </c>
    </row>
    <row r="3785" spans="1:22" customFormat="1" ht="45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 s="8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6"/>
        <v>129</v>
      </c>
      <c r="P3785" s="9">
        <f t="shared" si="357"/>
        <v>64.459999999999994</v>
      </c>
      <c r="Q3785" s="5" t="s">
        <v>8313</v>
      </c>
      <c r="R3785" s="10" t="s">
        <v>8355</v>
      </c>
      <c r="S3785" s="18">
        <f t="shared" si="358"/>
        <v>42420.140277777777</v>
      </c>
      <c r="T3785" s="21">
        <f t="shared" si="359"/>
        <v>42444.666666666672</v>
      </c>
      <c r="U3785" s="23">
        <f t="shared" si="360"/>
        <v>24</v>
      </c>
      <c r="V3785" s="25">
        <f t="shared" si="361"/>
        <v>6.575342465753424E-2</v>
      </c>
    </row>
    <row r="3786" spans="1:22" customFormat="1" ht="60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 s="8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6"/>
        <v>115</v>
      </c>
      <c r="P3786" s="9">
        <f t="shared" si="357"/>
        <v>115</v>
      </c>
      <c r="Q3786" s="5" t="s">
        <v>8313</v>
      </c>
      <c r="R3786" s="10" t="s">
        <v>8355</v>
      </c>
      <c r="S3786" s="18">
        <f t="shared" si="358"/>
        <v>42531.980694444443</v>
      </c>
      <c r="T3786" s="21">
        <f t="shared" si="359"/>
        <v>42561.980694444443</v>
      </c>
      <c r="U3786" s="23">
        <f t="shared" si="360"/>
        <v>30</v>
      </c>
      <c r="V3786" s="25">
        <f t="shared" si="361"/>
        <v>8.2191780821917804E-2</v>
      </c>
    </row>
    <row r="3787" spans="1:22" ht="60" x14ac:dyDescent="0.25">
      <c r="A3787" s="41">
        <v>3785</v>
      </c>
      <c r="B3787" s="42" t="s">
        <v>3782</v>
      </c>
      <c r="C3787" s="42" t="s">
        <v>7895</v>
      </c>
      <c r="D3787" s="43">
        <v>2000</v>
      </c>
      <c r="E3787" s="44">
        <v>3015</v>
      </c>
      <c r="F3787" s="41" t="s">
        <v>8218</v>
      </c>
      <c r="G3787" s="41" t="s">
        <v>8224</v>
      </c>
      <c r="H3787" s="41" t="s">
        <v>8246</v>
      </c>
      <c r="I3787" s="45">
        <v>1470132180</v>
      </c>
      <c r="J3787" s="45">
        <v>1467040769</v>
      </c>
      <c r="K3787" s="41" t="b">
        <v>0</v>
      </c>
      <c r="L3787" s="41">
        <v>30</v>
      </c>
      <c r="M3787" s="41" t="b">
        <v>1</v>
      </c>
      <c r="N3787" s="41" t="s">
        <v>8303</v>
      </c>
      <c r="O3787" s="41">
        <f t="shared" si="356"/>
        <v>151</v>
      </c>
      <c r="P3787" s="39">
        <f t="shared" si="357"/>
        <v>100.5</v>
      </c>
      <c r="Q3787" s="46" t="s">
        <v>8313</v>
      </c>
      <c r="R3787" s="47" t="s">
        <v>8355</v>
      </c>
      <c r="S3787" s="66">
        <f>(((J3787/60)/60)/24)+DATE(1970,1,1)</f>
        <v>42548.63853009259</v>
      </c>
      <c r="T3787" s="64">
        <f t="shared" si="359"/>
        <v>42584.418749999997</v>
      </c>
      <c r="U3787" s="49">
        <f t="shared" si="360"/>
        <v>36</v>
      </c>
      <c r="V3787" s="45">
        <f>YEAR(S3787)</f>
        <v>2016</v>
      </c>
    </row>
    <row r="3788" spans="1:22" customFormat="1" ht="45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 s="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6"/>
        <v>111</v>
      </c>
      <c r="P3788" s="9">
        <f t="shared" si="357"/>
        <v>93.77</v>
      </c>
      <c r="Q3788" s="5" t="s">
        <v>8313</v>
      </c>
      <c r="R3788" s="10" t="s">
        <v>8355</v>
      </c>
      <c r="S3788" s="18">
        <f t="shared" si="358"/>
        <v>42487.037905092591</v>
      </c>
      <c r="T3788" s="21">
        <f t="shared" si="359"/>
        <v>42517.037905092591</v>
      </c>
      <c r="U3788" s="23">
        <f t="shared" si="360"/>
        <v>30</v>
      </c>
      <c r="V3788" s="25">
        <f t="shared" si="361"/>
        <v>8.2191780821917804E-2</v>
      </c>
    </row>
    <row r="3789" spans="1:22" customFormat="1" ht="45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 s="8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6"/>
        <v>100</v>
      </c>
      <c r="P3789" s="9">
        <f t="shared" si="357"/>
        <v>35.1</v>
      </c>
      <c r="Q3789" s="5" t="s">
        <v>8313</v>
      </c>
      <c r="R3789" s="10" t="s">
        <v>8355</v>
      </c>
      <c r="S3789" s="18">
        <f t="shared" si="358"/>
        <v>42167.534791666665</v>
      </c>
      <c r="T3789" s="21">
        <f t="shared" si="359"/>
        <v>42196.165972222225</v>
      </c>
      <c r="U3789" s="23">
        <f t="shared" si="360"/>
        <v>29</v>
      </c>
      <c r="V3789" s="25">
        <f t="shared" si="361"/>
        <v>7.9452054794520555E-2</v>
      </c>
    </row>
    <row r="3790" spans="1:22" customFormat="1" ht="75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 s="8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6"/>
        <v>1</v>
      </c>
      <c r="P3790" s="9">
        <f t="shared" si="357"/>
        <v>500</v>
      </c>
      <c r="Q3790" s="5" t="s">
        <v>8313</v>
      </c>
      <c r="R3790" s="10" t="s">
        <v>8355</v>
      </c>
      <c r="S3790" s="18">
        <f t="shared" si="358"/>
        <v>42333.695821759262</v>
      </c>
      <c r="T3790" s="21">
        <f t="shared" si="359"/>
        <v>42361.679166666669</v>
      </c>
      <c r="U3790" s="23">
        <f t="shared" si="360"/>
        <v>28</v>
      </c>
      <c r="V3790" s="25">
        <f t="shared" si="361"/>
        <v>7.6712328767123292E-2</v>
      </c>
    </row>
    <row r="3791" spans="1:22" ht="45" x14ac:dyDescent="0.25">
      <c r="A3791" s="41">
        <v>3789</v>
      </c>
      <c r="B3791" s="42" t="s">
        <v>3786</v>
      </c>
      <c r="C3791" s="42" t="s">
        <v>7899</v>
      </c>
      <c r="D3791" s="43">
        <v>3550</v>
      </c>
      <c r="E3791" s="44">
        <v>116</v>
      </c>
      <c r="F3791" s="41" t="s">
        <v>8220</v>
      </c>
      <c r="G3791" s="41" t="s">
        <v>8224</v>
      </c>
      <c r="H3791" s="41" t="s">
        <v>8246</v>
      </c>
      <c r="I3791" s="45">
        <v>1434395418</v>
      </c>
      <c r="J3791" s="45">
        <v>1431630618</v>
      </c>
      <c r="K3791" s="41" t="b">
        <v>0</v>
      </c>
      <c r="L3791" s="41">
        <v>4</v>
      </c>
      <c r="M3791" s="41" t="b">
        <v>0</v>
      </c>
      <c r="N3791" s="41" t="s">
        <v>8303</v>
      </c>
      <c r="O3791" s="41">
        <f t="shared" si="356"/>
        <v>3</v>
      </c>
      <c r="P3791" s="39">
        <f t="shared" si="357"/>
        <v>29</v>
      </c>
      <c r="Q3791" s="46" t="s">
        <v>8313</v>
      </c>
      <c r="R3791" s="47" t="s">
        <v>8355</v>
      </c>
      <c r="S3791" s="66">
        <f>(((J3791/60)/60)/24)+DATE(1970,1,1)</f>
        <v>42138.798819444448</v>
      </c>
      <c r="T3791" s="64">
        <f t="shared" si="359"/>
        <v>42170.798819444448</v>
      </c>
      <c r="U3791" s="49">
        <f t="shared" si="360"/>
        <v>32</v>
      </c>
      <c r="V3791" s="45">
        <f>YEAR(S3791)</f>
        <v>2015</v>
      </c>
    </row>
    <row r="3792" spans="1:22" customFormat="1" ht="60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 s="8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6"/>
        <v>0</v>
      </c>
      <c r="P3792" s="9">
        <f t="shared" si="357"/>
        <v>0</v>
      </c>
      <c r="Q3792" s="5" t="s">
        <v>8313</v>
      </c>
      <c r="R3792" s="10" t="s">
        <v>8355</v>
      </c>
      <c r="S3792" s="18">
        <f t="shared" si="358"/>
        <v>42666.666932870372</v>
      </c>
      <c r="T3792" s="21">
        <f t="shared" si="359"/>
        <v>42696.708599537036</v>
      </c>
      <c r="U3792" s="23">
        <f t="shared" si="360"/>
        <v>30</v>
      </c>
      <c r="V3792" s="25">
        <f t="shared" si="361"/>
        <v>8.2191780821917804E-2</v>
      </c>
    </row>
    <row r="3793" spans="1:22" customFormat="1" ht="30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 s="8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6"/>
        <v>0</v>
      </c>
      <c r="P3793" s="9">
        <f t="shared" si="357"/>
        <v>0</v>
      </c>
      <c r="Q3793" s="5" t="s">
        <v>8313</v>
      </c>
      <c r="R3793" s="10" t="s">
        <v>8355</v>
      </c>
      <c r="S3793" s="18">
        <f t="shared" si="358"/>
        <v>41766.692037037035</v>
      </c>
      <c r="T3793" s="21">
        <f t="shared" si="359"/>
        <v>41826.692037037035</v>
      </c>
      <c r="U3793" s="23">
        <f t="shared" si="360"/>
        <v>60</v>
      </c>
      <c r="V3793" s="25">
        <f t="shared" si="361"/>
        <v>0.16438356164383561</v>
      </c>
    </row>
    <row r="3794" spans="1:22" customFormat="1" ht="30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 s="8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6"/>
        <v>0</v>
      </c>
      <c r="P3794" s="9">
        <f t="shared" si="357"/>
        <v>17.5</v>
      </c>
      <c r="Q3794" s="5" t="s">
        <v>8313</v>
      </c>
      <c r="R3794" s="10" t="s">
        <v>8355</v>
      </c>
      <c r="S3794" s="18">
        <f t="shared" si="358"/>
        <v>42170.447013888886</v>
      </c>
      <c r="T3794" s="21">
        <f t="shared" si="359"/>
        <v>42200.447013888886</v>
      </c>
      <c r="U3794" s="23">
        <f t="shared" si="360"/>
        <v>30</v>
      </c>
      <c r="V3794" s="25">
        <f t="shared" si="361"/>
        <v>8.2191780821917804E-2</v>
      </c>
    </row>
    <row r="3795" spans="1:22" customFormat="1" ht="60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 s="8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6"/>
        <v>60</v>
      </c>
      <c r="P3795" s="9">
        <f t="shared" si="357"/>
        <v>174</v>
      </c>
      <c r="Q3795" s="5" t="s">
        <v>8313</v>
      </c>
      <c r="R3795" s="10" t="s">
        <v>8355</v>
      </c>
      <c r="S3795" s="18">
        <f t="shared" si="358"/>
        <v>41968.938993055555</v>
      </c>
      <c r="T3795" s="21">
        <f t="shared" si="359"/>
        <v>41989.938993055555</v>
      </c>
      <c r="U3795" s="23">
        <f t="shared" si="360"/>
        <v>21</v>
      </c>
      <c r="V3795" s="25">
        <f t="shared" si="361"/>
        <v>5.7534246575342465E-2</v>
      </c>
    </row>
    <row r="3796" spans="1:22" ht="60" x14ac:dyDescent="0.25">
      <c r="A3796" s="41">
        <v>3794</v>
      </c>
      <c r="B3796" s="42" t="s">
        <v>3791</v>
      </c>
      <c r="C3796" s="42" t="s">
        <v>7904</v>
      </c>
      <c r="D3796" s="43">
        <v>5000</v>
      </c>
      <c r="E3796" s="44">
        <v>50</v>
      </c>
      <c r="F3796" s="41" t="s">
        <v>8220</v>
      </c>
      <c r="G3796" s="41" t="s">
        <v>8224</v>
      </c>
      <c r="H3796" s="41" t="s">
        <v>8246</v>
      </c>
      <c r="I3796" s="45">
        <v>1433685354</v>
      </c>
      <c r="J3796" s="45">
        <v>1431093354</v>
      </c>
      <c r="K3796" s="41" t="b">
        <v>0</v>
      </c>
      <c r="L3796" s="41">
        <v>1</v>
      </c>
      <c r="M3796" s="41" t="b">
        <v>0</v>
      </c>
      <c r="N3796" s="41" t="s">
        <v>8303</v>
      </c>
      <c r="O3796" s="41">
        <f t="shared" si="356"/>
        <v>1</v>
      </c>
      <c r="P3796" s="39">
        <f t="shared" si="357"/>
        <v>50</v>
      </c>
      <c r="Q3796" s="46" t="s">
        <v>8313</v>
      </c>
      <c r="R3796" s="47" t="s">
        <v>8355</v>
      </c>
      <c r="S3796" s="66">
        <f t="shared" si="358"/>
        <v>42132.58048611111</v>
      </c>
      <c r="T3796" s="64">
        <f t="shared" si="359"/>
        <v>42162.58048611111</v>
      </c>
      <c r="U3796" s="49">
        <f t="shared" si="360"/>
        <v>30</v>
      </c>
      <c r="V3796" s="45">
        <f t="shared" ref="V3796:V3797" si="362">YEAR(S3796)</f>
        <v>2015</v>
      </c>
    </row>
    <row r="3797" spans="1:22" ht="45" x14ac:dyDescent="0.25">
      <c r="A3797" s="41">
        <v>3795</v>
      </c>
      <c r="B3797" s="42" t="s">
        <v>3792</v>
      </c>
      <c r="C3797" s="42" t="s">
        <v>7905</v>
      </c>
      <c r="D3797" s="43">
        <v>600</v>
      </c>
      <c r="E3797" s="44">
        <v>10</v>
      </c>
      <c r="F3797" s="41" t="s">
        <v>8220</v>
      </c>
      <c r="G3797" s="41" t="s">
        <v>8224</v>
      </c>
      <c r="H3797" s="41" t="s">
        <v>8246</v>
      </c>
      <c r="I3797" s="45">
        <v>1440801000</v>
      </c>
      <c r="J3797" s="45">
        <v>1437042490</v>
      </c>
      <c r="K3797" s="41" t="b">
        <v>0</v>
      </c>
      <c r="L3797" s="41">
        <v>2</v>
      </c>
      <c r="M3797" s="41" t="b">
        <v>0</v>
      </c>
      <c r="N3797" s="41" t="s">
        <v>8303</v>
      </c>
      <c r="O3797" s="41">
        <f t="shared" si="356"/>
        <v>2</v>
      </c>
      <c r="P3797" s="39">
        <f t="shared" si="357"/>
        <v>5</v>
      </c>
      <c r="Q3797" s="46" t="s">
        <v>8313</v>
      </c>
      <c r="R3797" s="47" t="s">
        <v>8355</v>
      </c>
      <c r="S3797" s="66">
        <f t="shared" si="358"/>
        <v>42201.436226851853</v>
      </c>
      <c r="T3797" s="64">
        <f t="shared" si="359"/>
        <v>42244.9375</v>
      </c>
      <c r="U3797" s="49">
        <f t="shared" si="360"/>
        <v>43</v>
      </c>
      <c r="V3797" s="45">
        <f t="shared" si="362"/>
        <v>2015</v>
      </c>
    </row>
    <row r="3798" spans="1:22" customFormat="1" ht="60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 s="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6"/>
        <v>0</v>
      </c>
      <c r="P3798" s="9">
        <f t="shared" si="357"/>
        <v>1</v>
      </c>
      <c r="Q3798" s="5" t="s">
        <v>8313</v>
      </c>
      <c r="R3798" s="10" t="s">
        <v>8355</v>
      </c>
      <c r="S3798" s="18">
        <f t="shared" si="358"/>
        <v>42689.029583333337</v>
      </c>
      <c r="T3798" s="21">
        <f t="shared" si="359"/>
        <v>42749.029583333337</v>
      </c>
      <c r="U3798" s="23">
        <f t="shared" si="360"/>
        <v>60</v>
      </c>
      <c r="V3798" s="25">
        <f t="shared" si="361"/>
        <v>0.16438356164383561</v>
      </c>
    </row>
    <row r="3799" spans="1:22" customFormat="1" ht="60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 s="8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6"/>
        <v>90</v>
      </c>
      <c r="P3799" s="9">
        <f t="shared" si="357"/>
        <v>145.41</v>
      </c>
      <c r="Q3799" s="5" t="s">
        <v>8313</v>
      </c>
      <c r="R3799" s="10" t="s">
        <v>8355</v>
      </c>
      <c r="S3799" s="18">
        <f t="shared" si="358"/>
        <v>42084.881539351853</v>
      </c>
      <c r="T3799" s="21">
        <f t="shared" si="359"/>
        <v>42114.881539351853</v>
      </c>
      <c r="U3799" s="23">
        <f t="shared" si="360"/>
        <v>30</v>
      </c>
      <c r="V3799" s="25">
        <f t="shared" si="361"/>
        <v>8.2191780821917804E-2</v>
      </c>
    </row>
    <row r="3800" spans="1:22" customFormat="1" ht="60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 s="8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6"/>
        <v>1</v>
      </c>
      <c r="P3800" s="9">
        <f t="shared" si="357"/>
        <v>205</v>
      </c>
      <c r="Q3800" s="5" t="s">
        <v>8313</v>
      </c>
      <c r="R3800" s="10" t="s">
        <v>8355</v>
      </c>
      <c r="S3800" s="18">
        <f t="shared" si="358"/>
        <v>41831.722777777781</v>
      </c>
      <c r="T3800" s="21">
        <f t="shared" si="359"/>
        <v>41861.722777777781</v>
      </c>
      <c r="U3800" s="23">
        <f t="shared" si="360"/>
        <v>30</v>
      </c>
      <c r="V3800" s="25">
        <f t="shared" si="361"/>
        <v>8.2191780821917804E-2</v>
      </c>
    </row>
    <row r="3801" spans="1:22" customFormat="1" ht="45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 s="8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6"/>
        <v>4</v>
      </c>
      <c r="P3801" s="9">
        <f t="shared" si="357"/>
        <v>100.5</v>
      </c>
      <c r="Q3801" s="5" t="s">
        <v>8313</v>
      </c>
      <c r="R3801" s="10" t="s">
        <v>8355</v>
      </c>
      <c r="S3801" s="18">
        <f t="shared" si="358"/>
        <v>42410.93105324074</v>
      </c>
      <c r="T3801" s="21">
        <f t="shared" si="359"/>
        <v>42440.93105324074</v>
      </c>
      <c r="U3801" s="23">
        <f t="shared" si="360"/>
        <v>30</v>
      </c>
      <c r="V3801" s="25">
        <f t="shared" si="361"/>
        <v>8.2191780821917804E-2</v>
      </c>
    </row>
    <row r="3802" spans="1:22" customFormat="1" ht="60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 s="8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6"/>
        <v>4</v>
      </c>
      <c r="P3802" s="9">
        <f t="shared" si="357"/>
        <v>55.06</v>
      </c>
      <c r="Q3802" s="5" t="s">
        <v>8313</v>
      </c>
      <c r="R3802" s="10" t="s">
        <v>8355</v>
      </c>
      <c r="S3802" s="18">
        <f t="shared" si="358"/>
        <v>41982.737071759257</v>
      </c>
      <c r="T3802" s="21">
        <f t="shared" si="359"/>
        <v>42015.207638888889</v>
      </c>
      <c r="U3802" s="23">
        <f t="shared" si="360"/>
        <v>33</v>
      </c>
      <c r="V3802" s="25">
        <f t="shared" si="361"/>
        <v>9.0410958904109592E-2</v>
      </c>
    </row>
    <row r="3803" spans="1:22" customFormat="1" ht="45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 s="8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6"/>
        <v>9</v>
      </c>
      <c r="P3803" s="9">
        <f t="shared" si="357"/>
        <v>47.33</v>
      </c>
      <c r="Q3803" s="5" t="s">
        <v>8313</v>
      </c>
      <c r="R3803" s="10" t="s">
        <v>8355</v>
      </c>
      <c r="S3803" s="18">
        <f t="shared" si="358"/>
        <v>41975.676111111112</v>
      </c>
      <c r="T3803" s="21">
        <f t="shared" si="359"/>
        <v>42006.676111111112</v>
      </c>
      <c r="U3803" s="23">
        <f t="shared" si="360"/>
        <v>31</v>
      </c>
      <c r="V3803" s="25">
        <f t="shared" si="361"/>
        <v>8.4931506849315067E-2</v>
      </c>
    </row>
    <row r="3804" spans="1:22" customFormat="1" ht="45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 s="8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6"/>
        <v>0</v>
      </c>
      <c r="P3804" s="9">
        <f t="shared" si="357"/>
        <v>0</v>
      </c>
      <c r="Q3804" s="5" t="s">
        <v>8313</v>
      </c>
      <c r="R3804" s="10" t="s">
        <v>8355</v>
      </c>
      <c r="S3804" s="18">
        <f t="shared" si="358"/>
        <v>42269.126226851848</v>
      </c>
      <c r="T3804" s="21">
        <f t="shared" si="359"/>
        <v>42299.126226851848</v>
      </c>
      <c r="U3804" s="23">
        <f t="shared" si="360"/>
        <v>30</v>
      </c>
      <c r="V3804" s="25">
        <f t="shared" si="361"/>
        <v>8.2191780821917804E-2</v>
      </c>
    </row>
    <row r="3805" spans="1:22" customFormat="1" ht="30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 s="8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6"/>
        <v>20</v>
      </c>
      <c r="P3805" s="9">
        <f t="shared" si="357"/>
        <v>58.95</v>
      </c>
      <c r="Q3805" s="5" t="s">
        <v>8313</v>
      </c>
      <c r="R3805" s="10" t="s">
        <v>8355</v>
      </c>
      <c r="S3805" s="18">
        <f t="shared" si="358"/>
        <v>42403.971851851849</v>
      </c>
      <c r="T3805" s="21">
        <f t="shared" si="359"/>
        <v>42433.971851851849</v>
      </c>
      <c r="U3805" s="23">
        <f t="shared" si="360"/>
        <v>30</v>
      </c>
      <c r="V3805" s="25">
        <f t="shared" si="361"/>
        <v>8.2191780821917804E-2</v>
      </c>
    </row>
    <row r="3806" spans="1:22" customFormat="1" ht="60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 s="8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6"/>
        <v>0</v>
      </c>
      <c r="P3806" s="9">
        <f t="shared" si="357"/>
        <v>0</v>
      </c>
      <c r="Q3806" s="5" t="s">
        <v>8313</v>
      </c>
      <c r="R3806" s="10" t="s">
        <v>8355</v>
      </c>
      <c r="S3806" s="18">
        <f t="shared" si="358"/>
        <v>42527.00953703704</v>
      </c>
      <c r="T3806" s="21">
        <f t="shared" si="359"/>
        <v>42582.291666666672</v>
      </c>
      <c r="U3806" s="23">
        <f t="shared" si="360"/>
        <v>55</v>
      </c>
      <c r="V3806" s="25">
        <f t="shared" si="361"/>
        <v>0.15068493150684931</v>
      </c>
    </row>
    <row r="3807" spans="1:22" customFormat="1" ht="45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 s="8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6"/>
        <v>0</v>
      </c>
      <c r="P3807" s="9">
        <f t="shared" si="357"/>
        <v>1.5</v>
      </c>
      <c r="Q3807" s="5" t="s">
        <v>8313</v>
      </c>
      <c r="R3807" s="10" t="s">
        <v>8355</v>
      </c>
      <c r="S3807" s="18">
        <f t="shared" si="358"/>
        <v>41849.887037037035</v>
      </c>
      <c r="T3807" s="21">
        <f t="shared" si="359"/>
        <v>41909.887037037035</v>
      </c>
      <c r="U3807" s="23">
        <f t="shared" si="360"/>
        <v>60</v>
      </c>
      <c r="V3807" s="25">
        <f t="shared" si="361"/>
        <v>0.16438356164383561</v>
      </c>
    </row>
    <row r="3808" spans="1:22" customFormat="1" ht="60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 s="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6"/>
        <v>0</v>
      </c>
      <c r="P3808" s="9">
        <f t="shared" si="357"/>
        <v>5</v>
      </c>
      <c r="Q3808" s="5" t="s">
        <v>8313</v>
      </c>
      <c r="R3808" s="10" t="s">
        <v>8355</v>
      </c>
      <c r="S3808" s="18">
        <f t="shared" si="358"/>
        <v>41799.259039351848</v>
      </c>
      <c r="T3808" s="21">
        <f t="shared" si="359"/>
        <v>41819.259039351848</v>
      </c>
      <c r="U3808" s="23">
        <f t="shared" si="360"/>
        <v>20</v>
      </c>
      <c r="V3808" s="25">
        <f t="shared" si="361"/>
        <v>5.4794520547945202E-2</v>
      </c>
    </row>
    <row r="3809" spans="1:22" customFormat="1" ht="60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 s="8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6"/>
        <v>30</v>
      </c>
      <c r="P3809" s="9">
        <f t="shared" si="357"/>
        <v>50.56</v>
      </c>
      <c r="Q3809" s="5" t="s">
        <v>8313</v>
      </c>
      <c r="R3809" s="10" t="s">
        <v>8355</v>
      </c>
      <c r="S3809" s="18">
        <f t="shared" si="358"/>
        <v>42090.909016203703</v>
      </c>
      <c r="T3809" s="21">
        <f t="shared" si="359"/>
        <v>42097.909016203703</v>
      </c>
      <c r="U3809" s="23">
        <f t="shared" si="360"/>
        <v>7</v>
      </c>
      <c r="V3809" s="25">
        <f t="shared" si="361"/>
        <v>1.9178082191780823E-2</v>
      </c>
    </row>
    <row r="3810" spans="1:22" customFormat="1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 s="8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6"/>
        <v>100</v>
      </c>
      <c r="P3810" s="9">
        <f t="shared" si="357"/>
        <v>41.67</v>
      </c>
      <c r="Q3810" s="5" t="s">
        <v>8313</v>
      </c>
      <c r="R3810" s="10" t="s">
        <v>8314</v>
      </c>
      <c r="S3810" s="18">
        <f t="shared" si="358"/>
        <v>42059.453923611116</v>
      </c>
      <c r="T3810" s="21">
        <f t="shared" si="359"/>
        <v>42119.412256944444</v>
      </c>
      <c r="U3810" s="23">
        <f t="shared" si="360"/>
        <v>60</v>
      </c>
      <c r="V3810" s="25">
        <f t="shared" si="361"/>
        <v>0.16438356164383561</v>
      </c>
    </row>
    <row r="3811" spans="1:22" customFormat="1" ht="60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 s="8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6"/>
        <v>101</v>
      </c>
      <c r="P3811" s="9">
        <f t="shared" si="357"/>
        <v>53.29</v>
      </c>
      <c r="Q3811" s="5" t="s">
        <v>8313</v>
      </c>
      <c r="R3811" s="10" t="s">
        <v>8314</v>
      </c>
      <c r="S3811" s="18">
        <f t="shared" si="358"/>
        <v>41800.526701388888</v>
      </c>
      <c r="T3811" s="21">
        <f t="shared" si="359"/>
        <v>41850.958333333336</v>
      </c>
      <c r="U3811" s="23">
        <f t="shared" si="360"/>
        <v>50</v>
      </c>
      <c r="V3811" s="25">
        <f t="shared" si="361"/>
        <v>0.13698630136986301</v>
      </c>
    </row>
    <row r="3812" spans="1:22" customFormat="1" ht="60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 s="8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6"/>
        <v>122</v>
      </c>
      <c r="P3812" s="9">
        <f t="shared" si="357"/>
        <v>70.23</v>
      </c>
      <c r="Q3812" s="5" t="s">
        <v>8313</v>
      </c>
      <c r="R3812" s="10" t="s">
        <v>8314</v>
      </c>
      <c r="S3812" s="18">
        <f t="shared" si="358"/>
        <v>42054.849050925928</v>
      </c>
      <c r="T3812" s="21">
        <f t="shared" si="359"/>
        <v>42084.807384259257</v>
      </c>
      <c r="U3812" s="23">
        <f t="shared" si="360"/>
        <v>30</v>
      </c>
      <c r="V3812" s="25">
        <f t="shared" si="361"/>
        <v>8.2191780821917804E-2</v>
      </c>
    </row>
    <row r="3813" spans="1:22" customFormat="1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 s="8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6"/>
        <v>330</v>
      </c>
      <c r="P3813" s="9">
        <f t="shared" si="357"/>
        <v>43.42</v>
      </c>
      <c r="Q3813" s="5" t="s">
        <v>8313</v>
      </c>
      <c r="R3813" s="10" t="s">
        <v>8314</v>
      </c>
      <c r="S3813" s="18">
        <f t="shared" si="358"/>
        <v>42487.62700231481</v>
      </c>
      <c r="T3813" s="21">
        <f t="shared" si="359"/>
        <v>42521.458333333328</v>
      </c>
      <c r="U3813" s="23">
        <f t="shared" si="360"/>
        <v>34</v>
      </c>
      <c r="V3813" s="25">
        <f t="shared" si="361"/>
        <v>9.3150684931506855E-2</v>
      </c>
    </row>
    <row r="3814" spans="1:22" customFormat="1" ht="60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 s="8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6"/>
        <v>110</v>
      </c>
      <c r="P3814" s="9">
        <f t="shared" si="357"/>
        <v>199.18</v>
      </c>
      <c r="Q3814" s="5" t="s">
        <v>8313</v>
      </c>
      <c r="R3814" s="10" t="s">
        <v>8314</v>
      </c>
      <c r="S3814" s="18">
        <f t="shared" si="358"/>
        <v>42109.751250000001</v>
      </c>
      <c r="T3814" s="21">
        <f t="shared" si="359"/>
        <v>42156.165972222225</v>
      </c>
      <c r="U3814" s="23">
        <f t="shared" si="360"/>
        <v>47</v>
      </c>
      <c r="V3814" s="25">
        <f t="shared" si="361"/>
        <v>0.12876712328767123</v>
      </c>
    </row>
    <row r="3815" spans="1:22" customFormat="1" ht="60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 s="8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6"/>
        <v>101</v>
      </c>
      <c r="P3815" s="9">
        <f t="shared" si="357"/>
        <v>78.52</v>
      </c>
      <c r="Q3815" s="5" t="s">
        <v>8313</v>
      </c>
      <c r="R3815" s="10" t="s">
        <v>8314</v>
      </c>
      <c r="S3815" s="18">
        <f t="shared" si="358"/>
        <v>42497.275706018518</v>
      </c>
      <c r="T3815" s="21">
        <f t="shared" si="359"/>
        <v>42535.904861111107</v>
      </c>
      <c r="U3815" s="23">
        <f t="shared" si="360"/>
        <v>38</v>
      </c>
      <c r="V3815" s="25">
        <f t="shared" si="361"/>
        <v>0.10410958904109589</v>
      </c>
    </row>
    <row r="3816" spans="1:22" customFormat="1" ht="60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 s="8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6"/>
        <v>140</v>
      </c>
      <c r="P3816" s="9">
        <f t="shared" si="357"/>
        <v>61.82</v>
      </c>
      <c r="Q3816" s="5" t="s">
        <v>8313</v>
      </c>
      <c r="R3816" s="10" t="s">
        <v>8314</v>
      </c>
      <c r="S3816" s="18">
        <f t="shared" si="358"/>
        <v>42058.904074074075</v>
      </c>
      <c r="T3816" s="21">
        <f t="shared" si="359"/>
        <v>42095.165972222225</v>
      </c>
      <c r="U3816" s="23">
        <f t="shared" si="360"/>
        <v>37</v>
      </c>
      <c r="V3816" s="25">
        <f t="shared" si="361"/>
        <v>0.10136986301369863</v>
      </c>
    </row>
    <row r="3817" spans="1:22" customFormat="1" ht="3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 s="8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6"/>
        <v>100</v>
      </c>
      <c r="P3817" s="9">
        <f t="shared" si="357"/>
        <v>50</v>
      </c>
      <c r="Q3817" s="5" t="s">
        <v>8313</v>
      </c>
      <c r="R3817" s="10" t="s">
        <v>8314</v>
      </c>
      <c r="S3817" s="18">
        <f t="shared" si="358"/>
        <v>42207.259918981479</v>
      </c>
      <c r="T3817" s="21">
        <f t="shared" si="359"/>
        <v>42236.958333333328</v>
      </c>
      <c r="U3817" s="23">
        <f t="shared" si="360"/>
        <v>29</v>
      </c>
      <c r="V3817" s="25">
        <f t="shared" si="361"/>
        <v>7.9452054794520555E-2</v>
      </c>
    </row>
    <row r="3818" spans="1:22" customFormat="1" ht="60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 s="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6"/>
        <v>119</v>
      </c>
      <c r="P3818" s="9">
        <f t="shared" si="357"/>
        <v>48.34</v>
      </c>
      <c r="Q3818" s="5" t="s">
        <v>8313</v>
      </c>
      <c r="R3818" s="10" t="s">
        <v>8314</v>
      </c>
      <c r="S3818" s="18">
        <f t="shared" si="358"/>
        <v>41807.690081018518</v>
      </c>
      <c r="T3818" s="21">
        <f t="shared" si="359"/>
        <v>41837.690081018518</v>
      </c>
      <c r="U3818" s="23">
        <f t="shared" si="360"/>
        <v>30</v>
      </c>
      <c r="V3818" s="25">
        <f t="shared" si="361"/>
        <v>8.2191780821917804E-2</v>
      </c>
    </row>
    <row r="3819" spans="1:22" customFormat="1" ht="60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 s="8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6"/>
        <v>107</v>
      </c>
      <c r="P3819" s="9">
        <f t="shared" si="357"/>
        <v>107.25</v>
      </c>
      <c r="Q3819" s="5" t="s">
        <v>8313</v>
      </c>
      <c r="R3819" s="10" t="s">
        <v>8314</v>
      </c>
      <c r="S3819" s="18">
        <f t="shared" si="358"/>
        <v>42284.69694444444</v>
      </c>
      <c r="T3819" s="21">
        <f t="shared" si="359"/>
        <v>42301.165972222225</v>
      </c>
      <c r="U3819" s="23">
        <f t="shared" si="360"/>
        <v>17</v>
      </c>
      <c r="V3819" s="25">
        <f t="shared" si="361"/>
        <v>4.6575342465753428E-2</v>
      </c>
    </row>
    <row r="3820" spans="1:22" customFormat="1" ht="45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 s="8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6"/>
        <v>228</v>
      </c>
      <c r="P3820" s="9">
        <f t="shared" si="357"/>
        <v>57</v>
      </c>
      <c r="Q3820" s="5" t="s">
        <v>8313</v>
      </c>
      <c r="R3820" s="10" t="s">
        <v>8314</v>
      </c>
      <c r="S3820" s="18">
        <f t="shared" si="358"/>
        <v>42045.84238425926</v>
      </c>
      <c r="T3820" s="21">
        <f t="shared" si="359"/>
        <v>42075.800717592589</v>
      </c>
      <c r="U3820" s="23">
        <f t="shared" si="360"/>
        <v>30</v>
      </c>
      <c r="V3820" s="25">
        <f t="shared" si="361"/>
        <v>8.2191780821917804E-2</v>
      </c>
    </row>
    <row r="3821" spans="1:22" customFormat="1" ht="45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 s="8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6"/>
        <v>106</v>
      </c>
      <c r="P3821" s="9">
        <f t="shared" si="357"/>
        <v>40.92</v>
      </c>
      <c r="Q3821" s="5" t="s">
        <v>8313</v>
      </c>
      <c r="R3821" s="10" t="s">
        <v>8314</v>
      </c>
      <c r="S3821" s="18">
        <f t="shared" si="358"/>
        <v>42184.209537037037</v>
      </c>
      <c r="T3821" s="21">
        <f t="shared" si="359"/>
        <v>42202.876388888893</v>
      </c>
      <c r="U3821" s="23">
        <f t="shared" si="360"/>
        <v>18</v>
      </c>
      <c r="V3821" s="25">
        <f t="shared" si="361"/>
        <v>4.9315068493150684E-2</v>
      </c>
    </row>
    <row r="3822" spans="1:22" customFormat="1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 s="8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6"/>
        <v>143</v>
      </c>
      <c r="P3822" s="9">
        <f t="shared" si="357"/>
        <v>21.5</v>
      </c>
      <c r="Q3822" s="5" t="s">
        <v>8313</v>
      </c>
      <c r="R3822" s="10" t="s">
        <v>8314</v>
      </c>
      <c r="S3822" s="18">
        <f t="shared" si="358"/>
        <v>42160.651817129634</v>
      </c>
      <c r="T3822" s="21">
        <f t="shared" si="359"/>
        <v>42190.651817129634</v>
      </c>
      <c r="U3822" s="23">
        <f t="shared" si="360"/>
        <v>30</v>
      </c>
      <c r="V3822" s="25">
        <f t="shared" si="361"/>
        <v>8.2191780821917804E-2</v>
      </c>
    </row>
    <row r="3823" spans="1:22" customFormat="1" ht="60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 s="8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6"/>
        <v>105</v>
      </c>
      <c r="P3823" s="9">
        <f t="shared" si="357"/>
        <v>79.540000000000006</v>
      </c>
      <c r="Q3823" s="5" t="s">
        <v>8313</v>
      </c>
      <c r="R3823" s="10" t="s">
        <v>8314</v>
      </c>
      <c r="S3823" s="18">
        <f t="shared" si="358"/>
        <v>42341.180636574078</v>
      </c>
      <c r="T3823" s="21">
        <f t="shared" si="359"/>
        <v>42373.180636574078</v>
      </c>
      <c r="U3823" s="23">
        <f t="shared" si="360"/>
        <v>32</v>
      </c>
      <c r="V3823" s="25">
        <f t="shared" si="361"/>
        <v>8.7671232876712329E-2</v>
      </c>
    </row>
    <row r="3824" spans="1:22" customFormat="1" ht="60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 s="8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6"/>
        <v>110</v>
      </c>
      <c r="P3824" s="9">
        <f t="shared" si="357"/>
        <v>72.38</v>
      </c>
      <c r="Q3824" s="5" t="s">
        <v>8313</v>
      </c>
      <c r="R3824" s="10" t="s">
        <v>8314</v>
      </c>
      <c r="S3824" s="18">
        <f t="shared" si="358"/>
        <v>42329.838159722218</v>
      </c>
      <c r="T3824" s="21">
        <f t="shared" si="359"/>
        <v>42388.957638888889</v>
      </c>
      <c r="U3824" s="23">
        <f t="shared" si="360"/>
        <v>59</v>
      </c>
      <c r="V3824" s="25">
        <f t="shared" si="361"/>
        <v>0.16164383561643836</v>
      </c>
    </row>
    <row r="3825" spans="1:22" customFormat="1" ht="60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 s="8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6"/>
        <v>106</v>
      </c>
      <c r="P3825" s="9">
        <f t="shared" si="357"/>
        <v>64.63</v>
      </c>
      <c r="Q3825" s="5" t="s">
        <v>8313</v>
      </c>
      <c r="R3825" s="10" t="s">
        <v>8314</v>
      </c>
      <c r="S3825" s="18">
        <f t="shared" si="358"/>
        <v>42170.910231481481</v>
      </c>
      <c r="T3825" s="21">
        <f t="shared" si="359"/>
        <v>42205.165972222225</v>
      </c>
      <c r="U3825" s="23">
        <f t="shared" si="360"/>
        <v>35</v>
      </c>
      <c r="V3825" s="25">
        <f t="shared" si="361"/>
        <v>9.5890410958904104E-2</v>
      </c>
    </row>
    <row r="3826" spans="1:22" customFormat="1" ht="60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 s="8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6"/>
        <v>108</v>
      </c>
      <c r="P3826" s="9">
        <f t="shared" si="357"/>
        <v>38.57</v>
      </c>
      <c r="Q3826" s="5" t="s">
        <v>8313</v>
      </c>
      <c r="R3826" s="10" t="s">
        <v>8314</v>
      </c>
      <c r="S3826" s="18">
        <f t="shared" si="358"/>
        <v>42571.626192129625</v>
      </c>
      <c r="T3826" s="21">
        <f t="shared" si="359"/>
        <v>42583.570138888885</v>
      </c>
      <c r="U3826" s="23">
        <f t="shared" si="360"/>
        <v>12</v>
      </c>
      <c r="V3826" s="25">
        <f t="shared" si="361"/>
        <v>3.287671232876712E-2</v>
      </c>
    </row>
    <row r="3827" spans="1:22" customFormat="1" ht="60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 s="8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6"/>
        <v>105</v>
      </c>
      <c r="P3827" s="9">
        <f t="shared" si="357"/>
        <v>107.57</v>
      </c>
      <c r="Q3827" s="5" t="s">
        <v>8313</v>
      </c>
      <c r="R3827" s="10" t="s">
        <v>8314</v>
      </c>
      <c r="S3827" s="18">
        <f t="shared" si="358"/>
        <v>42151.069606481484</v>
      </c>
      <c r="T3827" s="21">
        <f t="shared" si="359"/>
        <v>42172.069606481484</v>
      </c>
      <c r="U3827" s="23">
        <f t="shared" si="360"/>
        <v>21</v>
      </c>
      <c r="V3827" s="25">
        <f t="shared" si="361"/>
        <v>5.7534246575342465E-2</v>
      </c>
    </row>
    <row r="3828" spans="1:22" customFormat="1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 s="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6"/>
        <v>119</v>
      </c>
      <c r="P3828" s="9">
        <f t="shared" si="357"/>
        <v>27.5</v>
      </c>
      <c r="Q3828" s="5" t="s">
        <v>8313</v>
      </c>
      <c r="R3828" s="10" t="s">
        <v>8314</v>
      </c>
      <c r="S3828" s="18">
        <f t="shared" si="358"/>
        <v>42101.423541666663</v>
      </c>
      <c r="T3828" s="21">
        <f t="shared" si="359"/>
        <v>42131.423541666663</v>
      </c>
      <c r="U3828" s="23">
        <f t="shared" si="360"/>
        <v>30</v>
      </c>
      <c r="V3828" s="25">
        <f t="shared" si="361"/>
        <v>8.2191780821917804E-2</v>
      </c>
    </row>
    <row r="3829" spans="1:22" customFormat="1" ht="60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 s="8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6"/>
        <v>153</v>
      </c>
      <c r="P3829" s="9">
        <f t="shared" si="357"/>
        <v>70.459999999999994</v>
      </c>
      <c r="Q3829" s="5" t="s">
        <v>8313</v>
      </c>
      <c r="R3829" s="10" t="s">
        <v>8314</v>
      </c>
      <c r="S3829" s="18">
        <f t="shared" si="358"/>
        <v>42034.928252314814</v>
      </c>
      <c r="T3829" s="21">
        <f t="shared" si="359"/>
        <v>42090</v>
      </c>
      <c r="U3829" s="23">
        <f t="shared" si="360"/>
        <v>56</v>
      </c>
      <c r="V3829" s="25">
        <f t="shared" si="361"/>
        <v>0.15342465753424658</v>
      </c>
    </row>
    <row r="3830" spans="1:22" customFormat="1" ht="60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 s="8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6"/>
        <v>100</v>
      </c>
      <c r="P3830" s="9">
        <f t="shared" si="357"/>
        <v>178.57</v>
      </c>
      <c r="Q3830" s="5" t="s">
        <v>8313</v>
      </c>
      <c r="R3830" s="10" t="s">
        <v>8314</v>
      </c>
      <c r="S3830" s="18">
        <f t="shared" si="358"/>
        <v>41944.527627314819</v>
      </c>
      <c r="T3830" s="21">
        <f t="shared" si="359"/>
        <v>42004.569293981483</v>
      </c>
      <c r="U3830" s="23">
        <f t="shared" si="360"/>
        <v>60</v>
      </c>
      <c r="V3830" s="25">
        <f t="shared" si="361"/>
        <v>0.16438356164383561</v>
      </c>
    </row>
    <row r="3831" spans="1:22" customFormat="1" ht="60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 s="8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6"/>
        <v>100</v>
      </c>
      <c r="P3831" s="9">
        <f t="shared" si="357"/>
        <v>62.63</v>
      </c>
      <c r="Q3831" s="5" t="s">
        <v>8313</v>
      </c>
      <c r="R3831" s="10" t="s">
        <v>8314</v>
      </c>
      <c r="S3831" s="18">
        <f t="shared" si="358"/>
        <v>42593.865405092598</v>
      </c>
      <c r="T3831" s="21">
        <f t="shared" si="359"/>
        <v>42613.865405092598</v>
      </c>
      <c r="U3831" s="23">
        <f t="shared" si="360"/>
        <v>20</v>
      </c>
      <c r="V3831" s="25">
        <f t="shared" si="361"/>
        <v>5.4794520547945202E-2</v>
      </c>
    </row>
    <row r="3832" spans="1:22" customFormat="1" ht="45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 s="8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6"/>
        <v>225</v>
      </c>
      <c r="P3832" s="9">
        <f t="shared" si="357"/>
        <v>75</v>
      </c>
      <c r="Q3832" s="5" t="s">
        <v>8313</v>
      </c>
      <c r="R3832" s="10" t="s">
        <v>8314</v>
      </c>
      <c r="S3832" s="18">
        <f t="shared" si="358"/>
        <v>42503.740868055553</v>
      </c>
      <c r="T3832" s="21">
        <f t="shared" si="359"/>
        <v>42517.740868055553</v>
      </c>
      <c r="U3832" s="23">
        <f t="shared" si="360"/>
        <v>14</v>
      </c>
      <c r="V3832" s="25">
        <f t="shared" si="361"/>
        <v>3.8356164383561646E-2</v>
      </c>
    </row>
    <row r="3833" spans="1:22" customFormat="1" ht="60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 s="8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6"/>
        <v>106</v>
      </c>
      <c r="P3833" s="9">
        <f t="shared" si="357"/>
        <v>58.9</v>
      </c>
      <c r="Q3833" s="5" t="s">
        <v>8313</v>
      </c>
      <c r="R3833" s="10" t="s">
        <v>8314</v>
      </c>
      <c r="S3833" s="18">
        <f t="shared" si="358"/>
        <v>41927.848900462966</v>
      </c>
      <c r="T3833" s="21">
        <f t="shared" si="359"/>
        <v>41948.890567129631</v>
      </c>
      <c r="U3833" s="23">
        <f t="shared" si="360"/>
        <v>21</v>
      </c>
      <c r="V3833" s="25">
        <f t="shared" si="361"/>
        <v>5.7534246575342465E-2</v>
      </c>
    </row>
    <row r="3834" spans="1:22" customFormat="1" ht="60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 s="8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6"/>
        <v>105</v>
      </c>
      <c r="P3834" s="9">
        <f t="shared" si="357"/>
        <v>139.56</v>
      </c>
      <c r="Q3834" s="5" t="s">
        <v>8313</v>
      </c>
      <c r="R3834" s="10" t="s">
        <v>8314</v>
      </c>
      <c r="S3834" s="18">
        <f t="shared" si="358"/>
        <v>42375.114988425921</v>
      </c>
      <c r="T3834" s="21">
        <f t="shared" si="359"/>
        <v>42420.114988425921</v>
      </c>
      <c r="U3834" s="23">
        <f t="shared" si="360"/>
        <v>45</v>
      </c>
      <c r="V3834" s="25">
        <f t="shared" si="361"/>
        <v>0.12328767123287671</v>
      </c>
    </row>
    <row r="3835" spans="1:22" customFormat="1" ht="60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 s="8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6"/>
        <v>117</v>
      </c>
      <c r="P3835" s="9">
        <f t="shared" si="357"/>
        <v>70</v>
      </c>
      <c r="Q3835" s="5" t="s">
        <v>8313</v>
      </c>
      <c r="R3835" s="10" t="s">
        <v>8314</v>
      </c>
      <c r="S3835" s="18">
        <f t="shared" si="358"/>
        <v>41963.872361111105</v>
      </c>
      <c r="T3835" s="21">
        <f t="shared" si="359"/>
        <v>41974.797916666663</v>
      </c>
      <c r="U3835" s="23">
        <f t="shared" si="360"/>
        <v>11</v>
      </c>
      <c r="V3835" s="25">
        <f t="shared" si="361"/>
        <v>3.0136986301369864E-2</v>
      </c>
    </row>
    <row r="3836" spans="1:22" customFormat="1" ht="60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 s="8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6"/>
        <v>109</v>
      </c>
      <c r="P3836" s="9">
        <f t="shared" si="357"/>
        <v>57.39</v>
      </c>
      <c r="Q3836" s="5" t="s">
        <v>8313</v>
      </c>
      <c r="R3836" s="10" t="s">
        <v>8314</v>
      </c>
      <c r="S3836" s="18">
        <f t="shared" si="358"/>
        <v>42143.445219907408</v>
      </c>
      <c r="T3836" s="21">
        <f t="shared" si="359"/>
        <v>42173.445219907408</v>
      </c>
      <c r="U3836" s="23">
        <f t="shared" si="360"/>
        <v>30</v>
      </c>
      <c r="V3836" s="25">
        <f t="shared" si="361"/>
        <v>8.2191780821917804E-2</v>
      </c>
    </row>
    <row r="3837" spans="1:22" customFormat="1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 s="8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6"/>
        <v>160</v>
      </c>
      <c r="P3837" s="9">
        <f t="shared" si="357"/>
        <v>40</v>
      </c>
      <c r="Q3837" s="5" t="s">
        <v>8313</v>
      </c>
      <c r="R3837" s="10" t="s">
        <v>8314</v>
      </c>
      <c r="S3837" s="18">
        <f t="shared" si="358"/>
        <v>42460.94222222222</v>
      </c>
      <c r="T3837" s="21">
        <f t="shared" si="359"/>
        <v>42481.94222222222</v>
      </c>
      <c r="U3837" s="23">
        <f t="shared" si="360"/>
        <v>21</v>
      </c>
      <c r="V3837" s="25">
        <f t="shared" si="361"/>
        <v>5.7534246575342465E-2</v>
      </c>
    </row>
    <row r="3838" spans="1:22" customFormat="1" ht="45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 s="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6"/>
        <v>113</v>
      </c>
      <c r="P3838" s="9">
        <f t="shared" si="357"/>
        <v>64.290000000000006</v>
      </c>
      <c r="Q3838" s="5" t="s">
        <v>8313</v>
      </c>
      <c r="R3838" s="10" t="s">
        <v>8314</v>
      </c>
      <c r="S3838" s="18">
        <f t="shared" si="358"/>
        <v>42553.926527777774</v>
      </c>
      <c r="T3838" s="21">
        <f t="shared" si="359"/>
        <v>42585.172916666663</v>
      </c>
      <c r="U3838" s="23">
        <f t="shared" si="360"/>
        <v>32</v>
      </c>
      <c r="V3838" s="25">
        <f t="shared" si="361"/>
        <v>8.7671232876712329E-2</v>
      </c>
    </row>
    <row r="3839" spans="1:22" customFormat="1" ht="30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 s="8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6"/>
        <v>102</v>
      </c>
      <c r="P3839" s="9">
        <f t="shared" si="357"/>
        <v>120.12</v>
      </c>
      <c r="Q3839" s="5" t="s">
        <v>8313</v>
      </c>
      <c r="R3839" s="10" t="s">
        <v>8314</v>
      </c>
      <c r="S3839" s="18">
        <f t="shared" si="358"/>
        <v>42152.765717592592</v>
      </c>
      <c r="T3839" s="21">
        <f t="shared" si="359"/>
        <v>42188.765717592592</v>
      </c>
      <c r="U3839" s="23">
        <f t="shared" si="360"/>
        <v>36</v>
      </c>
      <c r="V3839" s="25">
        <f t="shared" si="361"/>
        <v>9.8630136986301367E-2</v>
      </c>
    </row>
    <row r="3840" spans="1:22" customFormat="1" ht="60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 s="8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6"/>
        <v>101</v>
      </c>
      <c r="P3840" s="9">
        <f t="shared" si="357"/>
        <v>1008.24</v>
      </c>
      <c r="Q3840" s="5" t="s">
        <v>8313</v>
      </c>
      <c r="R3840" s="10" t="s">
        <v>8314</v>
      </c>
      <c r="S3840" s="18">
        <f t="shared" si="358"/>
        <v>42116.710752314815</v>
      </c>
      <c r="T3840" s="21">
        <f t="shared" si="359"/>
        <v>42146.710752314815</v>
      </c>
      <c r="U3840" s="23">
        <f t="shared" si="360"/>
        <v>30</v>
      </c>
      <c r="V3840" s="25">
        <f t="shared" si="361"/>
        <v>8.2191780821917804E-2</v>
      </c>
    </row>
    <row r="3841" spans="1:22" customFormat="1" ht="60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 s="8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6"/>
        <v>101</v>
      </c>
      <c r="P3841" s="9">
        <f t="shared" si="357"/>
        <v>63.28</v>
      </c>
      <c r="Q3841" s="5" t="s">
        <v>8313</v>
      </c>
      <c r="R3841" s="10" t="s">
        <v>8314</v>
      </c>
      <c r="S3841" s="18">
        <f t="shared" si="358"/>
        <v>42155.142638888887</v>
      </c>
      <c r="T3841" s="21">
        <f t="shared" si="359"/>
        <v>42215.142638888887</v>
      </c>
      <c r="U3841" s="23">
        <f t="shared" si="360"/>
        <v>60</v>
      </c>
      <c r="V3841" s="25">
        <f t="shared" si="361"/>
        <v>0.16438356164383561</v>
      </c>
    </row>
    <row r="3842" spans="1:22" customFormat="1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 s="8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6"/>
        <v>6500</v>
      </c>
      <c r="P3842" s="9">
        <f t="shared" si="357"/>
        <v>21.67</v>
      </c>
      <c r="Q3842" s="5" t="s">
        <v>8313</v>
      </c>
      <c r="R3842" s="10" t="s">
        <v>8314</v>
      </c>
      <c r="S3842" s="18">
        <f t="shared" si="358"/>
        <v>42432.701724537037</v>
      </c>
      <c r="T3842" s="21">
        <f t="shared" si="359"/>
        <v>42457.660057870366</v>
      </c>
      <c r="U3842" s="23">
        <f t="shared" si="360"/>
        <v>25</v>
      </c>
      <c r="V3842" s="25">
        <f t="shared" si="361"/>
        <v>6.8493150684931503E-2</v>
      </c>
    </row>
    <row r="3843" spans="1:22" customFormat="1" ht="60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 s="8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3">ROUND(E3843/D3843*100,0)</f>
        <v>9</v>
      </c>
      <c r="P3843" s="9">
        <f t="shared" ref="P3843:P3906" si="364">IFERROR(ROUND(E3843/L3843,2),0)</f>
        <v>25.65</v>
      </c>
      <c r="Q3843" s="5" t="s">
        <v>8313</v>
      </c>
      <c r="R3843" s="10" t="s">
        <v>8314</v>
      </c>
      <c r="S3843" s="18">
        <f t="shared" ref="S3843:S3906" si="365">(((J3843/60)/60)/24)+DATE(1970,1,1)</f>
        <v>41780.785729166666</v>
      </c>
      <c r="T3843" s="21">
        <f t="shared" ref="T3843:T3906" si="366">(((I3843/60)/60)/24)+DATE(1970,1,1)</f>
        <v>41840.785729166666</v>
      </c>
      <c r="U3843" s="23">
        <f t="shared" ref="U3843:U3906" si="367">_xlfn.DAYS(T3843,S3843)</f>
        <v>60</v>
      </c>
      <c r="V3843" s="25">
        <f t="shared" ref="V3843:V3906" si="368">U3843/365</f>
        <v>0.16438356164383561</v>
      </c>
    </row>
    <row r="3844" spans="1:22" customFormat="1" ht="60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 s="8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3"/>
        <v>22</v>
      </c>
      <c r="P3844" s="9">
        <f t="shared" si="364"/>
        <v>47.7</v>
      </c>
      <c r="Q3844" s="5" t="s">
        <v>8313</v>
      </c>
      <c r="R3844" s="10" t="s">
        <v>8314</v>
      </c>
      <c r="S3844" s="18">
        <f t="shared" si="365"/>
        <v>41740.493657407409</v>
      </c>
      <c r="T3844" s="21">
        <f t="shared" si="366"/>
        <v>41770.493657407409</v>
      </c>
      <c r="U3844" s="23">
        <f t="shared" si="367"/>
        <v>30</v>
      </c>
      <c r="V3844" s="25">
        <f t="shared" si="368"/>
        <v>8.2191780821917804E-2</v>
      </c>
    </row>
    <row r="3845" spans="1:22" customFormat="1" ht="60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 s="8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3"/>
        <v>21</v>
      </c>
      <c r="P3845" s="9">
        <f t="shared" si="364"/>
        <v>56.05</v>
      </c>
      <c r="Q3845" s="5" t="s">
        <v>8313</v>
      </c>
      <c r="R3845" s="10" t="s">
        <v>8314</v>
      </c>
      <c r="S3845" s="18">
        <f t="shared" si="365"/>
        <v>41766.072500000002</v>
      </c>
      <c r="T3845" s="21">
        <f t="shared" si="366"/>
        <v>41791.072500000002</v>
      </c>
      <c r="U3845" s="23">
        <f t="shared" si="367"/>
        <v>25</v>
      </c>
      <c r="V3845" s="25">
        <f t="shared" si="368"/>
        <v>6.8493150684931503E-2</v>
      </c>
    </row>
    <row r="3846" spans="1:22" customFormat="1" ht="60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 s="8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3"/>
        <v>41</v>
      </c>
      <c r="P3846" s="9">
        <f t="shared" si="364"/>
        <v>81.319999999999993</v>
      </c>
      <c r="Q3846" s="5" t="s">
        <v>8313</v>
      </c>
      <c r="R3846" s="10" t="s">
        <v>8314</v>
      </c>
      <c r="S3846" s="18">
        <f t="shared" si="365"/>
        <v>41766.617291666669</v>
      </c>
      <c r="T3846" s="21">
        <f t="shared" si="366"/>
        <v>41793.290972222225</v>
      </c>
      <c r="U3846" s="23">
        <f t="shared" si="367"/>
        <v>27</v>
      </c>
      <c r="V3846" s="25">
        <f t="shared" si="368"/>
        <v>7.3972602739726029E-2</v>
      </c>
    </row>
    <row r="3847" spans="1:22" customFormat="1" ht="60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 s="8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3"/>
        <v>2</v>
      </c>
      <c r="P3847" s="9">
        <f t="shared" si="364"/>
        <v>70.17</v>
      </c>
      <c r="Q3847" s="5" t="s">
        <v>8313</v>
      </c>
      <c r="R3847" s="10" t="s">
        <v>8314</v>
      </c>
      <c r="S3847" s="18">
        <f t="shared" si="365"/>
        <v>42248.627013888887</v>
      </c>
      <c r="T3847" s="21">
        <f t="shared" si="366"/>
        <v>42278.627013888887</v>
      </c>
      <c r="U3847" s="23">
        <f t="shared" si="367"/>
        <v>30</v>
      </c>
      <c r="V3847" s="25">
        <f t="shared" si="368"/>
        <v>8.2191780821917804E-2</v>
      </c>
    </row>
    <row r="3848" spans="1:22" customFormat="1" ht="45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 s="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3"/>
        <v>3</v>
      </c>
      <c r="P3848" s="9">
        <f t="shared" si="364"/>
        <v>23.63</v>
      </c>
      <c r="Q3848" s="5" t="s">
        <v>8313</v>
      </c>
      <c r="R3848" s="10" t="s">
        <v>8314</v>
      </c>
      <c r="S3848" s="18">
        <f t="shared" si="365"/>
        <v>41885.221550925926</v>
      </c>
      <c r="T3848" s="21">
        <f t="shared" si="366"/>
        <v>41916.290972222225</v>
      </c>
      <c r="U3848" s="23">
        <f t="shared" si="367"/>
        <v>31</v>
      </c>
      <c r="V3848" s="25">
        <f t="shared" si="368"/>
        <v>8.4931506849315067E-2</v>
      </c>
    </row>
    <row r="3849" spans="1:22" customFormat="1" ht="45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 s="8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3"/>
        <v>16</v>
      </c>
      <c r="P3849" s="9">
        <f t="shared" si="364"/>
        <v>188.56</v>
      </c>
      <c r="Q3849" s="5" t="s">
        <v>8313</v>
      </c>
      <c r="R3849" s="10" t="s">
        <v>8314</v>
      </c>
      <c r="S3849" s="18">
        <f t="shared" si="365"/>
        <v>42159.224432870367</v>
      </c>
      <c r="T3849" s="21">
        <f t="shared" si="366"/>
        <v>42204.224432870367</v>
      </c>
      <c r="U3849" s="23">
        <f t="shared" si="367"/>
        <v>45</v>
      </c>
      <c r="V3849" s="25">
        <f t="shared" si="368"/>
        <v>0.12328767123287671</v>
      </c>
    </row>
    <row r="3850" spans="1:22" customFormat="1" ht="60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 s="8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3"/>
        <v>16</v>
      </c>
      <c r="P3850" s="9">
        <f t="shared" si="364"/>
        <v>49.51</v>
      </c>
      <c r="Q3850" s="5" t="s">
        <v>8313</v>
      </c>
      <c r="R3850" s="10" t="s">
        <v>8314</v>
      </c>
      <c r="S3850" s="18">
        <f t="shared" si="365"/>
        <v>42265.817002314812</v>
      </c>
      <c r="T3850" s="21">
        <f t="shared" si="366"/>
        <v>42295.817002314812</v>
      </c>
      <c r="U3850" s="23">
        <f t="shared" si="367"/>
        <v>30</v>
      </c>
      <c r="V3850" s="25">
        <f t="shared" si="368"/>
        <v>8.2191780821917804E-2</v>
      </c>
    </row>
    <row r="3851" spans="1:22" customFormat="1" ht="7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 s="8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3"/>
        <v>7</v>
      </c>
      <c r="P3851" s="9">
        <f t="shared" si="364"/>
        <v>75.459999999999994</v>
      </c>
      <c r="Q3851" s="5" t="s">
        <v>8313</v>
      </c>
      <c r="R3851" s="10" t="s">
        <v>8314</v>
      </c>
      <c r="S3851" s="18">
        <f t="shared" si="365"/>
        <v>42136.767175925925</v>
      </c>
      <c r="T3851" s="21">
        <f t="shared" si="366"/>
        <v>42166.767175925925</v>
      </c>
      <c r="U3851" s="23">
        <f t="shared" si="367"/>
        <v>30</v>
      </c>
      <c r="V3851" s="25">
        <f t="shared" si="368"/>
        <v>8.2191780821917804E-2</v>
      </c>
    </row>
    <row r="3852" spans="1:22" customFormat="1" ht="30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 s="8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3"/>
        <v>4</v>
      </c>
      <c r="P3852" s="9">
        <f t="shared" si="364"/>
        <v>9.5</v>
      </c>
      <c r="Q3852" s="5" t="s">
        <v>8313</v>
      </c>
      <c r="R3852" s="10" t="s">
        <v>8314</v>
      </c>
      <c r="S3852" s="18">
        <f t="shared" si="365"/>
        <v>41975.124340277776</v>
      </c>
      <c r="T3852" s="21">
        <f t="shared" si="366"/>
        <v>42005.124340277776</v>
      </c>
      <c r="U3852" s="23">
        <f t="shared" si="367"/>
        <v>30</v>
      </c>
      <c r="V3852" s="25">
        <f t="shared" si="368"/>
        <v>8.2191780821917804E-2</v>
      </c>
    </row>
    <row r="3853" spans="1:22" customFormat="1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 s="8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3"/>
        <v>34</v>
      </c>
      <c r="P3853" s="9">
        <f t="shared" si="364"/>
        <v>35.5</v>
      </c>
      <c r="Q3853" s="5" t="s">
        <v>8313</v>
      </c>
      <c r="R3853" s="10" t="s">
        <v>8314</v>
      </c>
      <c r="S3853" s="18">
        <f t="shared" si="365"/>
        <v>42172.439571759256</v>
      </c>
      <c r="T3853" s="21">
        <f t="shared" si="366"/>
        <v>42202.439571759256</v>
      </c>
      <c r="U3853" s="23">
        <f t="shared" si="367"/>
        <v>30</v>
      </c>
      <c r="V3853" s="25">
        <f t="shared" si="368"/>
        <v>8.2191780821917804E-2</v>
      </c>
    </row>
    <row r="3854" spans="1:22" customFormat="1" ht="45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 s="8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3"/>
        <v>0</v>
      </c>
      <c r="P3854" s="9">
        <f t="shared" si="364"/>
        <v>10</v>
      </c>
      <c r="Q3854" s="5" t="s">
        <v>8313</v>
      </c>
      <c r="R3854" s="10" t="s">
        <v>8314</v>
      </c>
      <c r="S3854" s="18">
        <f t="shared" si="365"/>
        <v>42065.190694444449</v>
      </c>
      <c r="T3854" s="21">
        <f t="shared" si="366"/>
        <v>42090.149027777778</v>
      </c>
      <c r="U3854" s="23">
        <f t="shared" si="367"/>
        <v>25</v>
      </c>
      <c r="V3854" s="25">
        <f t="shared" si="368"/>
        <v>6.8493150684931503E-2</v>
      </c>
    </row>
    <row r="3855" spans="1:22" customFormat="1" ht="45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 s="8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3"/>
        <v>0</v>
      </c>
      <c r="P3855" s="9">
        <f t="shared" si="364"/>
        <v>13</v>
      </c>
      <c r="Q3855" s="5" t="s">
        <v>8313</v>
      </c>
      <c r="R3855" s="10" t="s">
        <v>8314</v>
      </c>
      <c r="S3855" s="18">
        <f t="shared" si="365"/>
        <v>41848.84002314815</v>
      </c>
      <c r="T3855" s="21">
        <f t="shared" si="366"/>
        <v>41883.84002314815</v>
      </c>
      <c r="U3855" s="23">
        <f t="shared" si="367"/>
        <v>35</v>
      </c>
      <c r="V3855" s="25">
        <f t="shared" si="368"/>
        <v>9.5890410958904104E-2</v>
      </c>
    </row>
    <row r="3856" spans="1:22" customFormat="1" ht="30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 s="8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3"/>
        <v>16</v>
      </c>
      <c r="P3856" s="9">
        <f t="shared" si="364"/>
        <v>89.4</v>
      </c>
      <c r="Q3856" s="5" t="s">
        <v>8313</v>
      </c>
      <c r="R3856" s="10" t="s">
        <v>8314</v>
      </c>
      <c r="S3856" s="18">
        <f t="shared" si="365"/>
        <v>42103.884930555556</v>
      </c>
      <c r="T3856" s="21">
        <f t="shared" si="366"/>
        <v>42133.884930555556</v>
      </c>
      <c r="U3856" s="23">
        <f t="shared" si="367"/>
        <v>30</v>
      </c>
      <c r="V3856" s="25">
        <f t="shared" si="368"/>
        <v>8.2191780821917804E-2</v>
      </c>
    </row>
    <row r="3857" spans="1:22" customFormat="1" ht="75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 s="8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3"/>
        <v>3</v>
      </c>
      <c r="P3857" s="9">
        <f t="shared" si="364"/>
        <v>25</v>
      </c>
      <c r="Q3857" s="5" t="s">
        <v>8313</v>
      </c>
      <c r="R3857" s="10" t="s">
        <v>8314</v>
      </c>
      <c r="S3857" s="18">
        <f t="shared" si="365"/>
        <v>42059.970729166671</v>
      </c>
      <c r="T3857" s="21">
        <f t="shared" si="366"/>
        <v>42089.929062499999</v>
      </c>
      <c r="U3857" s="23">
        <f t="shared" si="367"/>
        <v>30</v>
      </c>
      <c r="V3857" s="25">
        <f t="shared" si="368"/>
        <v>8.2191780821917804E-2</v>
      </c>
    </row>
    <row r="3858" spans="1:22" customFormat="1" ht="60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 s="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3"/>
        <v>0</v>
      </c>
      <c r="P3858" s="9">
        <f t="shared" si="364"/>
        <v>1</v>
      </c>
      <c r="Q3858" s="5" t="s">
        <v>8313</v>
      </c>
      <c r="R3858" s="10" t="s">
        <v>8314</v>
      </c>
      <c r="S3858" s="18">
        <f t="shared" si="365"/>
        <v>42041.743090277778</v>
      </c>
      <c r="T3858" s="21">
        <f t="shared" si="366"/>
        <v>42071.701423611114</v>
      </c>
      <c r="U3858" s="23">
        <f t="shared" si="367"/>
        <v>30</v>
      </c>
      <c r="V3858" s="25">
        <f t="shared" si="368"/>
        <v>8.2191780821917804E-2</v>
      </c>
    </row>
    <row r="3859" spans="1:22" customFormat="1" ht="60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 s="8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3"/>
        <v>5</v>
      </c>
      <c r="P3859" s="9">
        <f t="shared" si="364"/>
        <v>65</v>
      </c>
      <c r="Q3859" s="5" t="s">
        <v>8313</v>
      </c>
      <c r="R3859" s="10" t="s">
        <v>8314</v>
      </c>
      <c r="S3859" s="18">
        <f t="shared" si="365"/>
        <v>41829.73715277778</v>
      </c>
      <c r="T3859" s="21">
        <f t="shared" si="366"/>
        <v>41852.716666666667</v>
      </c>
      <c r="U3859" s="23">
        <f t="shared" si="367"/>
        <v>23</v>
      </c>
      <c r="V3859" s="25">
        <f t="shared" si="368"/>
        <v>6.3013698630136991E-2</v>
      </c>
    </row>
    <row r="3860" spans="1:22" customFormat="1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 s="8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3"/>
        <v>2</v>
      </c>
      <c r="P3860" s="9">
        <f t="shared" si="364"/>
        <v>10</v>
      </c>
      <c r="Q3860" s="5" t="s">
        <v>8313</v>
      </c>
      <c r="R3860" s="10" t="s">
        <v>8314</v>
      </c>
      <c r="S3860" s="18">
        <f t="shared" si="365"/>
        <v>42128.431064814817</v>
      </c>
      <c r="T3860" s="21">
        <f t="shared" si="366"/>
        <v>42146.875</v>
      </c>
      <c r="U3860" s="23">
        <f t="shared" si="367"/>
        <v>18</v>
      </c>
      <c r="V3860" s="25">
        <f t="shared" si="368"/>
        <v>4.9315068493150684E-2</v>
      </c>
    </row>
    <row r="3861" spans="1:22" customFormat="1" ht="45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 s="8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3"/>
        <v>0</v>
      </c>
      <c r="P3861" s="9">
        <f t="shared" si="364"/>
        <v>1</v>
      </c>
      <c r="Q3861" s="5" t="s">
        <v>8313</v>
      </c>
      <c r="R3861" s="10" t="s">
        <v>8314</v>
      </c>
      <c r="S3861" s="18">
        <f t="shared" si="365"/>
        <v>41789.893599537041</v>
      </c>
      <c r="T3861" s="21">
        <f t="shared" si="366"/>
        <v>41815.875</v>
      </c>
      <c r="U3861" s="23">
        <f t="shared" si="367"/>
        <v>26</v>
      </c>
      <c r="V3861" s="25">
        <f t="shared" si="368"/>
        <v>7.1232876712328766E-2</v>
      </c>
    </row>
    <row r="3862" spans="1:22" customFormat="1" ht="60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 s="8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3"/>
        <v>18</v>
      </c>
      <c r="P3862" s="9">
        <f t="shared" si="364"/>
        <v>81.540000000000006</v>
      </c>
      <c r="Q3862" s="5" t="s">
        <v>8313</v>
      </c>
      <c r="R3862" s="10" t="s">
        <v>8314</v>
      </c>
      <c r="S3862" s="18">
        <f t="shared" si="365"/>
        <v>41833.660995370366</v>
      </c>
      <c r="T3862" s="21">
        <f t="shared" si="366"/>
        <v>41863.660995370366</v>
      </c>
      <c r="U3862" s="23">
        <f t="shared" si="367"/>
        <v>30</v>
      </c>
      <c r="V3862" s="25">
        <f t="shared" si="368"/>
        <v>8.2191780821917804E-2</v>
      </c>
    </row>
    <row r="3863" spans="1:22" customFormat="1" ht="15.75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 s="8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3"/>
        <v>5</v>
      </c>
      <c r="P3863" s="9">
        <f t="shared" si="364"/>
        <v>100</v>
      </c>
      <c r="Q3863" s="5" t="s">
        <v>8313</v>
      </c>
      <c r="R3863" s="10" t="s">
        <v>8314</v>
      </c>
      <c r="S3863" s="18">
        <f t="shared" si="365"/>
        <v>41914.590011574073</v>
      </c>
      <c r="T3863" s="21">
        <f t="shared" si="366"/>
        <v>41955.907638888893</v>
      </c>
      <c r="U3863" s="23">
        <f t="shared" si="367"/>
        <v>41</v>
      </c>
      <c r="V3863" s="25">
        <f t="shared" si="368"/>
        <v>0.11232876712328767</v>
      </c>
    </row>
    <row r="3864" spans="1:22" customFormat="1" ht="30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 s="8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3"/>
        <v>0</v>
      </c>
      <c r="P3864" s="9">
        <f t="shared" si="364"/>
        <v>1</v>
      </c>
      <c r="Q3864" s="5" t="s">
        <v>8313</v>
      </c>
      <c r="R3864" s="10" t="s">
        <v>8314</v>
      </c>
      <c r="S3864" s="18">
        <f t="shared" si="365"/>
        <v>42611.261064814811</v>
      </c>
      <c r="T3864" s="21">
        <f t="shared" si="366"/>
        <v>42625.707638888889</v>
      </c>
      <c r="U3864" s="23">
        <f t="shared" si="367"/>
        <v>14</v>
      </c>
      <c r="V3864" s="25">
        <f t="shared" si="368"/>
        <v>3.8356164383561646E-2</v>
      </c>
    </row>
    <row r="3865" spans="1:22" customFormat="1" ht="60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 s="8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3"/>
        <v>0</v>
      </c>
      <c r="P3865" s="9">
        <f t="shared" si="364"/>
        <v>0</v>
      </c>
      <c r="Q3865" s="5" t="s">
        <v>8313</v>
      </c>
      <c r="R3865" s="10" t="s">
        <v>8314</v>
      </c>
      <c r="S3865" s="18">
        <f t="shared" si="365"/>
        <v>42253.633159722223</v>
      </c>
      <c r="T3865" s="21">
        <f t="shared" si="366"/>
        <v>42313.674826388888</v>
      </c>
      <c r="U3865" s="23">
        <f t="shared" si="367"/>
        <v>60</v>
      </c>
      <c r="V3865" s="25">
        <f t="shared" si="368"/>
        <v>0.16438356164383561</v>
      </c>
    </row>
    <row r="3866" spans="1:22" customFormat="1" ht="60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 s="8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3"/>
        <v>1</v>
      </c>
      <c r="P3866" s="9">
        <f t="shared" si="364"/>
        <v>20</v>
      </c>
      <c r="Q3866" s="5" t="s">
        <v>8313</v>
      </c>
      <c r="R3866" s="10" t="s">
        <v>8314</v>
      </c>
      <c r="S3866" s="18">
        <f t="shared" si="365"/>
        <v>42295.891828703709</v>
      </c>
      <c r="T3866" s="21">
        <f t="shared" si="366"/>
        <v>42325.933495370366</v>
      </c>
      <c r="U3866" s="23">
        <f t="shared" si="367"/>
        <v>30</v>
      </c>
      <c r="V3866" s="25">
        <f t="shared" si="368"/>
        <v>8.2191780821917804E-2</v>
      </c>
    </row>
    <row r="3867" spans="1:22" customFormat="1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 s="8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3"/>
        <v>27</v>
      </c>
      <c r="P3867" s="9">
        <f t="shared" si="364"/>
        <v>46.43</v>
      </c>
      <c r="Q3867" s="5" t="s">
        <v>8313</v>
      </c>
      <c r="R3867" s="10" t="s">
        <v>8314</v>
      </c>
      <c r="S3867" s="18">
        <f t="shared" si="365"/>
        <v>41841.651597222226</v>
      </c>
      <c r="T3867" s="21">
        <f t="shared" si="366"/>
        <v>41881.229166666664</v>
      </c>
      <c r="U3867" s="23">
        <f t="shared" si="367"/>
        <v>40</v>
      </c>
      <c r="V3867" s="25">
        <f t="shared" si="368"/>
        <v>0.1095890410958904</v>
      </c>
    </row>
    <row r="3868" spans="1:22" customFormat="1" ht="30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 s="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3"/>
        <v>1</v>
      </c>
      <c r="P3868" s="9">
        <f t="shared" si="364"/>
        <v>5.5</v>
      </c>
      <c r="Q3868" s="5" t="s">
        <v>8313</v>
      </c>
      <c r="R3868" s="10" t="s">
        <v>8314</v>
      </c>
      <c r="S3868" s="18">
        <f t="shared" si="365"/>
        <v>42402.947002314817</v>
      </c>
      <c r="T3868" s="21">
        <f t="shared" si="366"/>
        <v>42452.145138888889</v>
      </c>
      <c r="U3868" s="23">
        <f t="shared" si="367"/>
        <v>50</v>
      </c>
      <c r="V3868" s="25">
        <f t="shared" si="368"/>
        <v>0.13698630136986301</v>
      </c>
    </row>
    <row r="3869" spans="1:22" customFormat="1" ht="45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 s="8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3"/>
        <v>13</v>
      </c>
      <c r="P3869" s="9">
        <f t="shared" si="364"/>
        <v>50.2</v>
      </c>
      <c r="Q3869" s="5" t="s">
        <v>8313</v>
      </c>
      <c r="R3869" s="10" t="s">
        <v>8314</v>
      </c>
      <c r="S3869" s="18">
        <f t="shared" si="365"/>
        <v>42509.814108796301</v>
      </c>
      <c r="T3869" s="21">
        <f t="shared" si="366"/>
        <v>42539.814108796301</v>
      </c>
      <c r="U3869" s="23">
        <f t="shared" si="367"/>
        <v>30</v>
      </c>
      <c r="V3869" s="25">
        <f t="shared" si="368"/>
        <v>8.2191780821917804E-2</v>
      </c>
    </row>
    <row r="3870" spans="1:22" ht="30" x14ac:dyDescent="0.25">
      <c r="A3870" s="41">
        <v>3868</v>
      </c>
      <c r="B3870" s="42" t="s">
        <v>3865</v>
      </c>
      <c r="C3870" s="42" t="s">
        <v>7977</v>
      </c>
      <c r="D3870" s="43">
        <v>5000</v>
      </c>
      <c r="E3870" s="44">
        <v>10</v>
      </c>
      <c r="F3870" s="41" t="s">
        <v>8219</v>
      </c>
      <c r="G3870" s="41" t="s">
        <v>8224</v>
      </c>
      <c r="H3870" s="41" t="s">
        <v>8246</v>
      </c>
      <c r="I3870" s="45">
        <v>1410191405</v>
      </c>
      <c r="J3870" s="45">
        <v>1408031405</v>
      </c>
      <c r="K3870" s="41" t="b">
        <v>0</v>
      </c>
      <c r="L3870" s="41">
        <v>1</v>
      </c>
      <c r="M3870" s="41" t="b">
        <v>0</v>
      </c>
      <c r="N3870" s="41" t="s">
        <v>8303</v>
      </c>
      <c r="O3870" s="41">
        <f t="shared" si="363"/>
        <v>0</v>
      </c>
      <c r="P3870" s="39">
        <f t="shared" si="364"/>
        <v>10</v>
      </c>
      <c r="Q3870" s="46" t="s">
        <v>8313</v>
      </c>
      <c r="R3870" s="47" t="s">
        <v>8355</v>
      </c>
      <c r="S3870" s="66">
        <f>(((J3870/60)/60)/24)+DATE(1970,1,1)</f>
        <v>41865.659780092588</v>
      </c>
      <c r="T3870" s="64">
        <f t="shared" si="366"/>
        <v>41890.659780092588</v>
      </c>
      <c r="U3870" s="49">
        <f t="shared" si="367"/>
        <v>25</v>
      </c>
      <c r="V3870" s="45">
        <f>YEAR(S3870)</f>
        <v>2014</v>
      </c>
    </row>
    <row r="3871" spans="1:22" customFormat="1" ht="30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 s="8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3"/>
        <v>3</v>
      </c>
      <c r="P3871" s="9">
        <f t="shared" si="364"/>
        <v>30.13</v>
      </c>
      <c r="Q3871" s="5" t="s">
        <v>8313</v>
      </c>
      <c r="R3871" s="10" t="s">
        <v>8355</v>
      </c>
      <c r="S3871" s="18">
        <f t="shared" si="365"/>
        <v>42047.724444444444</v>
      </c>
      <c r="T3871" s="21">
        <f t="shared" si="366"/>
        <v>42077.132638888885</v>
      </c>
      <c r="U3871" s="23">
        <f t="shared" si="367"/>
        <v>30</v>
      </c>
      <c r="V3871" s="25">
        <f t="shared" si="368"/>
        <v>8.2191780821917804E-2</v>
      </c>
    </row>
    <row r="3872" spans="1:22" customFormat="1" ht="60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 s="8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3"/>
        <v>15</v>
      </c>
      <c r="P3872" s="9">
        <f t="shared" si="364"/>
        <v>150</v>
      </c>
      <c r="Q3872" s="5" t="s">
        <v>8313</v>
      </c>
      <c r="R3872" s="10" t="s">
        <v>8355</v>
      </c>
      <c r="S3872" s="18">
        <f t="shared" si="365"/>
        <v>41793.17219907407</v>
      </c>
      <c r="T3872" s="21">
        <f t="shared" si="366"/>
        <v>41823.17219907407</v>
      </c>
      <c r="U3872" s="23">
        <f t="shared" si="367"/>
        <v>30</v>
      </c>
      <c r="V3872" s="25">
        <f t="shared" si="368"/>
        <v>8.2191780821917804E-2</v>
      </c>
    </row>
    <row r="3873" spans="1:22" customFormat="1" ht="45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 s="8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3"/>
        <v>3</v>
      </c>
      <c r="P3873" s="9">
        <f t="shared" si="364"/>
        <v>13.33</v>
      </c>
      <c r="Q3873" s="5" t="s">
        <v>8313</v>
      </c>
      <c r="R3873" s="10" t="s">
        <v>8355</v>
      </c>
      <c r="S3873" s="18">
        <f t="shared" si="365"/>
        <v>42763.780671296292</v>
      </c>
      <c r="T3873" s="21">
        <f t="shared" si="366"/>
        <v>42823.739004629635</v>
      </c>
      <c r="U3873" s="23">
        <f t="shared" si="367"/>
        <v>60</v>
      </c>
      <c r="V3873" s="25">
        <f t="shared" si="368"/>
        <v>0.16438356164383561</v>
      </c>
    </row>
    <row r="3874" spans="1:22" customFormat="1" ht="60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 s="8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3"/>
        <v>0</v>
      </c>
      <c r="P3874" s="9">
        <f t="shared" si="364"/>
        <v>0</v>
      </c>
      <c r="Q3874" s="5" t="s">
        <v>8313</v>
      </c>
      <c r="R3874" s="10" t="s">
        <v>8355</v>
      </c>
      <c r="S3874" s="18">
        <f t="shared" si="365"/>
        <v>42180.145787037036</v>
      </c>
      <c r="T3874" s="21">
        <f t="shared" si="366"/>
        <v>42230.145787037036</v>
      </c>
      <c r="U3874" s="23">
        <f t="shared" si="367"/>
        <v>50</v>
      </c>
      <c r="V3874" s="25">
        <f t="shared" si="368"/>
        <v>0.13698630136986301</v>
      </c>
    </row>
    <row r="3875" spans="1:22" customFormat="1" ht="60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 s="8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3"/>
        <v>0</v>
      </c>
      <c r="P3875" s="9">
        <f t="shared" si="364"/>
        <v>0</v>
      </c>
      <c r="Q3875" s="5" t="s">
        <v>8313</v>
      </c>
      <c r="R3875" s="10" t="s">
        <v>8355</v>
      </c>
      <c r="S3875" s="18">
        <f t="shared" si="365"/>
        <v>42255.696006944447</v>
      </c>
      <c r="T3875" s="21">
        <f t="shared" si="366"/>
        <v>42285.696006944447</v>
      </c>
      <c r="U3875" s="23">
        <f t="shared" si="367"/>
        <v>30</v>
      </c>
      <c r="V3875" s="25">
        <f t="shared" si="368"/>
        <v>8.2191780821917804E-2</v>
      </c>
    </row>
    <row r="3876" spans="1:22" customFormat="1" ht="60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 s="8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3"/>
        <v>0</v>
      </c>
      <c r="P3876" s="9">
        <f t="shared" si="364"/>
        <v>0</v>
      </c>
      <c r="Q3876" s="5" t="s">
        <v>8313</v>
      </c>
      <c r="R3876" s="10" t="s">
        <v>8355</v>
      </c>
      <c r="S3876" s="18">
        <f t="shared" si="365"/>
        <v>42007.016458333332</v>
      </c>
      <c r="T3876" s="21">
        <f t="shared" si="366"/>
        <v>42028.041666666672</v>
      </c>
      <c r="U3876" s="23">
        <f t="shared" si="367"/>
        <v>21</v>
      </c>
      <c r="V3876" s="25">
        <f t="shared" si="368"/>
        <v>5.7534246575342465E-2</v>
      </c>
    </row>
    <row r="3877" spans="1:22" customFormat="1" ht="45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 s="8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3"/>
        <v>0</v>
      </c>
      <c r="P3877" s="9">
        <f t="shared" si="364"/>
        <v>0</v>
      </c>
      <c r="Q3877" s="5" t="s">
        <v>8313</v>
      </c>
      <c r="R3877" s="10" t="s">
        <v>8355</v>
      </c>
      <c r="S3877" s="18">
        <f t="shared" si="365"/>
        <v>42615.346817129626</v>
      </c>
      <c r="T3877" s="21">
        <f t="shared" si="366"/>
        <v>42616.416666666672</v>
      </c>
      <c r="U3877" s="23">
        <f t="shared" si="367"/>
        <v>1</v>
      </c>
      <c r="V3877" s="25">
        <f t="shared" si="368"/>
        <v>2.7397260273972603E-3</v>
      </c>
    </row>
    <row r="3878" spans="1:22" ht="60" x14ac:dyDescent="0.25">
      <c r="A3878" s="41">
        <v>3876</v>
      </c>
      <c r="B3878" s="42" t="s">
        <v>3873</v>
      </c>
      <c r="C3878" s="42" t="s">
        <v>7985</v>
      </c>
      <c r="D3878" s="43">
        <v>3900</v>
      </c>
      <c r="E3878" s="44">
        <v>2059</v>
      </c>
      <c r="F3878" s="41" t="s">
        <v>8219</v>
      </c>
      <c r="G3878" s="41" t="s">
        <v>8224</v>
      </c>
      <c r="H3878" s="41" t="s">
        <v>8246</v>
      </c>
      <c r="I3878" s="45">
        <v>1454425128</v>
      </c>
      <c r="J3878" s="45">
        <v>1451833128</v>
      </c>
      <c r="K3878" s="41" t="b">
        <v>0</v>
      </c>
      <c r="L3878" s="41">
        <v>46</v>
      </c>
      <c r="M3878" s="41" t="b">
        <v>0</v>
      </c>
      <c r="N3878" s="41" t="s">
        <v>8303</v>
      </c>
      <c r="O3878" s="41">
        <f t="shared" si="363"/>
        <v>53</v>
      </c>
      <c r="P3878" s="39">
        <f t="shared" si="364"/>
        <v>44.76</v>
      </c>
      <c r="Q3878" s="46" t="s">
        <v>8313</v>
      </c>
      <c r="R3878" s="47" t="s">
        <v>8355</v>
      </c>
      <c r="S3878" s="66">
        <f>(((J3878/60)/60)/24)+DATE(1970,1,1)</f>
        <v>42372.624166666668</v>
      </c>
      <c r="T3878" s="64">
        <f t="shared" si="366"/>
        <v>42402.624166666668</v>
      </c>
      <c r="U3878" s="49">
        <f t="shared" si="367"/>
        <v>30</v>
      </c>
      <c r="V3878" s="45">
        <f>YEAR(S3878)</f>
        <v>2016</v>
      </c>
    </row>
    <row r="3879" spans="1:22" customFormat="1" ht="60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 s="8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3"/>
        <v>5</v>
      </c>
      <c r="P3879" s="9">
        <f t="shared" si="364"/>
        <v>88.64</v>
      </c>
      <c r="Q3879" s="5" t="s">
        <v>8313</v>
      </c>
      <c r="R3879" s="10" t="s">
        <v>8355</v>
      </c>
      <c r="S3879" s="18">
        <f t="shared" si="365"/>
        <v>42682.67768518519</v>
      </c>
      <c r="T3879" s="21">
        <f t="shared" si="366"/>
        <v>42712.67768518519</v>
      </c>
      <c r="U3879" s="23">
        <f t="shared" si="367"/>
        <v>30</v>
      </c>
      <c r="V3879" s="25">
        <f t="shared" si="368"/>
        <v>8.2191780821917804E-2</v>
      </c>
    </row>
    <row r="3880" spans="1:22" customFormat="1" ht="45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 s="8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3"/>
        <v>0</v>
      </c>
      <c r="P3880" s="9">
        <f t="shared" si="364"/>
        <v>10</v>
      </c>
      <c r="Q3880" s="5" t="s">
        <v>8313</v>
      </c>
      <c r="R3880" s="10" t="s">
        <v>8355</v>
      </c>
      <c r="S3880" s="18">
        <f t="shared" si="365"/>
        <v>42154.818819444445</v>
      </c>
      <c r="T3880" s="21">
        <f t="shared" si="366"/>
        <v>42185.165972222225</v>
      </c>
      <c r="U3880" s="23">
        <f t="shared" si="367"/>
        <v>31</v>
      </c>
      <c r="V3880" s="25">
        <f t="shared" si="368"/>
        <v>8.4931506849315067E-2</v>
      </c>
    </row>
    <row r="3881" spans="1:22" ht="45" x14ac:dyDescent="0.25">
      <c r="A3881" s="41">
        <v>3879</v>
      </c>
      <c r="B3881" s="42" t="s">
        <v>3876</v>
      </c>
      <c r="C3881" s="42" t="s">
        <v>7988</v>
      </c>
      <c r="D3881" s="43">
        <v>15000</v>
      </c>
      <c r="E3881" s="44">
        <v>0</v>
      </c>
      <c r="F3881" s="41" t="s">
        <v>8219</v>
      </c>
      <c r="G3881" s="41" t="s">
        <v>8224</v>
      </c>
      <c r="H3881" s="41" t="s">
        <v>8246</v>
      </c>
      <c r="I3881" s="45">
        <v>1422218396</v>
      </c>
      <c r="J3881" s="45">
        <v>1419626396</v>
      </c>
      <c r="K3881" s="41" t="b">
        <v>0</v>
      </c>
      <c r="L3881" s="41">
        <v>0</v>
      </c>
      <c r="M3881" s="41" t="b">
        <v>0</v>
      </c>
      <c r="N3881" s="41" t="s">
        <v>8303</v>
      </c>
      <c r="O3881" s="41">
        <f t="shared" si="363"/>
        <v>0</v>
      </c>
      <c r="P3881" s="39">
        <f t="shared" si="364"/>
        <v>0</v>
      </c>
      <c r="Q3881" s="46" t="s">
        <v>8313</v>
      </c>
      <c r="R3881" s="47" t="s">
        <v>8355</v>
      </c>
      <c r="S3881" s="66">
        <f t="shared" si="365"/>
        <v>41999.861064814817</v>
      </c>
      <c r="T3881" s="64">
        <f t="shared" si="366"/>
        <v>42029.861064814817</v>
      </c>
      <c r="U3881" s="49">
        <f t="shared" si="367"/>
        <v>30</v>
      </c>
      <c r="V3881" s="45">
        <f t="shared" ref="V3881:V3882" si="369">YEAR(S3881)</f>
        <v>2014</v>
      </c>
    </row>
    <row r="3882" spans="1:22" ht="60" x14ac:dyDescent="0.25">
      <c r="A3882" s="41">
        <v>3880</v>
      </c>
      <c r="B3882" s="42" t="s">
        <v>3877</v>
      </c>
      <c r="C3882" s="42" t="s">
        <v>7989</v>
      </c>
      <c r="D3882" s="43">
        <v>7500</v>
      </c>
      <c r="E3882" s="44">
        <v>980</v>
      </c>
      <c r="F3882" s="41" t="s">
        <v>8219</v>
      </c>
      <c r="G3882" s="41" t="s">
        <v>8224</v>
      </c>
      <c r="H3882" s="41" t="s">
        <v>8246</v>
      </c>
      <c r="I3882" s="45">
        <v>1406761200</v>
      </c>
      <c r="J3882" s="45">
        <v>1403724820</v>
      </c>
      <c r="K3882" s="41" t="b">
        <v>0</v>
      </c>
      <c r="L3882" s="41">
        <v>17</v>
      </c>
      <c r="M3882" s="41" t="b">
        <v>0</v>
      </c>
      <c r="N3882" s="41" t="s">
        <v>8303</v>
      </c>
      <c r="O3882" s="41">
        <f t="shared" si="363"/>
        <v>13</v>
      </c>
      <c r="P3882" s="39">
        <f t="shared" si="364"/>
        <v>57.65</v>
      </c>
      <c r="Q3882" s="46" t="s">
        <v>8313</v>
      </c>
      <c r="R3882" s="47" t="s">
        <v>8355</v>
      </c>
      <c r="S3882" s="66">
        <f t="shared" si="365"/>
        <v>41815.815046296295</v>
      </c>
      <c r="T3882" s="64">
        <f t="shared" si="366"/>
        <v>41850.958333333336</v>
      </c>
      <c r="U3882" s="49">
        <f t="shared" si="367"/>
        <v>35</v>
      </c>
      <c r="V3882" s="45">
        <f t="shared" si="369"/>
        <v>2014</v>
      </c>
    </row>
    <row r="3883" spans="1:22" customFormat="1" ht="30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 s="8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3"/>
        <v>5</v>
      </c>
      <c r="P3883" s="9">
        <f t="shared" si="364"/>
        <v>25</v>
      </c>
      <c r="Q3883" s="5" t="s">
        <v>8313</v>
      </c>
      <c r="R3883" s="10" t="s">
        <v>8355</v>
      </c>
      <c r="S3883" s="18">
        <f t="shared" si="365"/>
        <v>42756.018506944441</v>
      </c>
      <c r="T3883" s="21">
        <f t="shared" si="366"/>
        <v>42786.018506944441</v>
      </c>
      <c r="U3883" s="23">
        <f t="shared" si="367"/>
        <v>30</v>
      </c>
      <c r="V3883" s="25">
        <f t="shared" si="368"/>
        <v>8.2191780821917804E-2</v>
      </c>
    </row>
    <row r="3884" spans="1:22" customFormat="1" ht="60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 s="8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3"/>
        <v>0</v>
      </c>
      <c r="P3884" s="9">
        <f t="shared" si="364"/>
        <v>0</v>
      </c>
      <c r="Q3884" s="5" t="s">
        <v>8313</v>
      </c>
      <c r="R3884" s="10" t="s">
        <v>8355</v>
      </c>
      <c r="S3884" s="18">
        <f t="shared" si="365"/>
        <v>42373.983449074076</v>
      </c>
      <c r="T3884" s="21">
        <f t="shared" si="366"/>
        <v>42400.960416666669</v>
      </c>
      <c r="U3884" s="23">
        <f t="shared" si="367"/>
        <v>27</v>
      </c>
      <c r="V3884" s="25">
        <f t="shared" si="368"/>
        <v>7.3972602739726029E-2</v>
      </c>
    </row>
    <row r="3885" spans="1:22" ht="60" x14ac:dyDescent="0.25">
      <c r="A3885" s="41">
        <v>3883</v>
      </c>
      <c r="B3885" s="42" t="s">
        <v>3880</v>
      </c>
      <c r="C3885" s="42" t="s">
        <v>7992</v>
      </c>
      <c r="D3885" s="43">
        <v>15000</v>
      </c>
      <c r="E3885" s="44">
        <v>0</v>
      </c>
      <c r="F3885" s="41" t="s">
        <v>8219</v>
      </c>
      <c r="G3885" s="41" t="s">
        <v>8224</v>
      </c>
      <c r="H3885" s="41" t="s">
        <v>8246</v>
      </c>
      <c r="I3885" s="45">
        <v>1409668069</v>
      </c>
      <c r="J3885" s="45">
        <v>1407076069</v>
      </c>
      <c r="K3885" s="41" t="b">
        <v>0</v>
      </c>
      <c r="L3885" s="41">
        <v>0</v>
      </c>
      <c r="M3885" s="41" t="b">
        <v>0</v>
      </c>
      <c r="N3885" s="41" t="s">
        <v>8303</v>
      </c>
      <c r="O3885" s="41">
        <f t="shared" si="363"/>
        <v>0</v>
      </c>
      <c r="P3885" s="39">
        <f t="shared" si="364"/>
        <v>0</v>
      </c>
      <c r="Q3885" s="46" t="s">
        <v>8313</v>
      </c>
      <c r="R3885" s="47" t="s">
        <v>8355</v>
      </c>
      <c r="S3885" s="66">
        <f>(((J3885/60)/60)/24)+DATE(1970,1,1)</f>
        <v>41854.602650462963</v>
      </c>
      <c r="T3885" s="64">
        <f t="shared" si="366"/>
        <v>41884.602650462963</v>
      </c>
      <c r="U3885" s="49">
        <f t="shared" si="367"/>
        <v>30</v>
      </c>
      <c r="V3885" s="45">
        <f>YEAR(S3885)</f>
        <v>2014</v>
      </c>
    </row>
    <row r="3886" spans="1:22" customFormat="1" ht="45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 s="8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3"/>
        <v>0</v>
      </c>
      <c r="P3886" s="9">
        <f t="shared" si="364"/>
        <v>0</v>
      </c>
      <c r="Q3886" s="5" t="s">
        <v>8313</v>
      </c>
      <c r="R3886" s="10" t="s">
        <v>8355</v>
      </c>
      <c r="S3886" s="18">
        <f t="shared" si="365"/>
        <v>42065.791574074072</v>
      </c>
      <c r="T3886" s="21">
        <f t="shared" si="366"/>
        <v>42090.749907407408</v>
      </c>
      <c r="U3886" s="23">
        <f t="shared" si="367"/>
        <v>25</v>
      </c>
      <c r="V3886" s="25">
        <f t="shared" si="368"/>
        <v>6.8493150684931503E-2</v>
      </c>
    </row>
    <row r="3887" spans="1:22" customFormat="1" ht="45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 s="8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3"/>
        <v>0</v>
      </c>
      <c r="P3887" s="9">
        <f t="shared" si="364"/>
        <v>0</v>
      </c>
      <c r="Q3887" s="5" t="s">
        <v>8313</v>
      </c>
      <c r="R3887" s="10" t="s">
        <v>8355</v>
      </c>
      <c r="S3887" s="18">
        <f t="shared" si="365"/>
        <v>42469.951284722221</v>
      </c>
      <c r="T3887" s="21">
        <f t="shared" si="366"/>
        <v>42499.951284722221</v>
      </c>
      <c r="U3887" s="23">
        <f t="shared" si="367"/>
        <v>30</v>
      </c>
      <c r="V3887" s="25">
        <f t="shared" si="368"/>
        <v>8.2191780821917804E-2</v>
      </c>
    </row>
    <row r="3888" spans="1:22" customFormat="1" ht="15.75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 s="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3"/>
        <v>0</v>
      </c>
      <c r="P3888" s="9">
        <f t="shared" si="364"/>
        <v>0</v>
      </c>
      <c r="Q3888" s="5" t="s">
        <v>8313</v>
      </c>
      <c r="R3888" s="10" t="s">
        <v>8355</v>
      </c>
      <c r="S3888" s="18">
        <f t="shared" si="365"/>
        <v>41954.228032407409</v>
      </c>
      <c r="T3888" s="21">
        <f t="shared" si="366"/>
        <v>41984.228032407409</v>
      </c>
      <c r="U3888" s="23">
        <f t="shared" si="367"/>
        <v>30</v>
      </c>
      <c r="V3888" s="25">
        <f t="shared" si="368"/>
        <v>8.2191780821917804E-2</v>
      </c>
    </row>
    <row r="3889" spans="1:22" customFormat="1" ht="60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 s="8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3"/>
        <v>2</v>
      </c>
      <c r="P3889" s="9">
        <f t="shared" si="364"/>
        <v>17.5</v>
      </c>
      <c r="Q3889" s="5" t="s">
        <v>8313</v>
      </c>
      <c r="R3889" s="10" t="s">
        <v>8355</v>
      </c>
      <c r="S3889" s="18">
        <f t="shared" si="365"/>
        <v>42079.857974537037</v>
      </c>
      <c r="T3889" s="21">
        <f t="shared" si="366"/>
        <v>42125.916666666672</v>
      </c>
      <c r="U3889" s="23">
        <f t="shared" si="367"/>
        <v>46</v>
      </c>
      <c r="V3889" s="25">
        <f t="shared" si="368"/>
        <v>0.12602739726027398</v>
      </c>
    </row>
    <row r="3890" spans="1:22" customFormat="1" ht="60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 s="8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3"/>
        <v>27</v>
      </c>
      <c r="P3890" s="9">
        <f t="shared" si="364"/>
        <v>38.71</v>
      </c>
      <c r="Q3890" s="5" t="s">
        <v>8313</v>
      </c>
      <c r="R3890" s="10" t="s">
        <v>8314</v>
      </c>
      <c r="S3890" s="18">
        <f t="shared" si="365"/>
        <v>42762.545810185184</v>
      </c>
      <c r="T3890" s="21">
        <f t="shared" si="366"/>
        <v>42792.545810185184</v>
      </c>
      <c r="U3890" s="23">
        <f t="shared" si="367"/>
        <v>30</v>
      </c>
      <c r="V3890" s="25">
        <f t="shared" si="368"/>
        <v>8.2191780821917804E-2</v>
      </c>
    </row>
    <row r="3891" spans="1:22" customFormat="1" ht="45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 s="8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3"/>
        <v>1</v>
      </c>
      <c r="P3891" s="9">
        <f t="shared" si="364"/>
        <v>13.11</v>
      </c>
      <c r="Q3891" s="5" t="s">
        <v>8313</v>
      </c>
      <c r="R3891" s="10" t="s">
        <v>8314</v>
      </c>
      <c r="S3891" s="18">
        <f t="shared" si="365"/>
        <v>41977.004976851851</v>
      </c>
      <c r="T3891" s="21">
        <f t="shared" si="366"/>
        <v>42008.976388888885</v>
      </c>
      <c r="U3891" s="23">
        <f t="shared" si="367"/>
        <v>31</v>
      </c>
      <c r="V3891" s="25">
        <f t="shared" si="368"/>
        <v>8.4931506849315067E-2</v>
      </c>
    </row>
    <row r="3892" spans="1:22" customFormat="1" ht="60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 s="8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3"/>
        <v>17</v>
      </c>
      <c r="P3892" s="9">
        <f t="shared" si="364"/>
        <v>315.5</v>
      </c>
      <c r="Q3892" s="5" t="s">
        <v>8313</v>
      </c>
      <c r="R3892" s="10" t="s">
        <v>8314</v>
      </c>
      <c r="S3892" s="18">
        <f t="shared" si="365"/>
        <v>42171.758611111116</v>
      </c>
      <c r="T3892" s="21">
        <f t="shared" si="366"/>
        <v>42231.758611111116</v>
      </c>
      <c r="U3892" s="23">
        <f t="shared" si="367"/>
        <v>60</v>
      </c>
      <c r="V3892" s="25">
        <f t="shared" si="368"/>
        <v>0.16438356164383561</v>
      </c>
    </row>
    <row r="3893" spans="1:22" customFormat="1" ht="30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 s="8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3"/>
        <v>33</v>
      </c>
      <c r="P3893" s="9">
        <f t="shared" si="364"/>
        <v>37.14</v>
      </c>
      <c r="Q3893" s="5" t="s">
        <v>8313</v>
      </c>
      <c r="R3893" s="10" t="s">
        <v>8314</v>
      </c>
      <c r="S3893" s="18">
        <f t="shared" si="365"/>
        <v>42056.1324537037</v>
      </c>
      <c r="T3893" s="21">
        <f t="shared" si="366"/>
        <v>42086.207638888889</v>
      </c>
      <c r="U3893" s="23">
        <f t="shared" si="367"/>
        <v>30</v>
      </c>
      <c r="V3893" s="25">
        <f t="shared" si="368"/>
        <v>8.2191780821917804E-2</v>
      </c>
    </row>
    <row r="3894" spans="1:22" customFormat="1" ht="60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 s="8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3"/>
        <v>0</v>
      </c>
      <c r="P3894" s="9">
        <f t="shared" si="364"/>
        <v>0</v>
      </c>
      <c r="Q3894" s="5" t="s">
        <v>8313</v>
      </c>
      <c r="R3894" s="10" t="s">
        <v>8314</v>
      </c>
      <c r="S3894" s="18">
        <f t="shared" si="365"/>
        <v>41867.652280092596</v>
      </c>
      <c r="T3894" s="21">
        <f t="shared" si="366"/>
        <v>41875.291666666664</v>
      </c>
      <c r="U3894" s="23">
        <f t="shared" si="367"/>
        <v>8</v>
      </c>
      <c r="V3894" s="25">
        <f t="shared" si="368"/>
        <v>2.1917808219178082E-2</v>
      </c>
    </row>
    <row r="3895" spans="1:22" customFormat="1" ht="60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 s="8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3"/>
        <v>22</v>
      </c>
      <c r="P3895" s="9">
        <f t="shared" si="364"/>
        <v>128.27000000000001</v>
      </c>
      <c r="Q3895" s="5" t="s">
        <v>8313</v>
      </c>
      <c r="R3895" s="10" t="s">
        <v>8314</v>
      </c>
      <c r="S3895" s="18">
        <f t="shared" si="365"/>
        <v>41779.657870370371</v>
      </c>
      <c r="T3895" s="21">
        <f t="shared" si="366"/>
        <v>41821.25</v>
      </c>
      <c r="U3895" s="23">
        <f t="shared" si="367"/>
        <v>42</v>
      </c>
      <c r="V3895" s="25">
        <f t="shared" si="368"/>
        <v>0.11506849315068493</v>
      </c>
    </row>
    <row r="3896" spans="1:22" customFormat="1" ht="60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 s="8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3"/>
        <v>3</v>
      </c>
      <c r="P3896" s="9">
        <f t="shared" si="364"/>
        <v>47.27</v>
      </c>
      <c r="Q3896" s="5" t="s">
        <v>8313</v>
      </c>
      <c r="R3896" s="10" t="s">
        <v>8314</v>
      </c>
      <c r="S3896" s="18">
        <f t="shared" si="365"/>
        <v>42679.958472222221</v>
      </c>
      <c r="T3896" s="21">
        <f t="shared" si="366"/>
        <v>42710.207638888889</v>
      </c>
      <c r="U3896" s="23">
        <f t="shared" si="367"/>
        <v>31</v>
      </c>
      <c r="V3896" s="25">
        <f t="shared" si="368"/>
        <v>8.4931506849315067E-2</v>
      </c>
    </row>
    <row r="3897" spans="1:22" customFormat="1" ht="60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 s="8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3"/>
        <v>5</v>
      </c>
      <c r="P3897" s="9">
        <f t="shared" si="364"/>
        <v>50</v>
      </c>
      <c r="Q3897" s="5" t="s">
        <v>8313</v>
      </c>
      <c r="R3897" s="10" t="s">
        <v>8314</v>
      </c>
      <c r="S3897" s="18">
        <f t="shared" si="365"/>
        <v>42032.250208333338</v>
      </c>
      <c r="T3897" s="21">
        <f t="shared" si="366"/>
        <v>42063.250208333338</v>
      </c>
      <c r="U3897" s="23">
        <f t="shared" si="367"/>
        <v>31</v>
      </c>
      <c r="V3897" s="25">
        <f t="shared" si="368"/>
        <v>8.4931506849315067E-2</v>
      </c>
    </row>
    <row r="3898" spans="1:22" customFormat="1" ht="60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 s="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3"/>
        <v>11</v>
      </c>
      <c r="P3898" s="9">
        <f t="shared" si="364"/>
        <v>42.5</v>
      </c>
      <c r="Q3898" s="5" t="s">
        <v>8313</v>
      </c>
      <c r="R3898" s="10" t="s">
        <v>8314</v>
      </c>
      <c r="S3898" s="18">
        <f t="shared" si="365"/>
        <v>41793.191875000004</v>
      </c>
      <c r="T3898" s="21">
        <f t="shared" si="366"/>
        <v>41807.191875000004</v>
      </c>
      <c r="U3898" s="23">
        <f t="shared" si="367"/>
        <v>14</v>
      </c>
      <c r="V3898" s="25">
        <f t="shared" si="368"/>
        <v>3.8356164383561646E-2</v>
      </c>
    </row>
    <row r="3899" spans="1:22" customFormat="1" ht="60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 s="8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3"/>
        <v>18</v>
      </c>
      <c r="P3899" s="9">
        <f t="shared" si="364"/>
        <v>44</v>
      </c>
      <c r="Q3899" s="5" t="s">
        <v>8313</v>
      </c>
      <c r="R3899" s="10" t="s">
        <v>8314</v>
      </c>
      <c r="S3899" s="18">
        <f t="shared" si="365"/>
        <v>41982.87364583333</v>
      </c>
      <c r="T3899" s="21">
        <f t="shared" si="366"/>
        <v>42012.87364583333</v>
      </c>
      <c r="U3899" s="23">
        <f t="shared" si="367"/>
        <v>30</v>
      </c>
      <c r="V3899" s="25">
        <f t="shared" si="368"/>
        <v>8.2191780821917804E-2</v>
      </c>
    </row>
    <row r="3900" spans="1:22" customFormat="1" ht="60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 s="8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3"/>
        <v>33</v>
      </c>
      <c r="P3900" s="9">
        <f t="shared" si="364"/>
        <v>50.88</v>
      </c>
      <c r="Q3900" s="5" t="s">
        <v>8313</v>
      </c>
      <c r="R3900" s="10" t="s">
        <v>8314</v>
      </c>
      <c r="S3900" s="18">
        <f t="shared" si="365"/>
        <v>42193.482291666667</v>
      </c>
      <c r="T3900" s="21">
        <f t="shared" si="366"/>
        <v>42233.666666666672</v>
      </c>
      <c r="U3900" s="23">
        <f t="shared" si="367"/>
        <v>40</v>
      </c>
      <c r="V3900" s="25">
        <f t="shared" si="368"/>
        <v>0.1095890410958904</v>
      </c>
    </row>
    <row r="3901" spans="1:22" customFormat="1" ht="45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 s="8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3"/>
        <v>1</v>
      </c>
      <c r="P3901" s="9">
        <f t="shared" si="364"/>
        <v>62.5</v>
      </c>
      <c r="Q3901" s="5" t="s">
        <v>8313</v>
      </c>
      <c r="R3901" s="10" t="s">
        <v>8314</v>
      </c>
      <c r="S3901" s="18">
        <f t="shared" si="365"/>
        <v>41843.775011574071</v>
      </c>
      <c r="T3901" s="21">
        <f t="shared" si="366"/>
        <v>41863.775011574071</v>
      </c>
      <c r="U3901" s="23">
        <f t="shared" si="367"/>
        <v>20</v>
      </c>
      <c r="V3901" s="25">
        <f t="shared" si="368"/>
        <v>5.4794520547945202E-2</v>
      </c>
    </row>
    <row r="3902" spans="1:22" customFormat="1" ht="45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 s="8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3"/>
        <v>5</v>
      </c>
      <c r="P3902" s="9">
        <f t="shared" si="364"/>
        <v>27</v>
      </c>
      <c r="Q3902" s="5" t="s">
        <v>8313</v>
      </c>
      <c r="R3902" s="10" t="s">
        <v>8314</v>
      </c>
      <c r="S3902" s="18">
        <f t="shared" si="365"/>
        <v>42136.092488425929</v>
      </c>
      <c r="T3902" s="21">
        <f t="shared" si="366"/>
        <v>42166.092488425929</v>
      </c>
      <c r="U3902" s="23">
        <f t="shared" si="367"/>
        <v>30</v>
      </c>
      <c r="V3902" s="25">
        <f t="shared" si="368"/>
        <v>8.2191780821917804E-2</v>
      </c>
    </row>
    <row r="3903" spans="1:22" customFormat="1" ht="60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 s="8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3"/>
        <v>1</v>
      </c>
      <c r="P3903" s="9">
        <f t="shared" si="364"/>
        <v>25</v>
      </c>
      <c r="Q3903" s="5" t="s">
        <v>8313</v>
      </c>
      <c r="R3903" s="10" t="s">
        <v>8314</v>
      </c>
      <c r="S3903" s="18">
        <f t="shared" si="365"/>
        <v>42317.826377314821</v>
      </c>
      <c r="T3903" s="21">
        <f t="shared" si="366"/>
        <v>42357.826377314821</v>
      </c>
      <c r="U3903" s="23">
        <f t="shared" si="367"/>
        <v>40</v>
      </c>
      <c r="V3903" s="25">
        <f t="shared" si="368"/>
        <v>0.1095890410958904</v>
      </c>
    </row>
    <row r="3904" spans="1:22" customFormat="1" ht="60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 s="8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3"/>
        <v>49</v>
      </c>
      <c r="P3904" s="9">
        <f t="shared" si="364"/>
        <v>47.26</v>
      </c>
      <c r="Q3904" s="5" t="s">
        <v>8313</v>
      </c>
      <c r="R3904" s="10" t="s">
        <v>8314</v>
      </c>
      <c r="S3904" s="18">
        <f t="shared" si="365"/>
        <v>42663.468078703707</v>
      </c>
      <c r="T3904" s="21">
        <f t="shared" si="366"/>
        <v>42688.509745370371</v>
      </c>
      <c r="U3904" s="23">
        <f t="shared" si="367"/>
        <v>25</v>
      </c>
      <c r="V3904" s="25">
        <f t="shared" si="368"/>
        <v>6.8493150684931503E-2</v>
      </c>
    </row>
    <row r="3905" spans="1:22" customFormat="1" ht="60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 s="8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3"/>
        <v>0</v>
      </c>
      <c r="P3905" s="9">
        <f t="shared" si="364"/>
        <v>0</v>
      </c>
      <c r="Q3905" s="5" t="s">
        <v>8313</v>
      </c>
      <c r="R3905" s="10" t="s">
        <v>8314</v>
      </c>
      <c r="S3905" s="18">
        <f t="shared" si="365"/>
        <v>42186.01116898148</v>
      </c>
      <c r="T3905" s="21">
        <f t="shared" si="366"/>
        <v>42230.818055555559</v>
      </c>
      <c r="U3905" s="23">
        <f t="shared" si="367"/>
        <v>44</v>
      </c>
      <c r="V3905" s="25">
        <f t="shared" si="368"/>
        <v>0.12054794520547946</v>
      </c>
    </row>
    <row r="3906" spans="1:22" customFormat="1" ht="30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 s="8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3"/>
        <v>0</v>
      </c>
      <c r="P3906" s="9">
        <f t="shared" si="364"/>
        <v>1.5</v>
      </c>
      <c r="Q3906" s="5" t="s">
        <v>8313</v>
      </c>
      <c r="R3906" s="10" t="s">
        <v>8314</v>
      </c>
      <c r="S3906" s="18">
        <f t="shared" si="365"/>
        <v>42095.229166666672</v>
      </c>
      <c r="T3906" s="21">
        <f t="shared" si="366"/>
        <v>42109.211111111115</v>
      </c>
      <c r="U3906" s="23">
        <f t="shared" si="367"/>
        <v>14</v>
      </c>
      <c r="V3906" s="25">
        <f t="shared" si="368"/>
        <v>3.8356164383561646E-2</v>
      </c>
    </row>
    <row r="3907" spans="1:22" customFormat="1" ht="60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 s="8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70">ROUND(E3907/D3907*100,0)</f>
        <v>12</v>
      </c>
      <c r="P3907" s="9">
        <f t="shared" ref="P3907:P3970" si="371">IFERROR(ROUND(E3907/L3907,2),0)</f>
        <v>24.71</v>
      </c>
      <c r="Q3907" s="5" t="s">
        <v>8313</v>
      </c>
      <c r="R3907" s="10" t="s">
        <v>8314</v>
      </c>
      <c r="S3907" s="18">
        <f t="shared" ref="S3907:S3970" si="372">(((J3907/60)/60)/24)+DATE(1970,1,1)</f>
        <v>42124.623877314814</v>
      </c>
      <c r="T3907" s="21">
        <f t="shared" ref="T3907:T3970" si="373">(((I3907/60)/60)/24)+DATE(1970,1,1)</f>
        <v>42166.958333333328</v>
      </c>
      <c r="U3907" s="23">
        <f t="shared" ref="U3907:U3970" si="374">_xlfn.DAYS(T3907,S3907)</f>
        <v>42</v>
      </c>
      <c r="V3907" s="25">
        <f t="shared" ref="V3907:V3970" si="375">U3907/365</f>
        <v>0.11506849315068493</v>
      </c>
    </row>
    <row r="3908" spans="1:22" customFormat="1" ht="45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 s="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70"/>
        <v>67</v>
      </c>
      <c r="P3908" s="9">
        <f t="shared" si="371"/>
        <v>63.13</v>
      </c>
      <c r="Q3908" s="5" t="s">
        <v>8313</v>
      </c>
      <c r="R3908" s="10" t="s">
        <v>8314</v>
      </c>
      <c r="S3908" s="18">
        <f t="shared" si="372"/>
        <v>42143.917743055557</v>
      </c>
      <c r="T3908" s="21">
        <f t="shared" si="373"/>
        <v>42181.559027777781</v>
      </c>
      <c r="U3908" s="23">
        <f t="shared" si="374"/>
        <v>38</v>
      </c>
      <c r="V3908" s="25">
        <f t="shared" si="375"/>
        <v>0.10410958904109589</v>
      </c>
    </row>
    <row r="3909" spans="1:22" customFormat="1" ht="45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 s="8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70"/>
        <v>15</v>
      </c>
      <c r="P3909" s="9">
        <f t="shared" si="371"/>
        <v>38.25</v>
      </c>
      <c r="Q3909" s="5" t="s">
        <v>8313</v>
      </c>
      <c r="R3909" s="10" t="s">
        <v>8314</v>
      </c>
      <c r="S3909" s="18">
        <f t="shared" si="372"/>
        <v>41906.819513888891</v>
      </c>
      <c r="T3909" s="21">
        <f t="shared" si="373"/>
        <v>41938.838888888888</v>
      </c>
      <c r="U3909" s="23">
        <f t="shared" si="374"/>
        <v>32</v>
      </c>
      <c r="V3909" s="25">
        <f t="shared" si="375"/>
        <v>8.7671232876712329E-2</v>
      </c>
    </row>
    <row r="3910" spans="1:22" customFormat="1" ht="60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 s="8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70"/>
        <v>9</v>
      </c>
      <c r="P3910" s="9">
        <f t="shared" si="371"/>
        <v>16.25</v>
      </c>
      <c r="Q3910" s="5" t="s">
        <v>8313</v>
      </c>
      <c r="R3910" s="10" t="s">
        <v>8314</v>
      </c>
      <c r="S3910" s="18">
        <f t="shared" si="372"/>
        <v>41834.135370370372</v>
      </c>
      <c r="T3910" s="21">
        <f t="shared" si="373"/>
        <v>41849.135370370372</v>
      </c>
      <c r="U3910" s="23">
        <f t="shared" si="374"/>
        <v>15</v>
      </c>
      <c r="V3910" s="25">
        <f t="shared" si="375"/>
        <v>4.1095890410958902E-2</v>
      </c>
    </row>
    <row r="3911" spans="1:22" customFormat="1" ht="45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 s="8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70"/>
        <v>0</v>
      </c>
      <c r="P3911" s="9">
        <f t="shared" si="371"/>
        <v>33.75</v>
      </c>
      <c r="Q3911" s="5" t="s">
        <v>8313</v>
      </c>
      <c r="R3911" s="10" t="s">
        <v>8314</v>
      </c>
      <c r="S3911" s="18">
        <f t="shared" si="372"/>
        <v>41863.359282407408</v>
      </c>
      <c r="T3911" s="21">
        <f t="shared" si="373"/>
        <v>41893.359282407408</v>
      </c>
      <c r="U3911" s="23">
        <f t="shared" si="374"/>
        <v>30</v>
      </c>
      <c r="V3911" s="25">
        <f t="shared" si="375"/>
        <v>8.2191780821917804E-2</v>
      </c>
    </row>
    <row r="3912" spans="1:22" customFormat="1" ht="45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 s="8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70"/>
        <v>3</v>
      </c>
      <c r="P3912" s="9">
        <f t="shared" si="371"/>
        <v>61.67</v>
      </c>
      <c r="Q3912" s="5" t="s">
        <v>8313</v>
      </c>
      <c r="R3912" s="10" t="s">
        <v>8314</v>
      </c>
      <c r="S3912" s="18">
        <f t="shared" si="372"/>
        <v>42224.756909722222</v>
      </c>
      <c r="T3912" s="21">
        <f t="shared" si="373"/>
        <v>42254.756909722222</v>
      </c>
      <c r="U3912" s="23">
        <f t="shared" si="374"/>
        <v>30</v>
      </c>
      <c r="V3912" s="25">
        <f t="shared" si="375"/>
        <v>8.2191780821917804E-2</v>
      </c>
    </row>
    <row r="3913" spans="1:22" customFormat="1" ht="45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 s="8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70"/>
        <v>37</v>
      </c>
      <c r="P3913" s="9">
        <f t="shared" si="371"/>
        <v>83.14</v>
      </c>
      <c r="Q3913" s="5" t="s">
        <v>8313</v>
      </c>
      <c r="R3913" s="10" t="s">
        <v>8314</v>
      </c>
      <c r="S3913" s="18">
        <f t="shared" si="372"/>
        <v>41939.8122337963</v>
      </c>
      <c r="T3913" s="21">
        <f t="shared" si="373"/>
        <v>41969.853900462964</v>
      </c>
      <c r="U3913" s="23">
        <f t="shared" si="374"/>
        <v>30</v>
      </c>
      <c r="V3913" s="25">
        <f t="shared" si="375"/>
        <v>8.2191780821917804E-2</v>
      </c>
    </row>
    <row r="3914" spans="1:22" customFormat="1" ht="45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 s="8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70"/>
        <v>0</v>
      </c>
      <c r="P3914" s="9">
        <f t="shared" si="371"/>
        <v>1</v>
      </c>
      <c r="Q3914" s="5" t="s">
        <v>8313</v>
      </c>
      <c r="R3914" s="10" t="s">
        <v>8314</v>
      </c>
      <c r="S3914" s="18">
        <f t="shared" si="372"/>
        <v>42059.270023148143</v>
      </c>
      <c r="T3914" s="21">
        <f t="shared" si="373"/>
        <v>42119.190972222219</v>
      </c>
      <c r="U3914" s="23">
        <f t="shared" si="374"/>
        <v>60</v>
      </c>
      <c r="V3914" s="25">
        <f t="shared" si="375"/>
        <v>0.16438356164383561</v>
      </c>
    </row>
    <row r="3915" spans="1:22" customFormat="1" ht="45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 s="8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70"/>
        <v>10</v>
      </c>
      <c r="P3915" s="9">
        <f t="shared" si="371"/>
        <v>142.86000000000001</v>
      </c>
      <c r="Q3915" s="5" t="s">
        <v>8313</v>
      </c>
      <c r="R3915" s="10" t="s">
        <v>8314</v>
      </c>
      <c r="S3915" s="18">
        <f t="shared" si="372"/>
        <v>42308.211215277777</v>
      </c>
      <c r="T3915" s="21">
        <f t="shared" si="373"/>
        <v>42338.252881944441</v>
      </c>
      <c r="U3915" s="23">
        <f t="shared" si="374"/>
        <v>30</v>
      </c>
      <c r="V3915" s="25">
        <f t="shared" si="375"/>
        <v>8.2191780821917804E-2</v>
      </c>
    </row>
    <row r="3916" spans="1:22" customFormat="1" ht="60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 s="8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70"/>
        <v>36</v>
      </c>
      <c r="P3916" s="9">
        <f t="shared" si="371"/>
        <v>33.67</v>
      </c>
      <c r="Q3916" s="5" t="s">
        <v>8313</v>
      </c>
      <c r="R3916" s="10" t="s">
        <v>8314</v>
      </c>
      <c r="S3916" s="18">
        <f t="shared" si="372"/>
        <v>42114.818935185183</v>
      </c>
      <c r="T3916" s="21">
        <f t="shared" si="373"/>
        <v>42134.957638888889</v>
      </c>
      <c r="U3916" s="23">
        <f t="shared" si="374"/>
        <v>20</v>
      </c>
      <c r="V3916" s="25">
        <f t="shared" si="375"/>
        <v>5.4794520547945202E-2</v>
      </c>
    </row>
    <row r="3917" spans="1:22" customFormat="1" ht="60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 s="8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70"/>
        <v>0</v>
      </c>
      <c r="P3917" s="9">
        <f t="shared" si="371"/>
        <v>5</v>
      </c>
      <c r="Q3917" s="5" t="s">
        <v>8313</v>
      </c>
      <c r="R3917" s="10" t="s">
        <v>8314</v>
      </c>
      <c r="S3917" s="18">
        <f t="shared" si="372"/>
        <v>42492.98505787037</v>
      </c>
      <c r="T3917" s="21">
        <f t="shared" si="373"/>
        <v>42522.98505787037</v>
      </c>
      <c r="U3917" s="23">
        <f t="shared" si="374"/>
        <v>30</v>
      </c>
      <c r="V3917" s="25">
        <f t="shared" si="375"/>
        <v>8.2191780821917804E-2</v>
      </c>
    </row>
    <row r="3918" spans="1:22" customFormat="1" ht="60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 s="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70"/>
        <v>0</v>
      </c>
      <c r="P3918" s="9">
        <f t="shared" si="371"/>
        <v>0</v>
      </c>
      <c r="Q3918" s="5" t="s">
        <v>8313</v>
      </c>
      <c r="R3918" s="10" t="s">
        <v>8314</v>
      </c>
      <c r="S3918" s="18">
        <f t="shared" si="372"/>
        <v>42494.471666666665</v>
      </c>
      <c r="T3918" s="21">
        <f t="shared" si="373"/>
        <v>42524.471666666665</v>
      </c>
      <c r="U3918" s="23">
        <f t="shared" si="374"/>
        <v>30</v>
      </c>
      <c r="V3918" s="25">
        <f t="shared" si="375"/>
        <v>8.2191780821917804E-2</v>
      </c>
    </row>
    <row r="3919" spans="1:22" customFormat="1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 s="8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70"/>
        <v>0</v>
      </c>
      <c r="P3919" s="9">
        <f t="shared" si="371"/>
        <v>10</v>
      </c>
      <c r="Q3919" s="5" t="s">
        <v>8313</v>
      </c>
      <c r="R3919" s="10" t="s">
        <v>8314</v>
      </c>
      <c r="S3919" s="18">
        <f t="shared" si="372"/>
        <v>41863.527326388888</v>
      </c>
      <c r="T3919" s="21">
        <f t="shared" si="373"/>
        <v>41893.527326388888</v>
      </c>
      <c r="U3919" s="23">
        <f t="shared" si="374"/>
        <v>30</v>
      </c>
      <c r="V3919" s="25">
        <f t="shared" si="375"/>
        <v>8.2191780821917804E-2</v>
      </c>
    </row>
    <row r="3920" spans="1:22" customFormat="1" ht="60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 s="8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70"/>
        <v>0</v>
      </c>
      <c r="P3920" s="9">
        <f t="shared" si="371"/>
        <v>40</v>
      </c>
      <c r="Q3920" s="5" t="s">
        <v>8313</v>
      </c>
      <c r="R3920" s="10" t="s">
        <v>8314</v>
      </c>
      <c r="S3920" s="18">
        <f t="shared" si="372"/>
        <v>41843.664618055554</v>
      </c>
      <c r="T3920" s="21">
        <f t="shared" si="373"/>
        <v>41855.666666666664</v>
      </c>
      <c r="U3920" s="23">
        <f t="shared" si="374"/>
        <v>12</v>
      </c>
      <c r="V3920" s="25">
        <f t="shared" si="375"/>
        <v>3.287671232876712E-2</v>
      </c>
    </row>
    <row r="3921" spans="1:22" customFormat="1" ht="45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 s="8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70"/>
        <v>2</v>
      </c>
      <c r="P3921" s="9">
        <f t="shared" si="371"/>
        <v>30</v>
      </c>
      <c r="Q3921" s="5" t="s">
        <v>8313</v>
      </c>
      <c r="R3921" s="10" t="s">
        <v>8314</v>
      </c>
      <c r="S3921" s="18">
        <f t="shared" si="372"/>
        <v>42358.684872685189</v>
      </c>
      <c r="T3921" s="21">
        <f t="shared" si="373"/>
        <v>42387</v>
      </c>
      <c r="U3921" s="23">
        <f t="shared" si="374"/>
        <v>29</v>
      </c>
      <c r="V3921" s="25">
        <f t="shared" si="375"/>
        <v>7.9452054794520555E-2</v>
      </c>
    </row>
    <row r="3922" spans="1:22" customFormat="1" ht="60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 s="8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70"/>
        <v>5</v>
      </c>
      <c r="P3922" s="9">
        <f t="shared" si="371"/>
        <v>45</v>
      </c>
      <c r="Q3922" s="5" t="s">
        <v>8313</v>
      </c>
      <c r="R3922" s="10" t="s">
        <v>8314</v>
      </c>
      <c r="S3922" s="18">
        <f t="shared" si="372"/>
        <v>42657.38726851852</v>
      </c>
      <c r="T3922" s="21">
        <f t="shared" si="373"/>
        <v>42687.428935185191</v>
      </c>
      <c r="U3922" s="23">
        <f t="shared" si="374"/>
        <v>30</v>
      </c>
      <c r="V3922" s="25">
        <f t="shared" si="375"/>
        <v>8.2191780821917804E-2</v>
      </c>
    </row>
    <row r="3923" spans="1:22" customFormat="1" ht="60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 s="8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70"/>
        <v>0</v>
      </c>
      <c r="P3923" s="9">
        <f t="shared" si="371"/>
        <v>0</v>
      </c>
      <c r="Q3923" s="5" t="s">
        <v>8313</v>
      </c>
      <c r="R3923" s="10" t="s">
        <v>8314</v>
      </c>
      <c r="S3923" s="18">
        <f t="shared" si="372"/>
        <v>41926.542303240742</v>
      </c>
      <c r="T3923" s="21">
        <f t="shared" si="373"/>
        <v>41938.75</v>
      </c>
      <c r="U3923" s="23">
        <f t="shared" si="374"/>
        <v>12</v>
      </c>
      <c r="V3923" s="25">
        <f t="shared" si="375"/>
        <v>3.287671232876712E-2</v>
      </c>
    </row>
    <row r="3924" spans="1:22" customFormat="1" ht="60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 s="8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70"/>
        <v>8</v>
      </c>
      <c r="P3924" s="9">
        <f t="shared" si="371"/>
        <v>10.17</v>
      </c>
      <c r="Q3924" s="5" t="s">
        <v>8313</v>
      </c>
      <c r="R3924" s="10" t="s">
        <v>8314</v>
      </c>
      <c r="S3924" s="18">
        <f t="shared" si="372"/>
        <v>42020.768634259264</v>
      </c>
      <c r="T3924" s="21">
        <f t="shared" si="373"/>
        <v>42065.958333333328</v>
      </c>
      <c r="U3924" s="23">
        <f t="shared" si="374"/>
        <v>45</v>
      </c>
      <c r="V3924" s="25">
        <f t="shared" si="375"/>
        <v>0.12328767123287671</v>
      </c>
    </row>
    <row r="3925" spans="1:22" customFormat="1" ht="60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 s="8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70"/>
        <v>12</v>
      </c>
      <c r="P3925" s="9">
        <f t="shared" si="371"/>
        <v>81.41</v>
      </c>
      <c r="Q3925" s="5" t="s">
        <v>8313</v>
      </c>
      <c r="R3925" s="10" t="s">
        <v>8314</v>
      </c>
      <c r="S3925" s="18">
        <f t="shared" si="372"/>
        <v>42075.979988425926</v>
      </c>
      <c r="T3925" s="21">
        <f t="shared" si="373"/>
        <v>42103.979988425926</v>
      </c>
      <c r="U3925" s="23">
        <f t="shared" si="374"/>
        <v>28</v>
      </c>
      <c r="V3925" s="25">
        <f t="shared" si="375"/>
        <v>7.6712328767123292E-2</v>
      </c>
    </row>
    <row r="3926" spans="1:22" customFormat="1" ht="45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 s="8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70"/>
        <v>15</v>
      </c>
      <c r="P3926" s="9">
        <f t="shared" si="371"/>
        <v>57.25</v>
      </c>
      <c r="Q3926" s="5" t="s">
        <v>8313</v>
      </c>
      <c r="R3926" s="10" t="s">
        <v>8314</v>
      </c>
      <c r="S3926" s="18">
        <f t="shared" si="372"/>
        <v>41786.959745370368</v>
      </c>
      <c r="T3926" s="21">
        <f t="shared" si="373"/>
        <v>41816.959745370368</v>
      </c>
      <c r="U3926" s="23">
        <f t="shared" si="374"/>
        <v>30</v>
      </c>
      <c r="V3926" s="25">
        <f t="shared" si="375"/>
        <v>8.2191780821917804E-2</v>
      </c>
    </row>
    <row r="3927" spans="1:22" customFormat="1" ht="45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 s="8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70"/>
        <v>10</v>
      </c>
      <c r="P3927" s="9">
        <f t="shared" si="371"/>
        <v>5</v>
      </c>
      <c r="Q3927" s="5" t="s">
        <v>8313</v>
      </c>
      <c r="R3927" s="10" t="s">
        <v>8314</v>
      </c>
      <c r="S3927" s="18">
        <f t="shared" si="372"/>
        <v>41820.870821759258</v>
      </c>
      <c r="T3927" s="21">
        <f t="shared" si="373"/>
        <v>41850.870821759258</v>
      </c>
      <c r="U3927" s="23">
        <f t="shared" si="374"/>
        <v>30</v>
      </c>
      <c r="V3927" s="25">
        <f t="shared" si="375"/>
        <v>8.2191780821917804E-2</v>
      </c>
    </row>
    <row r="3928" spans="1:22" customFormat="1" ht="45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 s="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70"/>
        <v>0</v>
      </c>
      <c r="P3928" s="9">
        <f t="shared" si="371"/>
        <v>15</v>
      </c>
      <c r="Q3928" s="5" t="s">
        <v>8313</v>
      </c>
      <c r="R3928" s="10" t="s">
        <v>8314</v>
      </c>
      <c r="S3928" s="18">
        <f t="shared" si="372"/>
        <v>41970.085046296299</v>
      </c>
      <c r="T3928" s="21">
        <f t="shared" si="373"/>
        <v>42000.085046296299</v>
      </c>
      <c r="U3928" s="23">
        <f t="shared" si="374"/>
        <v>30</v>
      </c>
      <c r="V3928" s="25">
        <f t="shared" si="375"/>
        <v>8.2191780821917804E-2</v>
      </c>
    </row>
    <row r="3929" spans="1:22" customFormat="1" ht="60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 s="8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70"/>
        <v>1</v>
      </c>
      <c r="P3929" s="9">
        <f t="shared" si="371"/>
        <v>12.5</v>
      </c>
      <c r="Q3929" s="5" t="s">
        <v>8313</v>
      </c>
      <c r="R3929" s="10" t="s">
        <v>8314</v>
      </c>
      <c r="S3929" s="18">
        <f t="shared" si="372"/>
        <v>41830.267407407409</v>
      </c>
      <c r="T3929" s="21">
        <f t="shared" si="373"/>
        <v>41860.267407407409</v>
      </c>
      <c r="U3929" s="23">
        <f t="shared" si="374"/>
        <v>30</v>
      </c>
      <c r="V3929" s="25">
        <f t="shared" si="375"/>
        <v>8.2191780821917804E-2</v>
      </c>
    </row>
    <row r="3930" spans="1:22" customFormat="1" ht="60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 s="8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70"/>
        <v>13</v>
      </c>
      <c r="P3930" s="9">
        <f t="shared" si="371"/>
        <v>93</v>
      </c>
      <c r="Q3930" s="5" t="s">
        <v>8313</v>
      </c>
      <c r="R3930" s="10" t="s">
        <v>8314</v>
      </c>
      <c r="S3930" s="18">
        <f t="shared" si="372"/>
        <v>42265.683182870373</v>
      </c>
      <c r="T3930" s="21">
        <f t="shared" si="373"/>
        <v>42293.207638888889</v>
      </c>
      <c r="U3930" s="23">
        <f t="shared" si="374"/>
        <v>28</v>
      </c>
      <c r="V3930" s="25">
        <f t="shared" si="375"/>
        <v>7.6712328767123292E-2</v>
      </c>
    </row>
    <row r="3931" spans="1:22" customFormat="1" ht="60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 s="8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70"/>
        <v>2</v>
      </c>
      <c r="P3931" s="9">
        <f t="shared" si="371"/>
        <v>32.36</v>
      </c>
      <c r="Q3931" s="5" t="s">
        <v>8313</v>
      </c>
      <c r="R3931" s="10" t="s">
        <v>8314</v>
      </c>
      <c r="S3931" s="18">
        <f t="shared" si="372"/>
        <v>42601.827141203699</v>
      </c>
      <c r="T3931" s="21">
        <f t="shared" si="373"/>
        <v>42631.827141203699</v>
      </c>
      <c r="U3931" s="23">
        <f t="shared" si="374"/>
        <v>30</v>
      </c>
      <c r="V3931" s="25">
        <f t="shared" si="375"/>
        <v>8.2191780821917804E-2</v>
      </c>
    </row>
    <row r="3932" spans="1:22" customFormat="1" ht="60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 s="8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70"/>
        <v>0</v>
      </c>
      <c r="P3932" s="9">
        <f t="shared" si="371"/>
        <v>0</v>
      </c>
      <c r="Q3932" s="5" t="s">
        <v>8313</v>
      </c>
      <c r="R3932" s="10" t="s">
        <v>8314</v>
      </c>
      <c r="S3932" s="18">
        <f t="shared" si="372"/>
        <v>42433.338749999995</v>
      </c>
      <c r="T3932" s="21">
        <f t="shared" si="373"/>
        <v>42461.25</v>
      </c>
      <c r="U3932" s="23">
        <f t="shared" si="374"/>
        <v>28</v>
      </c>
      <c r="V3932" s="25">
        <f t="shared" si="375"/>
        <v>7.6712328767123292E-2</v>
      </c>
    </row>
    <row r="3933" spans="1:22" customFormat="1" ht="60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 s="8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70"/>
        <v>0</v>
      </c>
      <c r="P3933" s="9">
        <f t="shared" si="371"/>
        <v>0</v>
      </c>
      <c r="Q3933" s="5" t="s">
        <v>8313</v>
      </c>
      <c r="R3933" s="10" t="s">
        <v>8314</v>
      </c>
      <c r="S3933" s="18">
        <f t="shared" si="372"/>
        <v>42228.151701388888</v>
      </c>
      <c r="T3933" s="21">
        <f t="shared" si="373"/>
        <v>42253.151701388888</v>
      </c>
      <c r="U3933" s="23">
        <f t="shared" si="374"/>
        <v>25</v>
      </c>
      <c r="V3933" s="25">
        <f t="shared" si="375"/>
        <v>6.8493150684931503E-2</v>
      </c>
    </row>
    <row r="3934" spans="1:22" customFormat="1" ht="60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 s="8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70"/>
        <v>0</v>
      </c>
      <c r="P3934" s="9">
        <f t="shared" si="371"/>
        <v>1</v>
      </c>
      <c r="Q3934" s="5" t="s">
        <v>8313</v>
      </c>
      <c r="R3934" s="10" t="s">
        <v>8314</v>
      </c>
      <c r="S3934" s="18">
        <f t="shared" si="372"/>
        <v>42415.168564814812</v>
      </c>
      <c r="T3934" s="21">
        <f t="shared" si="373"/>
        <v>42445.126898148148</v>
      </c>
      <c r="U3934" s="23">
        <f t="shared" si="374"/>
        <v>30</v>
      </c>
      <c r="V3934" s="25">
        <f t="shared" si="375"/>
        <v>8.2191780821917804E-2</v>
      </c>
    </row>
    <row r="3935" spans="1:22" customFormat="1" ht="60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 s="8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70"/>
        <v>16</v>
      </c>
      <c r="P3935" s="9">
        <f t="shared" si="371"/>
        <v>91.83</v>
      </c>
      <c r="Q3935" s="5" t="s">
        <v>8313</v>
      </c>
      <c r="R3935" s="10" t="s">
        <v>8314</v>
      </c>
      <c r="S3935" s="18">
        <f t="shared" si="372"/>
        <v>42538.968310185184</v>
      </c>
      <c r="T3935" s="21">
        <f t="shared" si="373"/>
        <v>42568.029861111107</v>
      </c>
      <c r="U3935" s="23">
        <f t="shared" si="374"/>
        <v>30</v>
      </c>
      <c r="V3935" s="25">
        <f t="shared" si="375"/>
        <v>8.2191780821917804E-2</v>
      </c>
    </row>
    <row r="3936" spans="1:22" customFormat="1" ht="45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 s="8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70"/>
        <v>11</v>
      </c>
      <c r="P3936" s="9">
        <f t="shared" si="371"/>
        <v>45.83</v>
      </c>
      <c r="Q3936" s="5" t="s">
        <v>8313</v>
      </c>
      <c r="R3936" s="10" t="s">
        <v>8314</v>
      </c>
      <c r="S3936" s="18">
        <f t="shared" si="372"/>
        <v>42233.671747685185</v>
      </c>
      <c r="T3936" s="21">
        <f t="shared" si="373"/>
        <v>42278.541666666672</v>
      </c>
      <c r="U3936" s="23">
        <f t="shared" si="374"/>
        <v>45</v>
      </c>
      <c r="V3936" s="25">
        <f t="shared" si="375"/>
        <v>0.12328767123287671</v>
      </c>
    </row>
    <row r="3937" spans="1:22" customFormat="1" ht="60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 s="8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70"/>
        <v>44</v>
      </c>
      <c r="P3937" s="9">
        <f t="shared" si="371"/>
        <v>57.17</v>
      </c>
      <c r="Q3937" s="5" t="s">
        <v>8313</v>
      </c>
      <c r="R3937" s="10" t="s">
        <v>8314</v>
      </c>
      <c r="S3937" s="18">
        <f t="shared" si="372"/>
        <v>42221.656782407401</v>
      </c>
      <c r="T3937" s="21">
        <f t="shared" si="373"/>
        <v>42281.656782407401</v>
      </c>
      <c r="U3937" s="23">
        <f t="shared" si="374"/>
        <v>60</v>
      </c>
      <c r="V3937" s="25">
        <f t="shared" si="375"/>
        <v>0.16438356164383561</v>
      </c>
    </row>
    <row r="3938" spans="1:22" customFormat="1" ht="60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 s="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70"/>
        <v>0</v>
      </c>
      <c r="P3938" s="9">
        <f t="shared" si="371"/>
        <v>0</v>
      </c>
      <c r="Q3938" s="5" t="s">
        <v>8313</v>
      </c>
      <c r="R3938" s="10" t="s">
        <v>8314</v>
      </c>
      <c r="S3938" s="18">
        <f t="shared" si="372"/>
        <v>42675.262962962966</v>
      </c>
      <c r="T3938" s="21">
        <f t="shared" si="373"/>
        <v>42705.304629629631</v>
      </c>
      <c r="U3938" s="23">
        <f t="shared" si="374"/>
        <v>30</v>
      </c>
      <c r="V3938" s="25">
        <f t="shared" si="375"/>
        <v>8.2191780821917804E-2</v>
      </c>
    </row>
    <row r="3939" spans="1:22" customFormat="1" ht="45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 s="8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70"/>
        <v>86</v>
      </c>
      <c r="P3939" s="9">
        <f t="shared" si="371"/>
        <v>248.5</v>
      </c>
      <c r="Q3939" s="5" t="s">
        <v>8313</v>
      </c>
      <c r="R3939" s="10" t="s">
        <v>8314</v>
      </c>
      <c r="S3939" s="18">
        <f t="shared" si="372"/>
        <v>42534.631481481483</v>
      </c>
      <c r="T3939" s="21">
        <f t="shared" si="373"/>
        <v>42562.631481481483</v>
      </c>
      <c r="U3939" s="23">
        <f t="shared" si="374"/>
        <v>28</v>
      </c>
      <c r="V3939" s="25">
        <f t="shared" si="375"/>
        <v>7.6712328767123292E-2</v>
      </c>
    </row>
    <row r="3940" spans="1:22" customFormat="1" ht="60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 s="8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70"/>
        <v>12</v>
      </c>
      <c r="P3940" s="9">
        <f t="shared" si="371"/>
        <v>79.400000000000006</v>
      </c>
      <c r="Q3940" s="5" t="s">
        <v>8313</v>
      </c>
      <c r="R3940" s="10" t="s">
        <v>8314</v>
      </c>
      <c r="S3940" s="18">
        <f t="shared" si="372"/>
        <v>42151.905717592599</v>
      </c>
      <c r="T3940" s="21">
        <f t="shared" si="373"/>
        <v>42182.905717592599</v>
      </c>
      <c r="U3940" s="23">
        <f t="shared" si="374"/>
        <v>31</v>
      </c>
      <c r="V3940" s="25">
        <f t="shared" si="375"/>
        <v>8.4931506849315067E-2</v>
      </c>
    </row>
    <row r="3941" spans="1:22" customFormat="1" ht="60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 s="8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70"/>
        <v>0</v>
      </c>
      <c r="P3941" s="9">
        <f t="shared" si="371"/>
        <v>5</v>
      </c>
      <c r="Q3941" s="5" t="s">
        <v>8313</v>
      </c>
      <c r="R3941" s="10" t="s">
        <v>8314</v>
      </c>
      <c r="S3941" s="18">
        <f t="shared" si="372"/>
        <v>41915.400219907409</v>
      </c>
      <c r="T3941" s="21">
        <f t="shared" si="373"/>
        <v>41919.1875</v>
      </c>
      <c r="U3941" s="23">
        <f t="shared" si="374"/>
        <v>4</v>
      </c>
      <c r="V3941" s="25">
        <f t="shared" si="375"/>
        <v>1.0958904109589041E-2</v>
      </c>
    </row>
    <row r="3942" spans="1:22" customFormat="1" ht="60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 s="8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70"/>
        <v>0</v>
      </c>
      <c r="P3942" s="9">
        <f t="shared" si="371"/>
        <v>5.5</v>
      </c>
      <c r="Q3942" s="5" t="s">
        <v>8313</v>
      </c>
      <c r="R3942" s="10" t="s">
        <v>8314</v>
      </c>
      <c r="S3942" s="18">
        <f t="shared" si="372"/>
        <v>41961.492488425924</v>
      </c>
      <c r="T3942" s="21">
        <f t="shared" si="373"/>
        <v>42006.492488425924</v>
      </c>
      <c r="U3942" s="23">
        <f t="shared" si="374"/>
        <v>45</v>
      </c>
      <c r="V3942" s="25">
        <f t="shared" si="375"/>
        <v>0.12328767123287671</v>
      </c>
    </row>
    <row r="3943" spans="1:22" customFormat="1" ht="75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 s="8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70"/>
        <v>1</v>
      </c>
      <c r="P3943" s="9">
        <f t="shared" si="371"/>
        <v>25</v>
      </c>
      <c r="Q3943" s="5" t="s">
        <v>8313</v>
      </c>
      <c r="R3943" s="10" t="s">
        <v>8314</v>
      </c>
      <c r="S3943" s="18">
        <f t="shared" si="372"/>
        <v>41940.587233796294</v>
      </c>
      <c r="T3943" s="21">
        <f t="shared" si="373"/>
        <v>41968.041666666672</v>
      </c>
      <c r="U3943" s="23">
        <f t="shared" si="374"/>
        <v>28</v>
      </c>
      <c r="V3943" s="25">
        <f t="shared" si="375"/>
        <v>7.6712328767123292E-2</v>
      </c>
    </row>
    <row r="3944" spans="1:22" customFormat="1" ht="45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 s="8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70"/>
        <v>0</v>
      </c>
      <c r="P3944" s="9">
        <f t="shared" si="371"/>
        <v>0</v>
      </c>
      <c r="Q3944" s="5" t="s">
        <v>8313</v>
      </c>
      <c r="R3944" s="10" t="s">
        <v>8314</v>
      </c>
      <c r="S3944" s="18">
        <f t="shared" si="372"/>
        <v>42111.904097222221</v>
      </c>
      <c r="T3944" s="21">
        <f t="shared" si="373"/>
        <v>42171.904097222221</v>
      </c>
      <c r="U3944" s="23">
        <f t="shared" si="374"/>
        <v>60</v>
      </c>
      <c r="V3944" s="25">
        <f t="shared" si="375"/>
        <v>0.16438356164383561</v>
      </c>
    </row>
    <row r="3945" spans="1:22" customFormat="1" ht="45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 s="8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70"/>
        <v>36</v>
      </c>
      <c r="P3945" s="9">
        <f t="shared" si="371"/>
        <v>137.08000000000001</v>
      </c>
      <c r="Q3945" s="5" t="s">
        <v>8313</v>
      </c>
      <c r="R3945" s="10" t="s">
        <v>8314</v>
      </c>
      <c r="S3945" s="18">
        <f t="shared" si="372"/>
        <v>42279.778564814813</v>
      </c>
      <c r="T3945" s="21">
        <f t="shared" si="373"/>
        <v>42310.701388888891</v>
      </c>
      <c r="U3945" s="23">
        <f t="shared" si="374"/>
        <v>31</v>
      </c>
      <c r="V3945" s="25">
        <f t="shared" si="375"/>
        <v>8.4931506849315067E-2</v>
      </c>
    </row>
    <row r="3946" spans="1:22" customFormat="1" ht="60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 s="8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70"/>
        <v>0</v>
      </c>
      <c r="P3946" s="9">
        <f t="shared" si="371"/>
        <v>0</v>
      </c>
      <c r="Q3946" s="5" t="s">
        <v>8313</v>
      </c>
      <c r="R3946" s="10" t="s">
        <v>8314</v>
      </c>
      <c r="S3946" s="18">
        <f t="shared" si="372"/>
        <v>42213.662905092591</v>
      </c>
      <c r="T3946" s="21">
        <f t="shared" si="373"/>
        <v>42243.662905092591</v>
      </c>
      <c r="U3946" s="23">
        <f t="shared" si="374"/>
        <v>30</v>
      </c>
      <c r="V3946" s="25">
        <f t="shared" si="375"/>
        <v>8.2191780821917804E-2</v>
      </c>
    </row>
    <row r="3947" spans="1:22" customFormat="1" ht="60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 s="8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70"/>
        <v>0</v>
      </c>
      <c r="P3947" s="9">
        <f t="shared" si="371"/>
        <v>5</v>
      </c>
      <c r="Q3947" s="5" t="s">
        <v>8313</v>
      </c>
      <c r="R3947" s="10" t="s">
        <v>8314</v>
      </c>
      <c r="S3947" s="18">
        <f t="shared" si="372"/>
        <v>42109.801712962959</v>
      </c>
      <c r="T3947" s="21">
        <f t="shared" si="373"/>
        <v>42139.801712962959</v>
      </c>
      <c r="U3947" s="23">
        <f t="shared" si="374"/>
        <v>30</v>
      </c>
      <c r="V3947" s="25">
        <f t="shared" si="375"/>
        <v>8.2191780821917804E-2</v>
      </c>
    </row>
    <row r="3948" spans="1:22" customFormat="1" ht="30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 s="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70"/>
        <v>3</v>
      </c>
      <c r="P3948" s="9">
        <f t="shared" si="371"/>
        <v>39</v>
      </c>
      <c r="Q3948" s="5" t="s">
        <v>8313</v>
      </c>
      <c r="R3948" s="10" t="s">
        <v>8314</v>
      </c>
      <c r="S3948" s="18">
        <f t="shared" si="372"/>
        <v>42031.833587962959</v>
      </c>
      <c r="T3948" s="21">
        <f t="shared" si="373"/>
        <v>42063.333333333328</v>
      </c>
      <c r="U3948" s="23">
        <f t="shared" si="374"/>
        <v>32</v>
      </c>
      <c r="V3948" s="25">
        <f t="shared" si="375"/>
        <v>8.7671232876712329E-2</v>
      </c>
    </row>
    <row r="3949" spans="1:22" customFormat="1" ht="60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 s="8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70"/>
        <v>3</v>
      </c>
      <c r="P3949" s="9">
        <f t="shared" si="371"/>
        <v>50.5</v>
      </c>
      <c r="Q3949" s="5" t="s">
        <v>8313</v>
      </c>
      <c r="R3949" s="10" t="s">
        <v>8314</v>
      </c>
      <c r="S3949" s="18">
        <f t="shared" si="372"/>
        <v>42615.142870370371</v>
      </c>
      <c r="T3949" s="21">
        <f t="shared" si="373"/>
        <v>42645.142870370371</v>
      </c>
      <c r="U3949" s="23">
        <f t="shared" si="374"/>
        <v>30</v>
      </c>
      <c r="V3949" s="25">
        <f t="shared" si="375"/>
        <v>8.2191780821917804E-2</v>
      </c>
    </row>
    <row r="3950" spans="1:22" customFormat="1" ht="60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 s="8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70"/>
        <v>0</v>
      </c>
      <c r="P3950" s="9">
        <f t="shared" si="371"/>
        <v>0</v>
      </c>
      <c r="Q3950" s="5" t="s">
        <v>8313</v>
      </c>
      <c r="R3950" s="10" t="s">
        <v>8314</v>
      </c>
      <c r="S3950" s="18">
        <f t="shared" si="372"/>
        <v>41829.325497685182</v>
      </c>
      <c r="T3950" s="21">
        <f t="shared" si="373"/>
        <v>41889.325497685182</v>
      </c>
      <c r="U3950" s="23">
        <f t="shared" si="374"/>
        <v>60</v>
      </c>
      <c r="V3950" s="25">
        <f t="shared" si="375"/>
        <v>0.16438356164383561</v>
      </c>
    </row>
    <row r="3951" spans="1:22" customFormat="1" ht="60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 s="8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70"/>
        <v>16</v>
      </c>
      <c r="P3951" s="9">
        <f t="shared" si="371"/>
        <v>49.28</v>
      </c>
      <c r="Q3951" s="5" t="s">
        <v>8313</v>
      </c>
      <c r="R3951" s="10" t="s">
        <v>8314</v>
      </c>
      <c r="S3951" s="18">
        <f t="shared" si="372"/>
        <v>42016.120613425926</v>
      </c>
      <c r="T3951" s="21">
        <f t="shared" si="373"/>
        <v>42046.120613425926</v>
      </c>
      <c r="U3951" s="23">
        <f t="shared" si="374"/>
        <v>30</v>
      </c>
      <c r="V3951" s="25">
        <f t="shared" si="375"/>
        <v>8.2191780821917804E-2</v>
      </c>
    </row>
    <row r="3952" spans="1:22" customFormat="1" ht="60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 s="8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70"/>
        <v>1</v>
      </c>
      <c r="P3952" s="9">
        <f t="shared" si="371"/>
        <v>25</v>
      </c>
      <c r="Q3952" s="5" t="s">
        <v>8313</v>
      </c>
      <c r="R3952" s="10" t="s">
        <v>8314</v>
      </c>
      <c r="S3952" s="18">
        <f t="shared" si="372"/>
        <v>42439.702314814815</v>
      </c>
      <c r="T3952" s="21">
        <f t="shared" si="373"/>
        <v>42468.774305555555</v>
      </c>
      <c r="U3952" s="23">
        <f t="shared" si="374"/>
        <v>29</v>
      </c>
      <c r="V3952" s="25">
        <f t="shared" si="375"/>
        <v>7.9452054794520555E-2</v>
      </c>
    </row>
    <row r="3953" spans="1:22" customFormat="1" ht="60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 s="8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70"/>
        <v>0</v>
      </c>
      <c r="P3953" s="9">
        <f t="shared" si="371"/>
        <v>1</v>
      </c>
      <c r="Q3953" s="5" t="s">
        <v>8313</v>
      </c>
      <c r="R3953" s="10" t="s">
        <v>8314</v>
      </c>
      <c r="S3953" s="18">
        <f t="shared" si="372"/>
        <v>42433.825717592597</v>
      </c>
      <c r="T3953" s="21">
        <f t="shared" si="373"/>
        <v>42493.784050925926</v>
      </c>
      <c r="U3953" s="23">
        <f t="shared" si="374"/>
        <v>60</v>
      </c>
      <c r="V3953" s="25">
        <f t="shared" si="375"/>
        <v>0.16438356164383561</v>
      </c>
    </row>
    <row r="3954" spans="1:22" customFormat="1" ht="60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 s="8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70"/>
        <v>0</v>
      </c>
      <c r="P3954" s="9">
        <f t="shared" si="371"/>
        <v>25</v>
      </c>
      <c r="Q3954" s="5" t="s">
        <v>8313</v>
      </c>
      <c r="R3954" s="10" t="s">
        <v>8314</v>
      </c>
      <c r="S3954" s="18">
        <f t="shared" si="372"/>
        <v>42243.790393518517</v>
      </c>
      <c r="T3954" s="21">
        <f t="shared" si="373"/>
        <v>42303.790393518517</v>
      </c>
      <c r="U3954" s="23">
        <f t="shared" si="374"/>
        <v>60</v>
      </c>
      <c r="V3954" s="25">
        <f t="shared" si="375"/>
        <v>0.16438356164383561</v>
      </c>
    </row>
    <row r="3955" spans="1:22" customFormat="1" ht="45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 s="8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70"/>
        <v>0</v>
      </c>
      <c r="P3955" s="9">
        <f t="shared" si="371"/>
        <v>0</v>
      </c>
      <c r="Q3955" s="5" t="s">
        <v>8313</v>
      </c>
      <c r="R3955" s="10" t="s">
        <v>8314</v>
      </c>
      <c r="S3955" s="18">
        <f t="shared" si="372"/>
        <v>42550.048449074078</v>
      </c>
      <c r="T3955" s="21">
        <f t="shared" si="373"/>
        <v>42580.978472222225</v>
      </c>
      <c r="U3955" s="23">
        <f t="shared" si="374"/>
        <v>30</v>
      </c>
      <c r="V3955" s="25">
        <f t="shared" si="375"/>
        <v>8.2191780821917804E-2</v>
      </c>
    </row>
    <row r="3956" spans="1:22" customFormat="1" ht="60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 s="8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70"/>
        <v>0</v>
      </c>
      <c r="P3956" s="9">
        <f t="shared" si="371"/>
        <v>0</v>
      </c>
      <c r="Q3956" s="5" t="s">
        <v>8313</v>
      </c>
      <c r="R3956" s="10" t="s">
        <v>8314</v>
      </c>
      <c r="S3956" s="18">
        <f t="shared" si="372"/>
        <v>41774.651203703703</v>
      </c>
      <c r="T3956" s="21">
        <f t="shared" si="373"/>
        <v>41834.651203703703</v>
      </c>
      <c r="U3956" s="23">
        <f t="shared" si="374"/>
        <v>60</v>
      </c>
      <c r="V3956" s="25">
        <f t="shared" si="375"/>
        <v>0.16438356164383561</v>
      </c>
    </row>
    <row r="3957" spans="1:22" customFormat="1" ht="60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 s="8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70"/>
        <v>24</v>
      </c>
      <c r="P3957" s="9">
        <f t="shared" si="371"/>
        <v>53.13</v>
      </c>
      <c r="Q3957" s="5" t="s">
        <v>8313</v>
      </c>
      <c r="R3957" s="10" t="s">
        <v>8314</v>
      </c>
      <c r="S3957" s="18">
        <f t="shared" si="372"/>
        <v>42306.848854166667</v>
      </c>
      <c r="T3957" s="21">
        <f t="shared" si="373"/>
        <v>42336.890520833331</v>
      </c>
      <c r="U3957" s="23">
        <f t="shared" si="374"/>
        <v>30</v>
      </c>
      <c r="V3957" s="25">
        <f t="shared" si="375"/>
        <v>8.2191780821917804E-2</v>
      </c>
    </row>
    <row r="3958" spans="1:22" customFormat="1" ht="60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 s="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70"/>
        <v>0</v>
      </c>
      <c r="P3958" s="9">
        <f t="shared" si="371"/>
        <v>0</v>
      </c>
      <c r="Q3958" s="5" t="s">
        <v>8313</v>
      </c>
      <c r="R3958" s="10" t="s">
        <v>8314</v>
      </c>
      <c r="S3958" s="18">
        <f t="shared" si="372"/>
        <v>42457.932025462964</v>
      </c>
      <c r="T3958" s="21">
        <f t="shared" si="373"/>
        <v>42485.013888888891</v>
      </c>
      <c r="U3958" s="23">
        <f t="shared" si="374"/>
        <v>28</v>
      </c>
      <c r="V3958" s="25">
        <f t="shared" si="375"/>
        <v>7.6712328767123292E-2</v>
      </c>
    </row>
    <row r="3959" spans="1:22" customFormat="1" ht="45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 s="8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70"/>
        <v>0</v>
      </c>
      <c r="P3959" s="9">
        <f t="shared" si="371"/>
        <v>7</v>
      </c>
      <c r="Q3959" s="5" t="s">
        <v>8313</v>
      </c>
      <c r="R3959" s="10" t="s">
        <v>8314</v>
      </c>
      <c r="S3959" s="18">
        <f t="shared" si="372"/>
        <v>42513.976319444439</v>
      </c>
      <c r="T3959" s="21">
        <f t="shared" si="373"/>
        <v>42559.976319444439</v>
      </c>
      <c r="U3959" s="23">
        <f t="shared" si="374"/>
        <v>46</v>
      </c>
      <c r="V3959" s="25">
        <f t="shared" si="375"/>
        <v>0.12602739726027398</v>
      </c>
    </row>
    <row r="3960" spans="1:22" customFormat="1" ht="60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 s="8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70"/>
        <v>32</v>
      </c>
      <c r="P3960" s="9">
        <f t="shared" si="371"/>
        <v>40.06</v>
      </c>
      <c r="Q3960" s="5" t="s">
        <v>8313</v>
      </c>
      <c r="R3960" s="10" t="s">
        <v>8314</v>
      </c>
      <c r="S3960" s="18">
        <f t="shared" si="372"/>
        <v>41816.950370370374</v>
      </c>
      <c r="T3960" s="21">
        <f t="shared" si="373"/>
        <v>41853.583333333336</v>
      </c>
      <c r="U3960" s="23">
        <f t="shared" si="374"/>
        <v>37</v>
      </c>
      <c r="V3960" s="25">
        <f t="shared" si="375"/>
        <v>0.10136986301369863</v>
      </c>
    </row>
    <row r="3961" spans="1:22" customFormat="1" ht="60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 s="8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70"/>
        <v>24</v>
      </c>
      <c r="P3961" s="9">
        <f t="shared" si="371"/>
        <v>24.33</v>
      </c>
      <c r="Q3961" s="5" t="s">
        <v>8313</v>
      </c>
      <c r="R3961" s="10" t="s">
        <v>8314</v>
      </c>
      <c r="S3961" s="18">
        <f t="shared" si="372"/>
        <v>41880.788842592592</v>
      </c>
      <c r="T3961" s="21">
        <f t="shared" si="373"/>
        <v>41910.788842592592</v>
      </c>
      <c r="U3961" s="23">
        <f t="shared" si="374"/>
        <v>30</v>
      </c>
      <c r="V3961" s="25">
        <f t="shared" si="375"/>
        <v>8.2191780821917804E-2</v>
      </c>
    </row>
    <row r="3962" spans="1:22" customFormat="1" ht="60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 s="8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70"/>
        <v>2</v>
      </c>
      <c r="P3962" s="9">
        <f t="shared" si="371"/>
        <v>11.25</v>
      </c>
      <c r="Q3962" s="5" t="s">
        <v>8313</v>
      </c>
      <c r="R3962" s="10" t="s">
        <v>8314</v>
      </c>
      <c r="S3962" s="18">
        <f t="shared" si="372"/>
        <v>42342.845555555556</v>
      </c>
      <c r="T3962" s="21">
        <f t="shared" si="373"/>
        <v>42372.845555555556</v>
      </c>
      <c r="U3962" s="23">
        <f t="shared" si="374"/>
        <v>30</v>
      </c>
      <c r="V3962" s="25">
        <f t="shared" si="375"/>
        <v>8.2191780821917804E-2</v>
      </c>
    </row>
    <row r="3963" spans="1:22" customFormat="1" ht="60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 s="8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70"/>
        <v>0</v>
      </c>
      <c r="P3963" s="9">
        <f t="shared" si="371"/>
        <v>10.5</v>
      </c>
      <c r="Q3963" s="5" t="s">
        <v>8313</v>
      </c>
      <c r="R3963" s="10" t="s">
        <v>8314</v>
      </c>
      <c r="S3963" s="18">
        <f t="shared" si="372"/>
        <v>41745.891319444447</v>
      </c>
      <c r="T3963" s="21">
        <f t="shared" si="373"/>
        <v>41767.891319444447</v>
      </c>
      <c r="U3963" s="23">
        <f t="shared" si="374"/>
        <v>22</v>
      </c>
      <c r="V3963" s="25">
        <f t="shared" si="375"/>
        <v>6.0273972602739728E-2</v>
      </c>
    </row>
    <row r="3964" spans="1:22" customFormat="1" ht="60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 s="8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70"/>
        <v>3</v>
      </c>
      <c r="P3964" s="9">
        <f t="shared" si="371"/>
        <v>15</v>
      </c>
      <c r="Q3964" s="5" t="s">
        <v>8313</v>
      </c>
      <c r="R3964" s="10" t="s">
        <v>8314</v>
      </c>
      <c r="S3964" s="18">
        <f t="shared" si="372"/>
        <v>42311.621458333335</v>
      </c>
      <c r="T3964" s="21">
        <f t="shared" si="373"/>
        <v>42336.621458333335</v>
      </c>
      <c r="U3964" s="23">
        <f t="shared" si="374"/>
        <v>25</v>
      </c>
      <c r="V3964" s="25">
        <f t="shared" si="375"/>
        <v>6.8493150684931503E-2</v>
      </c>
    </row>
    <row r="3965" spans="1:22" customFormat="1" ht="60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 s="8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70"/>
        <v>0</v>
      </c>
      <c r="P3965" s="9">
        <f t="shared" si="371"/>
        <v>0</v>
      </c>
      <c r="Q3965" s="5" t="s">
        <v>8313</v>
      </c>
      <c r="R3965" s="10" t="s">
        <v>8314</v>
      </c>
      <c r="S3965" s="18">
        <f t="shared" si="372"/>
        <v>42296.154131944444</v>
      </c>
      <c r="T3965" s="21">
        <f t="shared" si="373"/>
        <v>42326.195798611108</v>
      </c>
      <c r="U3965" s="23">
        <f t="shared" si="374"/>
        <v>30</v>
      </c>
      <c r="V3965" s="25">
        <f t="shared" si="375"/>
        <v>8.2191780821917804E-2</v>
      </c>
    </row>
    <row r="3966" spans="1:22" customFormat="1" ht="45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 s="8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70"/>
        <v>6</v>
      </c>
      <c r="P3966" s="9">
        <f t="shared" si="371"/>
        <v>42</v>
      </c>
      <c r="Q3966" s="5" t="s">
        <v>8313</v>
      </c>
      <c r="R3966" s="10" t="s">
        <v>8314</v>
      </c>
      <c r="S3966" s="18">
        <f t="shared" si="372"/>
        <v>42053.722060185188</v>
      </c>
      <c r="T3966" s="21">
        <f t="shared" si="373"/>
        <v>42113.680393518516</v>
      </c>
      <c r="U3966" s="23">
        <f t="shared" si="374"/>
        <v>60</v>
      </c>
      <c r="V3966" s="25">
        <f t="shared" si="375"/>
        <v>0.16438356164383561</v>
      </c>
    </row>
    <row r="3967" spans="1:22" customFormat="1" ht="60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 s="8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70"/>
        <v>14</v>
      </c>
      <c r="P3967" s="9">
        <f t="shared" si="371"/>
        <v>71.25</v>
      </c>
      <c r="Q3967" s="5" t="s">
        <v>8313</v>
      </c>
      <c r="R3967" s="10" t="s">
        <v>8314</v>
      </c>
      <c r="S3967" s="18">
        <f t="shared" si="372"/>
        <v>42414.235879629632</v>
      </c>
      <c r="T3967" s="21">
        <f t="shared" si="373"/>
        <v>42474.194212962961</v>
      </c>
      <c r="U3967" s="23">
        <f t="shared" si="374"/>
        <v>60</v>
      </c>
      <c r="V3967" s="25">
        <f t="shared" si="375"/>
        <v>0.16438356164383561</v>
      </c>
    </row>
    <row r="3968" spans="1:22" customFormat="1" ht="60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 s="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70"/>
        <v>1</v>
      </c>
      <c r="P3968" s="9">
        <f t="shared" si="371"/>
        <v>22.5</v>
      </c>
      <c r="Q3968" s="5" t="s">
        <v>8313</v>
      </c>
      <c r="R3968" s="10" t="s">
        <v>8314</v>
      </c>
      <c r="S3968" s="18">
        <f t="shared" si="372"/>
        <v>41801.711550925924</v>
      </c>
      <c r="T3968" s="21">
        <f t="shared" si="373"/>
        <v>41844.124305555553</v>
      </c>
      <c r="U3968" s="23">
        <f t="shared" si="374"/>
        <v>43</v>
      </c>
      <c r="V3968" s="25">
        <f t="shared" si="375"/>
        <v>0.11780821917808219</v>
      </c>
    </row>
    <row r="3969" spans="1:22" customFormat="1" ht="60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 s="8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70"/>
        <v>24</v>
      </c>
      <c r="P3969" s="9">
        <f t="shared" si="371"/>
        <v>41</v>
      </c>
      <c r="Q3969" s="5" t="s">
        <v>8313</v>
      </c>
      <c r="R3969" s="10" t="s">
        <v>8314</v>
      </c>
      <c r="S3969" s="18">
        <f t="shared" si="372"/>
        <v>42770.290590277778</v>
      </c>
      <c r="T3969" s="21">
        <f t="shared" si="373"/>
        <v>42800.290590277778</v>
      </c>
      <c r="U3969" s="23">
        <f t="shared" si="374"/>
        <v>30</v>
      </c>
      <c r="V3969" s="25">
        <f t="shared" si="375"/>
        <v>8.2191780821917804E-2</v>
      </c>
    </row>
    <row r="3970" spans="1:22" customFormat="1" ht="45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 s="8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70"/>
        <v>11</v>
      </c>
      <c r="P3970" s="9">
        <f t="shared" si="371"/>
        <v>47.91</v>
      </c>
      <c r="Q3970" s="5" t="s">
        <v>8313</v>
      </c>
      <c r="R3970" s="10" t="s">
        <v>8314</v>
      </c>
      <c r="S3970" s="18">
        <f t="shared" si="372"/>
        <v>42452.815659722226</v>
      </c>
      <c r="T3970" s="21">
        <f t="shared" si="373"/>
        <v>42512.815659722226</v>
      </c>
      <c r="U3970" s="23">
        <f t="shared" si="374"/>
        <v>60</v>
      </c>
      <c r="V3970" s="25">
        <f t="shared" si="375"/>
        <v>0.16438356164383561</v>
      </c>
    </row>
    <row r="3971" spans="1:22" customFormat="1" ht="60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 s="8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6">ROUND(E3971/D3971*100,0)</f>
        <v>7</v>
      </c>
      <c r="P3971" s="9">
        <f t="shared" ref="P3971:P4034" si="377">IFERROR(ROUND(E3971/L3971,2),0)</f>
        <v>35.17</v>
      </c>
      <c r="Q3971" s="5" t="s">
        <v>8313</v>
      </c>
      <c r="R3971" s="10" t="s">
        <v>8314</v>
      </c>
      <c r="S3971" s="18">
        <f t="shared" ref="S3971:S4034" si="378">(((J3971/60)/60)/24)+DATE(1970,1,1)</f>
        <v>42601.854699074072</v>
      </c>
      <c r="T3971" s="21">
        <f t="shared" ref="T3971:T4034" si="379">(((I3971/60)/60)/24)+DATE(1970,1,1)</f>
        <v>42611.163194444445</v>
      </c>
      <c r="U3971" s="23">
        <f t="shared" ref="U3971:U4034" si="380">_xlfn.DAYS(T3971,S3971)</f>
        <v>10</v>
      </c>
      <c r="V3971" s="25">
        <f t="shared" ref="V3971:V4034" si="381">U3971/365</f>
        <v>2.7397260273972601E-2</v>
      </c>
    </row>
    <row r="3972" spans="1:22" customFormat="1" ht="60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 s="8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6"/>
        <v>0</v>
      </c>
      <c r="P3972" s="9">
        <f t="shared" si="377"/>
        <v>5.5</v>
      </c>
      <c r="Q3972" s="5" t="s">
        <v>8313</v>
      </c>
      <c r="R3972" s="10" t="s">
        <v>8314</v>
      </c>
      <c r="S3972" s="18">
        <f t="shared" si="378"/>
        <v>42447.863553240735</v>
      </c>
      <c r="T3972" s="21">
        <f t="shared" si="379"/>
        <v>42477.863553240735</v>
      </c>
      <c r="U3972" s="23">
        <f t="shared" si="380"/>
        <v>30</v>
      </c>
      <c r="V3972" s="25">
        <f t="shared" si="381"/>
        <v>8.2191780821917804E-2</v>
      </c>
    </row>
    <row r="3973" spans="1:22" customFormat="1" ht="60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 s="8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6"/>
        <v>1</v>
      </c>
      <c r="P3973" s="9">
        <f t="shared" si="377"/>
        <v>22.67</v>
      </c>
      <c r="Q3973" s="5" t="s">
        <v>8313</v>
      </c>
      <c r="R3973" s="10" t="s">
        <v>8314</v>
      </c>
      <c r="S3973" s="18">
        <f t="shared" si="378"/>
        <v>41811.536180555559</v>
      </c>
      <c r="T3973" s="21">
        <f t="shared" si="379"/>
        <v>41841.536180555559</v>
      </c>
      <c r="U3973" s="23">
        <f t="shared" si="380"/>
        <v>30</v>
      </c>
      <c r="V3973" s="25">
        <f t="shared" si="381"/>
        <v>8.2191780821917804E-2</v>
      </c>
    </row>
    <row r="3974" spans="1:22" customFormat="1" ht="45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 s="8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6"/>
        <v>21</v>
      </c>
      <c r="P3974" s="9">
        <f t="shared" si="377"/>
        <v>26.38</v>
      </c>
      <c r="Q3974" s="5" t="s">
        <v>8313</v>
      </c>
      <c r="R3974" s="10" t="s">
        <v>8314</v>
      </c>
      <c r="S3974" s="18">
        <f t="shared" si="378"/>
        <v>41981.067523148144</v>
      </c>
      <c r="T3974" s="21">
        <f t="shared" si="379"/>
        <v>42041.067523148144</v>
      </c>
      <c r="U3974" s="23">
        <f t="shared" si="380"/>
        <v>60</v>
      </c>
      <c r="V3974" s="25">
        <f t="shared" si="381"/>
        <v>0.16438356164383561</v>
      </c>
    </row>
    <row r="3975" spans="1:22" customFormat="1" ht="60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 s="8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6"/>
        <v>78</v>
      </c>
      <c r="P3975" s="9">
        <f t="shared" si="377"/>
        <v>105.54</v>
      </c>
      <c r="Q3975" s="5" t="s">
        <v>8313</v>
      </c>
      <c r="R3975" s="10" t="s">
        <v>8314</v>
      </c>
      <c r="S3975" s="18">
        <f t="shared" si="378"/>
        <v>42469.68414351852</v>
      </c>
      <c r="T3975" s="21">
        <f t="shared" si="379"/>
        <v>42499.166666666672</v>
      </c>
      <c r="U3975" s="23">
        <f t="shared" si="380"/>
        <v>30</v>
      </c>
      <c r="V3975" s="25">
        <f t="shared" si="381"/>
        <v>8.2191780821917804E-2</v>
      </c>
    </row>
    <row r="3976" spans="1:22" customFormat="1" ht="60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 s="8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6"/>
        <v>32</v>
      </c>
      <c r="P3976" s="9">
        <f t="shared" si="377"/>
        <v>29.09</v>
      </c>
      <c r="Q3976" s="5" t="s">
        <v>8313</v>
      </c>
      <c r="R3976" s="10" t="s">
        <v>8314</v>
      </c>
      <c r="S3976" s="18">
        <f t="shared" si="378"/>
        <v>42493.546851851846</v>
      </c>
      <c r="T3976" s="21">
        <f t="shared" si="379"/>
        <v>42523.546851851846</v>
      </c>
      <c r="U3976" s="23">
        <f t="shared" si="380"/>
        <v>30</v>
      </c>
      <c r="V3976" s="25">
        <f t="shared" si="381"/>
        <v>8.2191780821917804E-2</v>
      </c>
    </row>
    <row r="3977" spans="1:22" customFormat="1" ht="60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 s="8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6"/>
        <v>0</v>
      </c>
      <c r="P3977" s="9">
        <f t="shared" si="377"/>
        <v>0</v>
      </c>
      <c r="Q3977" s="5" t="s">
        <v>8313</v>
      </c>
      <c r="R3977" s="10" t="s">
        <v>8314</v>
      </c>
      <c r="S3977" s="18">
        <f t="shared" si="378"/>
        <v>42534.866875</v>
      </c>
      <c r="T3977" s="21">
        <f t="shared" si="379"/>
        <v>42564.866875</v>
      </c>
      <c r="U3977" s="23">
        <f t="shared" si="380"/>
        <v>30</v>
      </c>
      <c r="V3977" s="25">
        <f t="shared" si="381"/>
        <v>8.2191780821917804E-2</v>
      </c>
    </row>
    <row r="3978" spans="1:22" customFormat="1" ht="60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 s="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6"/>
        <v>48</v>
      </c>
      <c r="P3978" s="9">
        <f t="shared" si="377"/>
        <v>62</v>
      </c>
      <c r="Q3978" s="5" t="s">
        <v>8313</v>
      </c>
      <c r="R3978" s="10" t="s">
        <v>8314</v>
      </c>
      <c r="S3978" s="18">
        <f t="shared" si="378"/>
        <v>41830.858344907407</v>
      </c>
      <c r="T3978" s="21">
        <f t="shared" si="379"/>
        <v>41852.291666666664</v>
      </c>
      <c r="U3978" s="23">
        <f t="shared" si="380"/>
        <v>22</v>
      </c>
      <c r="V3978" s="25">
        <f t="shared" si="381"/>
        <v>6.0273972602739728E-2</v>
      </c>
    </row>
    <row r="3979" spans="1:22" customFormat="1" ht="60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 s="8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6"/>
        <v>1</v>
      </c>
      <c r="P3979" s="9">
        <f t="shared" si="377"/>
        <v>217.5</v>
      </c>
      <c r="Q3979" s="5" t="s">
        <v>8313</v>
      </c>
      <c r="R3979" s="10" t="s">
        <v>8314</v>
      </c>
      <c r="S3979" s="18">
        <f t="shared" si="378"/>
        <v>42543.788564814815</v>
      </c>
      <c r="T3979" s="21">
        <f t="shared" si="379"/>
        <v>42573.788564814815</v>
      </c>
      <c r="U3979" s="23">
        <f t="shared" si="380"/>
        <v>30</v>
      </c>
      <c r="V3979" s="25">
        <f t="shared" si="381"/>
        <v>8.2191780821917804E-2</v>
      </c>
    </row>
    <row r="3980" spans="1:22" customFormat="1" ht="60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 s="8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6"/>
        <v>11</v>
      </c>
      <c r="P3980" s="9">
        <f t="shared" si="377"/>
        <v>26.75</v>
      </c>
      <c r="Q3980" s="5" t="s">
        <v>8313</v>
      </c>
      <c r="R3980" s="10" t="s">
        <v>8314</v>
      </c>
      <c r="S3980" s="18">
        <f t="shared" si="378"/>
        <v>41975.642974537041</v>
      </c>
      <c r="T3980" s="21">
        <f t="shared" si="379"/>
        <v>42035.642974537041</v>
      </c>
      <c r="U3980" s="23">
        <f t="shared" si="380"/>
        <v>60</v>
      </c>
      <c r="V3980" s="25">
        <f t="shared" si="381"/>
        <v>0.16438356164383561</v>
      </c>
    </row>
    <row r="3981" spans="1:22" customFormat="1" ht="60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 s="8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6"/>
        <v>2</v>
      </c>
      <c r="P3981" s="9">
        <f t="shared" si="377"/>
        <v>18.329999999999998</v>
      </c>
      <c r="Q3981" s="5" t="s">
        <v>8313</v>
      </c>
      <c r="R3981" s="10" t="s">
        <v>8314</v>
      </c>
      <c r="S3981" s="18">
        <f t="shared" si="378"/>
        <v>42069.903437500005</v>
      </c>
      <c r="T3981" s="21">
        <f t="shared" si="379"/>
        <v>42092.833333333328</v>
      </c>
      <c r="U3981" s="23">
        <f t="shared" si="380"/>
        <v>23</v>
      </c>
      <c r="V3981" s="25">
        <f t="shared" si="381"/>
        <v>6.3013698630136991E-2</v>
      </c>
    </row>
    <row r="3982" spans="1:22" customFormat="1" ht="60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 s="8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6"/>
        <v>18</v>
      </c>
      <c r="P3982" s="9">
        <f t="shared" si="377"/>
        <v>64.290000000000006</v>
      </c>
      <c r="Q3982" s="5" t="s">
        <v>8313</v>
      </c>
      <c r="R3982" s="10" t="s">
        <v>8314</v>
      </c>
      <c r="S3982" s="18">
        <f t="shared" si="378"/>
        <v>41795.598923611113</v>
      </c>
      <c r="T3982" s="21">
        <f t="shared" si="379"/>
        <v>41825.598923611113</v>
      </c>
      <c r="U3982" s="23">
        <f t="shared" si="380"/>
        <v>30</v>
      </c>
      <c r="V3982" s="25">
        <f t="shared" si="381"/>
        <v>8.2191780821917804E-2</v>
      </c>
    </row>
    <row r="3983" spans="1:22" customFormat="1" ht="45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 s="8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6"/>
        <v>4</v>
      </c>
      <c r="P3983" s="9">
        <f t="shared" si="377"/>
        <v>175</v>
      </c>
      <c r="Q3983" s="5" t="s">
        <v>8313</v>
      </c>
      <c r="R3983" s="10" t="s">
        <v>8314</v>
      </c>
      <c r="S3983" s="18">
        <f t="shared" si="378"/>
        <v>42508.179965277777</v>
      </c>
      <c r="T3983" s="21">
        <f t="shared" si="379"/>
        <v>42568.179965277777</v>
      </c>
      <c r="U3983" s="23">
        <f t="shared" si="380"/>
        <v>60</v>
      </c>
      <c r="V3983" s="25">
        <f t="shared" si="381"/>
        <v>0.16438356164383561</v>
      </c>
    </row>
    <row r="3984" spans="1:22" customFormat="1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 s="8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6"/>
        <v>20</v>
      </c>
      <c r="P3984" s="9">
        <f t="shared" si="377"/>
        <v>34</v>
      </c>
      <c r="Q3984" s="5" t="s">
        <v>8313</v>
      </c>
      <c r="R3984" s="10" t="s">
        <v>8314</v>
      </c>
      <c r="S3984" s="18">
        <f t="shared" si="378"/>
        <v>42132.809953703705</v>
      </c>
      <c r="T3984" s="21">
        <f t="shared" si="379"/>
        <v>42192.809953703705</v>
      </c>
      <c r="U3984" s="23">
        <f t="shared" si="380"/>
        <v>60</v>
      </c>
      <c r="V3984" s="25">
        <f t="shared" si="381"/>
        <v>0.16438356164383561</v>
      </c>
    </row>
    <row r="3985" spans="1:22" customFormat="1" ht="60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 s="8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6"/>
        <v>35</v>
      </c>
      <c r="P3985" s="9">
        <f t="shared" si="377"/>
        <v>84.28</v>
      </c>
      <c r="Q3985" s="5" t="s">
        <v>8313</v>
      </c>
      <c r="R3985" s="10" t="s">
        <v>8314</v>
      </c>
      <c r="S3985" s="18">
        <f t="shared" si="378"/>
        <v>41747.86986111111</v>
      </c>
      <c r="T3985" s="21">
        <f t="shared" si="379"/>
        <v>41779.290972222225</v>
      </c>
      <c r="U3985" s="23">
        <f t="shared" si="380"/>
        <v>32</v>
      </c>
      <c r="V3985" s="25">
        <f t="shared" si="381"/>
        <v>8.7671232876712329E-2</v>
      </c>
    </row>
    <row r="3986" spans="1:22" customFormat="1" ht="60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 s="8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6"/>
        <v>6</v>
      </c>
      <c r="P3986" s="9">
        <f t="shared" si="377"/>
        <v>9.5</v>
      </c>
      <c r="Q3986" s="5" t="s">
        <v>8313</v>
      </c>
      <c r="R3986" s="10" t="s">
        <v>8314</v>
      </c>
      <c r="S3986" s="18">
        <f t="shared" si="378"/>
        <v>41920.963472222218</v>
      </c>
      <c r="T3986" s="21">
        <f t="shared" si="379"/>
        <v>41951</v>
      </c>
      <c r="U3986" s="23">
        <f t="shared" si="380"/>
        <v>31</v>
      </c>
      <c r="V3986" s="25">
        <f t="shared" si="381"/>
        <v>8.4931506849315067E-2</v>
      </c>
    </row>
    <row r="3987" spans="1:22" customFormat="1" ht="60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 s="8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6"/>
        <v>32</v>
      </c>
      <c r="P3987" s="9">
        <f t="shared" si="377"/>
        <v>33.74</v>
      </c>
      <c r="Q3987" s="5" t="s">
        <v>8313</v>
      </c>
      <c r="R3987" s="10" t="s">
        <v>8314</v>
      </c>
      <c r="S3987" s="18">
        <f t="shared" si="378"/>
        <v>42399.707407407404</v>
      </c>
      <c r="T3987" s="21">
        <f t="shared" si="379"/>
        <v>42420.878472222219</v>
      </c>
      <c r="U3987" s="23">
        <f t="shared" si="380"/>
        <v>21</v>
      </c>
      <c r="V3987" s="25">
        <f t="shared" si="381"/>
        <v>5.7534246575342465E-2</v>
      </c>
    </row>
    <row r="3988" spans="1:22" customFormat="1" ht="60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 s="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6"/>
        <v>10</v>
      </c>
      <c r="P3988" s="9">
        <f t="shared" si="377"/>
        <v>37.54</v>
      </c>
      <c r="Q3988" s="5" t="s">
        <v>8313</v>
      </c>
      <c r="R3988" s="10" t="s">
        <v>8314</v>
      </c>
      <c r="S3988" s="18">
        <f t="shared" si="378"/>
        <v>42467.548541666663</v>
      </c>
      <c r="T3988" s="21">
        <f t="shared" si="379"/>
        <v>42496.544444444444</v>
      </c>
      <c r="U3988" s="23">
        <f t="shared" si="380"/>
        <v>29</v>
      </c>
      <c r="V3988" s="25">
        <f t="shared" si="381"/>
        <v>7.9452054794520555E-2</v>
      </c>
    </row>
    <row r="3989" spans="1:22" customFormat="1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 s="8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6"/>
        <v>38</v>
      </c>
      <c r="P3989" s="9">
        <f t="shared" si="377"/>
        <v>11.62</v>
      </c>
      <c r="Q3989" s="5" t="s">
        <v>8313</v>
      </c>
      <c r="R3989" s="10" t="s">
        <v>8314</v>
      </c>
      <c r="S3989" s="18">
        <f t="shared" si="378"/>
        <v>41765.92465277778</v>
      </c>
      <c r="T3989" s="21">
        <f t="shared" si="379"/>
        <v>41775.92465277778</v>
      </c>
      <c r="U3989" s="23">
        <f t="shared" si="380"/>
        <v>10</v>
      </c>
      <c r="V3989" s="25">
        <f t="shared" si="381"/>
        <v>2.7397260273972601E-2</v>
      </c>
    </row>
    <row r="3990" spans="1:22" customFormat="1" ht="30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 s="8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6"/>
        <v>2</v>
      </c>
      <c r="P3990" s="9">
        <f t="shared" si="377"/>
        <v>8</v>
      </c>
      <c r="Q3990" s="5" t="s">
        <v>8313</v>
      </c>
      <c r="R3990" s="10" t="s">
        <v>8314</v>
      </c>
      <c r="S3990" s="18">
        <f t="shared" si="378"/>
        <v>42230.08116898148</v>
      </c>
      <c r="T3990" s="21">
        <f t="shared" si="379"/>
        <v>42245.08116898148</v>
      </c>
      <c r="U3990" s="23">
        <f t="shared" si="380"/>
        <v>15</v>
      </c>
      <c r="V3990" s="25">
        <f t="shared" si="381"/>
        <v>4.1095890410958902E-2</v>
      </c>
    </row>
    <row r="3991" spans="1:22" customFormat="1" ht="60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 s="8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6"/>
        <v>0</v>
      </c>
      <c r="P3991" s="9">
        <f t="shared" si="377"/>
        <v>0</v>
      </c>
      <c r="Q3991" s="5" t="s">
        <v>8313</v>
      </c>
      <c r="R3991" s="10" t="s">
        <v>8314</v>
      </c>
      <c r="S3991" s="18">
        <f t="shared" si="378"/>
        <v>42286.749780092592</v>
      </c>
      <c r="T3991" s="21">
        <f t="shared" si="379"/>
        <v>42316.791446759264</v>
      </c>
      <c r="U3991" s="23">
        <f t="shared" si="380"/>
        <v>30</v>
      </c>
      <c r="V3991" s="25">
        <f t="shared" si="381"/>
        <v>8.2191780821917804E-2</v>
      </c>
    </row>
    <row r="3992" spans="1:22" customFormat="1" ht="45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 s="8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6"/>
        <v>4</v>
      </c>
      <c r="P3992" s="9">
        <f t="shared" si="377"/>
        <v>23</v>
      </c>
      <c r="Q3992" s="5" t="s">
        <v>8313</v>
      </c>
      <c r="R3992" s="10" t="s">
        <v>8314</v>
      </c>
      <c r="S3992" s="18">
        <f t="shared" si="378"/>
        <v>42401.672372685185</v>
      </c>
      <c r="T3992" s="21">
        <f t="shared" si="379"/>
        <v>42431.672372685185</v>
      </c>
      <c r="U3992" s="23">
        <f t="shared" si="380"/>
        <v>30</v>
      </c>
      <c r="V3992" s="25">
        <f t="shared" si="381"/>
        <v>8.2191780821917804E-2</v>
      </c>
    </row>
    <row r="3993" spans="1:22" customFormat="1" ht="30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 s="8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6"/>
        <v>20</v>
      </c>
      <c r="P3993" s="9">
        <f t="shared" si="377"/>
        <v>100</v>
      </c>
      <c r="Q3993" s="5" t="s">
        <v>8313</v>
      </c>
      <c r="R3993" s="10" t="s">
        <v>8314</v>
      </c>
      <c r="S3993" s="18">
        <f t="shared" si="378"/>
        <v>42125.644467592589</v>
      </c>
      <c r="T3993" s="21">
        <f t="shared" si="379"/>
        <v>42155.644467592589</v>
      </c>
      <c r="U3993" s="23">
        <f t="shared" si="380"/>
        <v>30</v>
      </c>
      <c r="V3993" s="25">
        <f t="shared" si="381"/>
        <v>8.2191780821917804E-2</v>
      </c>
    </row>
    <row r="3994" spans="1:22" customFormat="1" ht="45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 s="8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6"/>
        <v>5</v>
      </c>
      <c r="P3994" s="9">
        <f t="shared" si="377"/>
        <v>60.11</v>
      </c>
      <c r="Q3994" s="5" t="s">
        <v>8313</v>
      </c>
      <c r="R3994" s="10" t="s">
        <v>8314</v>
      </c>
      <c r="S3994" s="18">
        <f t="shared" si="378"/>
        <v>42289.94049768518</v>
      </c>
      <c r="T3994" s="21">
        <f t="shared" si="379"/>
        <v>42349.982164351852</v>
      </c>
      <c r="U3994" s="23">
        <f t="shared" si="380"/>
        <v>60</v>
      </c>
      <c r="V3994" s="25">
        <f t="shared" si="381"/>
        <v>0.16438356164383561</v>
      </c>
    </row>
    <row r="3995" spans="1:22" customFormat="1" ht="45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 s="8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6"/>
        <v>0</v>
      </c>
      <c r="P3995" s="9">
        <f t="shared" si="377"/>
        <v>3</v>
      </c>
      <c r="Q3995" s="5" t="s">
        <v>8313</v>
      </c>
      <c r="R3995" s="10" t="s">
        <v>8314</v>
      </c>
      <c r="S3995" s="18">
        <f t="shared" si="378"/>
        <v>42107.864722222221</v>
      </c>
      <c r="T3995" s="21">
        <f t="shared" si="379"/>
        <v>42137.864722222221</v>
      </c>
      <c r="U3995" s="23">
        <f t="shared" si="380"/>
        <v>30</v>
      </c>
      <c r="V3995" s="25">
        <f t="shared" si="381"/>
        <v>8.2191780821917804E-2</v>
      </c>
    </row>
    <row r="3996" spans="1:22" customFormat="1" ht="45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 s="8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6"/>
        <v>0</v>
      </c>
      <c r="P3996" s="9">
        <f t="shared" si="377"/>
        <v>5</v>
      </c>
      <c r="Q3996" s="5" t="s">
        <v>8313</v>
      </c>
      <c r="R3996" s="10" t="s">
        <v>8314</v>
      </c>
      <c r="S3996" s="18">
        <f t="shared" si="378"/>
        <v>41809.389930555553</v>
      </c>
      <c r="T3996" s="21">
        <f t="shared" si="379"/>
        <v>41839.389930555553</v>
      </c>
      <c r="U3996" s="23">
        <f t="shared" si="380"/>
        <v>30</v>
      </c>
      <c r="V3996" s="25">
        <f t="shared" si="381"/>
        <v>8.2191780821917804E-2</v>
      </c>
    </row>
    <row r="3997" spans="1:22" customFormat="1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 s="8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6"/>
        <v>35</v>
      </c>
      <c r="P3997" s="9">
        <f t="shared" si="377"/>
        <v>17.5</v>
      </c>
      <c r="Q3997" s="5" t="s">
        <v>8313</v>
      </c>
      <c r="R3997" s="10" t="s">
        <v>8314</v>
      </c>
      <c r="S3997" s="18">
        <f t="shared" si="378"/>
        <v>42019.683761574073</v>
      </c>
      <c r="T3997" s="21">
        <f t="shared" si="379"/>
        <v>42049.477083333331</v>
      </c>
      <c r="U3997" s="23">
        <f t="shared" si="380"/>
        <v>30</v>
      </c>
      <c r="V3997" s="25">
        <f t="shared" si="381"/>
        <v>8.2191780821917804E-2</v>
      </c>
    </row>
    <row r="3998" spans="1:22" customFormat="1" ht="45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 s="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6"/>
        <v>17</v>
      </c>
      <c r="P3998" s="9">
        <f t="shared" si="377"/>
        <v>29.24</v>
      </c>
      <c r="Q3998" s="5" t="s">
        <v>8313</v>
      </c>
      <c r="R3998" s="10" t="s">
        <v>8314</v>
      </c>
      <c r="S3998" s="18">
        <f t="shared" si="378"/>
        <v>41950.26694444444</v>
      </c>
      <c r="T3998" s="21">
        <f t="shared" si="379"/>
        <v>41963.669444444444</v>
      </c>
      <c r="U3998" s="23">
        <f t="shared" si="380"/>
        <v>13</v>
      </c>
      <c r="V3998" s="25">
        <f t="shared" si="381"/>
        <v>3.5616438356164383E-2</v>
      </c>
    </row>
    <row r="3999" spans="1:22" customFormat="1" ht="60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 s="8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6"/>
        <v>0</v>
      </c>
      <c r="P3999" s="9">
        <f t="shared" si="377"/>
        <v>0</v>
      </c>
      <c r="Q3999" s="5" t="s">
        <v>8313</v>
      </c>
      <c r="R3999" s="10" t="s">
        <v>8314</v>
      </c>
      <c r="S3999" s="18">
        <f t="shared" si="378"/>
        <v>42069.391446759255</v>
      </c>
      <c r="T3999" s="21">
        <f t="shared" si="379"/>
        <v>42099.349780092598</v>
      </c>
      <c r="U3999" s="23">
        <f t="shared" si="380"/>
        <v>30</v>
      </c>
      <c r="V3999" s="25">
        <f t="shared" si="381"/>
        <v>8.2191780821917804E-2</v>
      </c>
    </row>
    <row r="4000" spans="1:22" customFormat="1" ht="45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 s="8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6"/>
        <v>57</v>
      </c>
      <c r="P4000" s="9">
        <f t="shared" si="377"/>
        <v>59.58</v>
      </c>
      <c r="Q4000" s="5" t="s">
        <v>8313</v>
      </c>
      <c r="R4000" s="10" t="s">
        <v>8314</v>
      </c>
      <c r="S4000" s="18">
        <f t="shared" si="378"/>
        <v>42061.963263888887</v>
      </c>
      <c r="T4000" s="21">
        <f t="shared" si="379"/>
        <v>42091.921597222223</v>
      </c>
      <c r="U4000" s="23">
        <f t="shared" si="380"/>
        <v>30</v>
      </c>
      <c r="V4000" s="25">
        <f t="shared" si="381"/>
        <v>8.2191780821917804E-2</v>
      </c>
    </row>
    <row r="4001" spans="1:22" customFormat="1" ht="45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 s="8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6"/>
        <v>17</v>
      </c>
      <c r="P4001" s="9">
        <f t="shared" si="377"/>
        <v>82.57</v>
      </c>
      <c r="Q4001" s="5" t="s">
        <v>8313</v>
      </c>
      <c r="R4001" s="10" t="s">
        <v>8314</v>
      </c>
      <c r="S4001" s="18">
        <f t="shared" si="378"/>
        <v>41842.828680555554</v>
      </c>
      <c r="T4001" s="21">
        <f t="shared" si="379"/>
        <v>41882.827650462961</v>
      </c>
      <c r="U4001" s="23">
        <f t="shared" si="380"/>
        <v>40</v>
      </c>
      <c r="V4001" s="25">
        <f t="shared" si="381"/>
        <v>0.1095890410958904</v>
      </c>
    </row>
    <row r="4002" spans="1:22" customFormat="1" ht="30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 s="8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6"/>
        <v>0</v>
      </c>
      <c r="P4002" s="9">
        <f t="shared" si="377"/>
        <v>10</v>
      </c>
      <c r="Q4002" s="5" t="s">
        <v>8313</v>
      </c>
      <c r="R4002" s="10" t="s">
        <v>8314</v>
      </c>
      <c r="S4002" s="18">
        <f t="shared" si="378"/>
        <v>42437.64534722222</v>
      </c>
      <c r="T4002" s="21">
        <f t="shared" si="379"/>
        <v>42497.603680555556</v>
      </c>
      <c r="U4002" s="23">
        <f t="shared" si="380"/>
        <v>60</v>
      </c>
      <c r="V4002" s="25">
        <f t="shared" si="381"/>
        <v>0.16438356164383561</v>
      </c>
    </row>
    <row r="4003" spans="1:22" customFormat="1" ht="60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 s="8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6"/>
        <v>38</v>
      </c>
      <c r="P4003" s="9">
        <f t="shared" si="377"/>
        <v>32.36</v>
      </c>
      <c r="Q4003" s="5" t="s">
        <v>8313</v>
      </c>
      <c r="R4003" s="10" t="s">
        <v>8314</v>
      </c>
      <c r="S4003" s="18">
        <f t="shared" si="378"/>
        <v>42775.964212962965</v>
      </c>
      <c r="T4003" s="21">
        <f t="shared" si="379"/>
        <v>42795.791666666672</v>
      </c>
      <c r="U4003" s="23">
        <f t="shared" si="380"/>
        <v>20</v>
      </c>
      <c r="V4003" s="25">
        <f t="shared" si="381"/>
        <v>5.4794520547945202E-2</v>
      </c>
    </row>
    <row r="4004" spans="1:22" customFormat="1" ht="60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 s="8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6"/>
        <v>2</v>
      </c>
      <c r="P4004" s="9">
        <f t="shared" si="377"/>
        <v>5.75</v>
      </c>
      <c r="Q4004" s="5" t="s">
        <v>8313</v>
      </c>
      <c r="R4004" s="10" t="s">
        <v>8314</v>
      </c>
      <c r="S4004" s="18">
        <f t="shared" si="378"/>
        <v>41879.043530092589</v>
      </c>
      <c r="T4004" s="21">
        <f t="shared" si="379"/>
        <v>41909.043530092589</v>
      </c>
      <c r="U4004" s="23">
        <f t="shared" si="380"/>
        <v>30</v>
      </c>
      <c r="V4004" s="25">
        <f t="shared" si="381"/>
        <v>8.2191780821917804E-2</v>
      </c>
    </row>
    <row r="4005" spans="1:22" customFormat="1" ht="45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 s="8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6"/>
        <v>10</v>
      </c>
      <c r="P4005" s="9">
        <f t="shared" si="377"/>
        <v>100.5</v>
      </c>
      <c r="Q4005" s="5" t="s">
        <v>8313</v>
      </c>
      <c r="R4005" s="10" t="s">
        <v>8314</v>
      </c>
      <c r="S4005" s="18">
        <f t="shared" si="378"/>
        <v>42020.587349537032</v>
      </c>
      <c r="T4005" s="21">
        <f t="shared" si="379"/>
        <v>42050.587349537032</v>
      </c>
      <c r="U4005" s="23">
        <f t="shared" si="380"/>
        <v>30</v>
      </c>
      <c r="V4005" s="25">
        <f t="shared" si="381"/>
        <v>8.2191780821917804E-2</v>
      </c>
    </row>
    <row r="4006" spans="1:22" customFormat="1" ht="15.75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 s="8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6"/>
        <v>0</v>
      </c>
      <c r="P4006" s="9">
        <f t="shared" si="377"/>
        <v>1</v>
      </c>
      <c r="Q4006" s="5" t="s">
        <v>8313</v>
      </c>
      <c r="R4006" s="10" t="s">
        <v>8314</v>
      </c>
      <c r="S4006" s="18">
        <f t="shared" si="378"/>
        <v>41890.16269675926</v>
      </c>
      <c r="T4006" s="21">
        <f t="shared" si="379"/>
        <v>41920.16269675926</v>
      </c>
      <c r="U4006" s="23">
        <f t="shared" si="380"/>
        <v>30</v>
      </c>
      <c r="V4006" s="25">
        <f t="shared" si="381"/>
        <v>8.2191780821917804E-2</v>
      </c>
    </row>
    <row r="4007" spans="1:22" customFormat="1" ht="45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 s="8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6"/>
        <v>1</v>
      </c>
      <c r="P4007" s="9">
        <f t="shared" si="377"/>
        <v>20</v>
      </c>
      <c r="Q4007" s="5" t="s">
        <v>8313</v>
      </c>
      <c r="R4007" s="10" t="s">
        <v>8314</v>
      </c>
      <c r="S4007" s="18">
        <f t="shared" si="378"/>
        <v>41872.807696759257</v>
      </c>
      <c r="T4007" s="21">
        <f t="shared" si="379"/>
        <v>41932.807696759257</v>
      </c>
      <c r="U4007" s="23">
        <f t="shared" si="380"/>
        <v>60</v>
      </c>
      <c r="V4007" s="25">
        <f t="shared" si="381"/>
        <v>0.16438356164383561</v>
      </c>
    </row>
    <row r="4008" spans="1:22" customFormat="1" ht="60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 s="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6"/>
        <v>0</v>
      </c>
      <c r="P4008" s="9">
        <f t="shared" si="377"/>
        <v>2</v>
      </c>
      <c r="Q4008" s="5" t="s">
        <v>8313</v>
      </c>
      <c r="R4008" s="10" t="s">
        <v>8314</v>
      </c>
      <c r="S4008" s="18">
        <f t="shared" si="378"/>
        <v>42391.772997685184</v>
      </c>
      <c r="T4008" s="21">
        <f t="shared" si="379"/>
        <v>42416.772997685184</v>
      </c>
      <c r="U4008" s="23">
        <f t="shared" si="380"/>
        <v>25</v>
      </c>
      <c r="V4008" s="25">
        <f t="shared" si="381"/>
        <v>6.8493150684931503E-2</v>
      </c>
    </row>
    <row r="4009" spans="1:22" customFormat="1" ht="45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 s="8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6"/>
        <v>0</v>
      </c>
      <c r="P4009" s="9">
        <f t="shared" si="377"/>
        <v>5</v>
      </c>
      <c r="Q4009" s="5" t="s">
        <v>8313</v>
      </c>
      <c r="R4009" s="10" t="s">
        <v>8314</v>
      </c>
      <c r="S4009" s="18">
        <f t="shared" si="378"/>
        <v>41848.772928240738</v>
      </c>
      <c r="T4009" s="21">
        <f t="shared" si="379"/>
        <v>41877.686111111114</v>
      </c>
      <c r="U4009" s="23">
        <f t="shared" si="380"/>
        <v>29</v>
      </c>
      <c r="V4009" s="25">
        <f t="shared" si="381"/>
        <v>7.9452054794520555E-2</v>
      </c>
    </row>
    <row r="4010" spans="1:22" customFormat="1" ht="60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 s="8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6"/>
        <v>6</v>
      </c>
      <c r="P4010" s="9">
        <f t="shared" si="377"/>
        <v>15</v>
      </c>
      <c r="Q4010" s="5" t="s">
        <v>8313</v>
      </c>
      <c r="R4010" s="10" t="s">
        <v>8314</v>
      </c>
      <c r="S4010" s="18">
        <f t="shared" si="378"/>
        <v>42177.964201388888</v>
      </c>
      <c r="T4010" s="21">
        <f t="shared" si="379"/>
        <v>42207.964201388888</v>
      </c>
      <c r="U4010" s="23">
        <f t="shared" si="380"/>
        <v>30</v>
      </c>
      <c r="V4010" s="25">
        <f t="shared" si="381"/>
        <v>8.2191780821917804E-2</v>
      </c>
    </row>
    <row r="4011" spans="1:22" customFormat="1" ht="45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 s="8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6"/>
        <v>4</v>
      </c>
      <c r="P4011" s="9">
        <f t="shared" si="377"/>
        <v>25</v>
      </c>
      <c r="Q4011" s="5" t="s">
        <v>8313</v>
      </c>
      <c r="R4011" s="10" t="s">
        <v>8314</v>
      </c>
      <c r="S4011" s="18">
        <f t="shared" si="378"/>
        <v>41851.700925925928</v>
      </c>
      <c r="T4011" s="21">
        <f t="shared" si="379"/>
        <v>41891.700925925928</v>
      </c>
      <c r="U4011" s="23">
        <f t="shared" si="380"/>
        <v>40</v>
      </c>
      <c r="V4011" s="25">
        <f t="shared" si="381"/>
        <v>0.1095890410958904</v>
      </c>
    </row>
    <row r="4012" spans="1:22" customFormat="1" ht="45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 s="8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6"/>
        <v>24</v>
      </c>
      <c r="P4012" s="9">
        <f t="shared" si="377"/>
        <v>45.84</v>
      </c>
      <c r="Q4012" s="5" t="s">
        <v>8313</v>
      </c>
      <c r="R4012" s="10" t="s">
        <v>8314</v>
      </c>
      <c r="S4012" s="18">
        <f t="shared" si="378"/>
        <v>41921.770439814813</v>
      </c>
      <c r="T4012" s="21">
        <f t="shared" si="379"/>
        <v>41938.770439814813</v>
      </c>
      <c r="U4012" s="23">
        <f t="shared" si="380"/>
        <v>17</v>
      </c>
      <c r="V4012" s="25">
        <f t="shared" si="381"/>
        <v>4.6575342465753428E-2</v>
      </c>
    </row>
    <row r="4013" spans="1:22" customFormat="1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 s="8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6"/>
        <v>8</v>
      </c>
      <c r="P4013" s="9">
        <f t="shared" si="377"/>
        <v>4.75</v>
      </c>
      <c r="Q4013" s="5" t="s">
        <v>8313</v>
      </c>
      <c r="R4013" s="10" t="s">
        <v>8314</v>
      </c>
      <c r="S4013" s="18">
        <f t="shared" si="378"/>
        <v>42002.54488425926</v>
      </c>
      <c r="T4013" s="21">
        <f t="shared" si="379"/>
        <v>42032.54488425926</v>
      </c>
      <c r="U4013" s="23">
        <f t="shared" si="380"/>
        <v>30</v>
      </c>
      <c r="V4013" s="25">
        <f t="shared" si="381"/>
        <v>8.2191780821917804E-2</v>
      </c>
    </row>
    <row r="4014" spans="1:22" customFormat="1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 s="8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6"/>
        <v>0</v>
      </c>
      <c r="P4014" s="9">
        <f t="shared" si="377"/>
        <v>0</v>
      </c>
      <c r="Q4014" s="5" t="s">
        <v>8313</v>
      </c>
      <c r="R4014" s="10" t="s">
        <v>8314</v>
      </c>
      <c r="S4014" s="18">
        <f t="shared" si="378"/>
        <v>42096.544548611113</v>
      </c>
      <c r="T4014" s="21">
        <f t="shared" si="379"/>
        <v>42126.544548611113</v>
      </c>
      <c r="U4014" s="23">
        <f t="shared" si="380"/>
        <v>30</v>
      </c>
      <c r="V4014" s="25">
        <f t="shared" si="381"/>
        <v>8.2191780821917804E-2</v>
      </c>
    </row>
    <row r="4015" spans="1:22" customFormat="1" ht="60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 s="8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6"/>
        <v>1</v>
      </c>
      <c r="P4015" s="9">
        <f t="shared" si="377"/>
        <v>13</v>
      </c>
      <c r="Q4015" s="5" t="s">
        <v>8313</v>
      </c>
      <c r="R4015" s="10" t="s">
        <v>8314</v>
      </c>
      <c r="S4015" s="18">
        <f t="shared" si="378"/>
        <v>42021.301192129627</v>
      </c>
      <c r="T4015" s="21">
        <f t="shared" si="379"/>
        <v>42051.301192129627</v>
      </c>
      <c r="U4015" s="23">
        <f t="shared" si="380"/>
        <v>30</v>
      </c>
      <c r="V4015" s="25">
        <f t="shared" si="381"/>
        <v>8.2191780821917804E-2</v>
      </c>
    </row>
    <row r="4016" spans="1:22" customFormat="1" ht="60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 s="8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6"/>
        <v>0</v>
      </c>
      <c r="P4016" s="9">
        <f t="shared" si="377"/>
        <v>0</v>
      </c>
      <c r="Q4016" s="5" t="s">
        <v>8313</v>
      </c>
      <c r="R4016" s="10" t="s">
        <v>8314</v>
      </c>
      <c r="S4016" s="18">
        <f t="shared" si="378"/>
        <v>42419.246168981481</v>
      </c>
      <c r="T4016" s="21">
        <f t="shared" si="379"/>
        <v>42434.246168981481</v>
      </c>
      <c r="U4016" s="23">
        <f t="shared" si="380"/>
        <v>15</v>
      </c>
      <c r="V4016" s="25">
        <f t="shared" si="381"/>
        <v>4.1095890410958902E-2</v>
      </c>
    </row>
    <row r="4017" spans="1:22" customFormat="1" ht="60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 s="8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6"/>
        <v>0</v>
      </c>
      <c r="P4017" s="9">
        <f t="shared" si="377"/>
        <v>1</v>
      </c>
      <c r="Q4017" s="5" t="s">
        <v>8313</v>
      </c>
      <c r="R4017" s="10" t="s">
        <v>8314</v>
      </c>
      <c r="S4017" s="18">
        <f t="shared" si="378"/>
        <v>42174.780821759254</v>
      </c>
      <c r="T4017" s="21">
        <f t="shared" si="379"/>
        <v>42204.780821759254</v>
      </c>
      <c r="U4017" s="23">
        <f t="shared" si="380"/>
        <v>30</v>
      </c>
      <c r="V4017" s="25">
        <f t="shared" si="381"/>
        <v>8.2191780821917804E-2</v>
      </c>
    </row>
    <row r="4018" spans="1:22" customFormat="1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 s="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6"/>
        <v>14</v>
      </c>
      <c r="P4018" s="9">
        <f t="shared" si="377"/>
        <v>10</v>
      </c>
      <c r="Q4018" s="5" t="s">
        <v>8313</v>
      </c>
      <c r="R4018" s="10" t="s">
        <v>8314</v>
      </c>
      <c r="S4018" s="18">
        <f t="shared" si="378"/>
        <v>41869.872685185182</v>
      </c>
      <c r="T4018" s="21">
        <f t="shared" si="379"/>
        <v>41899.872685185182</v>
      </c>
      <c r="U4018" s="23">
        <f t="shared" si="380"/>
        <v>30</v>
      </c>
      <c r="V4018" s="25">
        <f t="shared" si="381"/>
        <v>8.2191780821917804E-2</v>
      </c>
    </row>
    <row r="4019" spans="1:22" customFormat="1" ht="60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 s="8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6"/>
        <v>1</v>
      </c>
      <c r="P4019" s="9">
        <f t="shared" si="377"/>
        <v>52.5</v>
      </c>
      <c r="Q4019" s="5" t="s">
        <v>8313</v>
      </c>
      <c r="R4019" s="10" t="s">
        <v>8314</v>
      </c>
      <c r="S4019" s="18">
        <f t="shared" si="378"/>
        <v>41856.672152777777</v>
      </c>
      <c r="T4019" s="21">
        <f t="shared" si="379"/>
        <v>41886.672152777777</v>
      </c>
      <c r="U4019" s="23">
        <f t="shared" si="380"/>
        <v>30</v>
      </c>
      <c r="V4019" s="25">
        <f t="shared" si="381"/>
        <v>8.2191780821917804E-2</v>
      </c>
    </row>
    <row r="4020" spans="1:22" customFormat="1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 s="8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6"/>
        <v>9</v>
      </c>
      <c r="P4020" s="9">
        <f t="shared" si="377"/>
        <v>32.5</v>
      </c>
      <c r="Q4020" s="5" t="s">
        <v>8313</v>
      </c>
      <c r="R4020" s="10" t="s">
        <v>8314</v>
      </c>
      <c r="S4020" s="18">
        <f t="shared" si="378"/>
        <v>42620.91097222222</v>
      </c>
      <c r="T4020" s="21">
        <f t="shared" si="379"/>
        <v>42650.91097222222</v>
      </c>
      <c r="U4020" s="23">
        <f t="shared" si="380"/>
        <v>30</v>
      </c>
      <c r="V4020" s="25">
        <f t="shared" si="381"/>
        <v>8.2191780821917804E-2</v>
      </c>
    </row>
    <row r="4021" spans="1:22" customFormat="1" ht="60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 s="8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6"/>
        <v>1</v>
      </c>
      <c r="P4021" s="9">
        <f t="shared" si="377"/>
        <v>7.25</v>
      </c>
      <c r="Q4021" s="5" t="s">
        <v>8313</v>
      </c>
      <c r="R4021" s="10" t="s">
        <v>8314</v>
      </c>
      <c r="S4021" s="18">
        <f t="shared" si="378"/>
        <v>42417.675879629634</v>
      </c>
      <c r="T4021" s="21">
        <f t="shared" si="379"/>
        <v>42475.686111111107</v>
      </c>
      <c r="U4021" s="23">
        <f t="shared" si="380"/>
        <v>58</v>
      </c>
      <c r="V4021" s="25">
        <f t="shared" si="381"/>
        <v>0.15890410958904111</v>
      </c>
    </row>
    <row r="4022" spans="1:22" customFormat="1" ht="60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 s="8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6"/>
        <v>17</v>
      </c>
      <c r="P4022" s="9">
        <f t="shared" si="377"/>
        <v>33.33</v>
      </c>
      <c r="Q4022" s="5" t="s">
        <v>8313</v>
      </c>
      <c r="R4022" s="10" t="s">
        <v>8314</v>
      </c>
      <c r="S4022" s="18">
        <f t="shared" si="378"/>
        <v>42057.190960648149</v>
      </c>
      <c r="T4022" s="21">
        <f t="shared" si="379"/>
        <v>42087.149293981478</v>
      </c>
      <c r="U4022" s="23">
        <f t="shared" si="380"/>
        <v>30</v>
      </c>
      <c r="V4022" s="25">
        <f t="shared" si="381"/>
        <v>8.2191780821917804E-2</v>
      </c>
    </row>
    <row r="4023" spans="1:22" customFormat="1" ht="45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 s="8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6"/>
        <v>1</v>
      </c>
      <c r="P4023" s="9">
        <f t="shared" si="377"/>
        <v>62.5</v>
      </c>
      <c r="Q4023" s="5" t="s">
        <v>8313</v>
      </c>
      <c r="R4023" s="10" t="s">
        <v>8314</v>
      </c>
      <c r="S4023" s="18">
        <f t="shared" si="378"/>
        <v>41878.911550925928</v>
      </c>
      <c r="T4023" s="21">
        <f t="shared" si="379"/>
        <v>41938.911550925928</v>
      </c>
      <c r="U4023" s="23">
        <f t="shared" si="380"/>
        <v>60</v>
      </c>
      <c r="V4023" s="25">
        <f t="shared" si="381"/>
        <v>0.16438356164383561</v>
      </c>
    </row>
    <row r="4024" spans="1:22" customFormat="1" ht="30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 s="8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6"/>
        <v>70</v>
      </c>
      <c r="P4024" s="9">
        <f t="shared" si="377"/>
        <v>63.56</v>
      </c>
      <c r="Q4024" s="5" t="s">
        <v>8313</v>
      </c>
      <c r="R4024" s="10" t="s">
        <v>8314</v>
      </c>
      <c r="S4024" s="18">
        <f t="shared" si="378"/>
        <v>41990.584108796291</v>
      </c>
      <c r="T4024" s="21">
        <f t="shared" si="379"/>
        <v>42036.120833333334</v>
      </c>
      <c r="U4024" s="23">
        <f t="shared" si="380"/>
        <v>46</v>
      </c>
      <c r="V4024" s="25">
        <f t="shared" si="381"/>
        <v>0.12602739726027398</v>
      </c>
    </row>
    <row r="4025" spans="1:22" customFormat="1" ht="45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 s="8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6"/>
        <v>0</v>
      </c>
      <c r="P4025" s="9">
        <f t="shared" si="377"/>
        <v>0</v>
      </c>
      <c r="Q4025" s="5" t="s">
        <v>8313</v>
      </c>
      <c r="R4025" s="10" t="s">
        <v>8314</v>
      </c>
      <c r="S4025" s="18">
        <f t="shared" si="378"/>
        <v>42408.999571759254</v>
      </c>
      <c r="T4025" s="21">
        <f t="shared" si="379"/>
        <v>42453.957905092597</v>
      </c>
      <c r="U4025" s="23">
        <f t="shared" si="380"/>
        <v>45</v>
      </c>
      <c r="V4025" s="25">
        <f t="shared" si="381"/>
        <v>0.12328767123287671</v>
      </c>
    </row>
    <row r="4026" spans="1:22" customFormat="1" ht="60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 s="8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6"/>
        <v>1</v>
      </c>
      <c r="P4026" s="9">
        <f t="shared" si="377"/>
        <v>10</v>
      </c>
      <c r="Q4026" s="5" t="s">
        <v>8313</v>
      </c>
      <c r="R4026" s="10" t="s">
        <v>8314</v>
      </c>
      <c r="S4026" s="18">
        <f t="shared" si="378"/>
        <v>42217.670104166667</v>
      </c>
      <c r="T4026" s="21">
        <f t="shared" si="379"/>
        <v>42247.670104166667</v>
      </c>
      <c r="U4026" s="23">
        <f t="shared" si="380"/>
        <v>30</v>
      </c>
      <c r="V4026" s="25">
        <f t="shared" si="381"/>
        <v>8.2191780821917804E-2</v>
      </c>
    </row>
    <row r="4027" spans="1:22" customFormat="1" ht="60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 s="8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6"/>
        <v>5</v>
      </c>
      <c r="P4027" s="9">
        <f t="shared" si="377"/>
        <v>62.5</v>
      </c>
      <c r="Q4027" s="5" t="s">
        <v>8313</v>
      </c>
      <c r="R4027" s="10" t="s">
        <v>8314</v>
      </c>
      <c r="S4027" s="18">
        <f t="shared" si="378"/>
        <v>42151.237685185188</v>
      </c>
      <c r="T4027" s="21">
        <f t="shared" si="379"/>
        <v>42211.237685185188</v>
      </c>
      <c r="U4027" s="23">
        <f t="shared" si="380"/>
        <v>60</v>
      </c>
      <c r="V4027" s="25">
        <f t="shared" si="381"/>
        <v>0.16438356164383561</v>
      </c>
    </row>
    <row r="4028" spans="1:22" customFormat="1" ht="45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 s="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6"/>
        <v>0</v>
      </c>
      <c r="P4028" s="9">
        <f t="shared" si="377"/>
        <v>0</v>
      </c>
      <c r="Q4028" s="5" t="s">
        <v>8313</v>
      </c>
      <c r="R4028" s="10" t="s">
        <v>8314</v>
      </c>
      <c r="S4028" s="18">
        <f t="shared" si="378"/>
        <v>42282.655543981484</v>
      </c>
      <c r="T4028" s="21">
        <f t="shared" si="379"/>
        <v>42342.697210648148</v>
      </c>
      <c r="U4028" s="23">
        <f t="shared" si="380"/>
        <v>60</v>
      </c>
      <c r="V4028" s="25">
        <f t="shared" si="381"/>
        <v>0.16438356164383561</v>
      </c>
    </row>
    <row r="4029" spans="1:22" customFormat="1" ht="60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 s="8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6"/>
        <v>7</v>
      </c>
      <c r="P4029" s="9">
        <f t="shared" si="377"/>
        <v>30.71</v>
      </c>
      <c r="Q4029" s="5" t="s">
        <v>8313</v>
      </c>
      <c r="R4029" s="10" t="s">
        <v>8314</v>
      </c>
      <c r="S4029" s="18">
        <f t="shared" si="378"/>
        <v>42768.97084490741</v>
      </c>
      <c r="T4029" s="21">
        <f t="shared" si="379"/>
        <v>42789.041666666672</v>
      </c>
      <c r="U4029" s="23">
        <f t="shared" si="380"/>
        <v>21</v>
      </c>
      <c r="V4029" s="25">
        <f t="shared" si="381"/>
        <v>5.7534246575342465E-2</v>
      </c>
    </row>
    <row r="4030" spans="1:22" customFormat="1" ht="45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 s="8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6"/>
        <v>28</v>
      </c>
      <c r="P4030" s="9">
        <f t="shared" si="377"/>
        <v>51</v>
      </c>
      <c r="Q4030" s="5" t="s">
        <v>8313</v>
      </c>
      <c r="R4030" s="10" t="s">
        <v>8314</v>
      </c>
      <c r="S4030" s="18">
        <f t="shared" si="378"/>
        <v>41765.938657407409</v>
      </c>
      <c r="T4030" s="21">
        <f t="shared" si="379"/>
        <v>41795.938657407409</v>
      </c>
      <c r="U4030" s="23">
        <f t="shared" si="380"/>
        <v>30</v>
      </c>
      <c r="V4030" s="25">
        <f t="shared" si="381"/>
        <v>8.2191780821917804E-2</v>
      </c>
    </row>
    <row r="4031" spans="1:22" customFormat="1" ht="45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 s="8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6"/>
        <v>0</v>
      </c>
      <c r="P4031" s="9">
        <f t="shared" si="377"/>
        <v>0</v>
      </c>
      <c r="Q4031" s="5" t="s">
        <v>8313</v>
      </c>
      <c r="R4031" s="10" t="s">
        <v>8314</v>
      </c>
      <c r="S4031" s="18">
        <f t="shared" si="378"/>
        <v>42322.025115740747</v>
      </c>
      <c r="T4031" s="21">
        <f t="shared" si="379"/>
        <v>42352.025115740747</v>
      </c>
      <c r="U4031" s="23">
        <f t="shared" si="380"/>
        <v>30</v>
      </c>
      <c r="V4031" s="25">
        <f t="shared" si="381"/>
        <v>8.2191780821917804E-2</v>
      </c>
    </row>
    <row r="4032" spans="1:22" customFormat="1" ht="60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 s="8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6"/>
        <v>16</v>
      </c>
      <c r="P4032" s="9">
        <f t="shared" si="377"/>
        <v>66.67</v>
      </c>
      <c r="Q4032" s="5" t="s">
        <v>8313</v>
      </c>
      <c r="R4032" s="10" t="s">
        <v>8314</v>
      </c>
      <c r="S4032" s="18">
        <f t="shared" si="378"/>
        <v>42374.655081018514</v>
      </c>
      <c r="T4032" s="21">
        <f t="shared" si="379"/>
        <v>42403.784027777772</v>
      </c>
      <c r="U4032" s="23">
        <f t="shared" si="380"/>
        <v>29</v>
      </c>
      <c r="V4032" s="25">
        <f t="shared" si="381"/>
        <v>7.9452054794520555E-2</v>
      </c>
    </row>
    <row r="4033" spans="1:22" customFormat="1" ht="60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 s="8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6"/>
        <v>0</v>
      </c>
      <c r="P4033" s="9">
        <f t="shared" si="377"/>
        <v>0</v>
      </c>
      <c r="Q4033" s="5" t="s">
        <v>8313</v>
      </c>
      <c r="R4033" s="10" t="s">
        <v>8314</v>
      </c>
      <c r="S4033" s="18">
        <f t="shared" si="378"/>
        <v>41941.585231481484</v>
      </c>
      <c r="T4033" s="21">
        <f t="shared" si="379"/>
        <v>41991.626898148148</v>
      </c>
      <c r="U4033" s="23">
        <f t="shared" si="380"/>
        <v>50</v>
      </c>
      <c r="V4033" s="25">
        <f t="shared" si="381"/>
        <v>0.13698630136986301</v>
      </c>
    </row>
    <row r="4034" spans="1:22" customFormat="1" ht="60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 s="8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6"/>
        <v>7</v>
      </c>
      <c r="P4034" s="9">
        <f t="shared" si="377"/>
        <v>59</v>
      </c>
      <c r="Q4034" s="5" t="s">
        <v>8313</v>
      </c>
      <c r="R4034" s="10" t="s">
        <v>8314</v>
      </c>
      <c r="S4034" s="18">
        <f t="shared" si="378"/>
        <v>42293.809212962966</v>
      </c>
      <c r="T4034" s="21">
        <f t="shared" si="379"/>
        <v>42353.85087962963</v>
      </c>
      <c r="U4034" s="23">
        <f t="shared" si="380"/>
        <v>60</v>
      </c>
      <c r="V4034" s="25">
        <f t="shared" si="381"/>
        <v>0.16438356164383561</v>
      </c>
    </row>
    <row r="4035" spans="1:22" customFormat="1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 s="8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82">ROUND(E4035/D4035*100,0)</f>
        <v>26</v>
      </c>
      <c r="P4035" s="9">
        <f t="shared" ref="P4035:P4098" si="383">IFERROR(ROUND(E4035/L4035,2),0)</f>
        <v>65.34</v>
      </c>
      <c r="Q4035" s="5" t="s">
        <v>8313</v>
      </c>
      <c r="R4035" s="10" t="s">
        <v>8314</v>
      </c>
      <c r="S4035" s="18">
        <f t="shared" ref="S4035:S4098" si="384">(((J4035/60)/60)/24)+DATE(1970,1,1)</f>
        <v>42614.268796296295</v>
      </c>
      <c r="T4035" s="21">
        <f t="shared" ref="T4035:T4098" si="385">(((I4035/60)/60)/24)+DATE(1970,1,1)</f>
        <v>42645.375</v>
      </c>
      <c r="U4035" s="23">
        <f t="shared" ref="U4035:U4098" si="386">_xlfn.DAYS(T4035,S4035)</f>
        <v>31</v>
      </c>
      <c r="V4035" s="25">
        <f t="shared" ref="V4035:V4098" si="387">U4035/365</f>
        <v>8.4931506849315067E-2</v>
      </c>
    </row>
    <row r="4036" spans="1:22" customFormat="1" ht="60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 s="8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82"/>
        <v>1</v>
      </c>
      <c r="P4036" s="9">
        <f t="shared" si="383"/>
        <v>100</v>
      </c>
      <c r="Q4036" s="5" t="s">
        <v>8313</v>
      </c>
      <c r="R4036" s="10" t="s">
        <v>8314</v>
      </c>
      <c r="S4036" s="18">
        <f t="shared" si="384"/>
        <v>42067.947337962964</v>
      </c>
      <c r="T4036" s="21">
        <f t="shared" si="385"/>
        <v>42097.905671296292</v>
      </c>
      <c r="U4036" s="23">
        <f t="shared" si="386"/>
        <v>30</v>
      </c>
      <c r="V4036" s="25">
        <f t="shared" si="387"/>
        <v>8.2191780821917804E-2</v>
      </c>
    </row>
    <row r="4037" spans="1:22" customFormat="1" ht="30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 s="8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82"/>
        <v>37</v>
      </c>
      <c r="P4037" s="9">
        <f t="shared" si="383"/>
        <v>147.4</v>
      </c>
      <c r="Q4037" s="5" t="s">
        <v>8313</v>
      </c>
      <c r="R4037" s="10" t="s">
        <v>8314</v>
      </c>
      <c r="S4037" s="18">
        <f t="shared" si="384"/>
        <v>41903.882951388885</v>
      </c>
      <c r="T4037" s="21">
        <f t="shared" si="385"/>
        <v>41933.882951388885</v>
      </c>
      <c r="U4037" s="23">
        <f t="shared" si="386"/>
        <v>30</v>
      </c>
      <c r="V4037" s="25">
        <f t="shared" si="387"/>
        <v>8.2191780821917804E-2</v>
      </c>
    </row>
    <row r="4038" spans="1:22" customFormat="1" ht="45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 s="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82"/>
        <v>47</v>
      </c>
      <c r="P4038" s="9">
        <f t="shared" si="383"/>
        <v>166.06</v>
      </c>
      <c r="Q4038" s="5" t="s">
        <v>8313</v>
      </c>
      <c r="R4038" s="10" t="s">
        <v>8314</v>
      </c>
      <c r="S4038" s="18">
        <f t="shared" si="384"/>
        <v>41804.937083333331</v>
      </c>
      <c r="T4038" s="21">
        <f t="shared" si="385"/>
        <v>41821.9375</v>
      </c>
      <c r="U4038" s="23">
        <f t="shared" si="386"/>
        <v>17</v>
      </c>
      <c r="V4038" s="25">
        <f t="shared" si="387"/>
        <v>4.6575342465753428E-2</v>
      </c>
    </row>
    <row r="4039" spans="1:22" customFormat="1" ht="60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 s="8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82"/>
        <v>11</v>
      </c>
      <c r="P4039" s="9">
        <f t="shared" si="383"/>
        <v>40</v>
      </c>
      <c r="Q4039" s="5" t="s">
        <v>8313</v>
      </c>
      <c r="R4039" s="10" t="s">
        <v>8314</v>
      </c>
      <c r="S4039" s="18">
        <f t="shared" si="384"/>
        <v>42497.070775462969</v>
      </c>
      <c r="T4039" s="21">
        <f t="shared" si="385"/>
        <v>42514.600694444445</v>
      </c>
      <c r="U4039" s="23">
        <f t="shared" si="386"/>
        <v>17</v>
      </c>
      <c r="V4039" s="25">
        <f t="shared" si="387"/>
        <v>4.6575342465753428E-2</v>
      </c>
    </row>
    <row r="4040" spans="1:22" customFormat="1" ht="45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 s="8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82"/>
        <v>12</v>
      </c>
      <c r="P4040" s="9">
        <f t="shared" si="383"/>
        <v>75.25</v>
      </c>
      <c r="Q4040" s="5" t="s">
        <v>8313</v>
      </c>
      <c r="R4040" s="10" t="s">
        <v>8314</v>
      </c>
      <c r="S4040" s="18">
        <f t="shared" si="384"/>
        <v>41869.798726851855</v>
      </c>
      <c r="T4040" s="21">
        <f t="shared" si="385"/>
        <v>41929.798726851855</v>
      </c>
      <c r="U4040" s="23">
        <f t="shared" si="386"/>
        <v>60</v>
      </c>
      <c r="V4040" s="25">
        <f t="shared" si="387"/>
        <v>0.16438356164383561</v>
      </c>
    </row>
    <row r="4041" spans="1:22" customFormat="1" ht="45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 s="8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82"/>
        <v>60</v>
      </c>
      <c r="P4041" s="9">
        <f t="shared" si="383"/>
        <v>60</v>
      </c>
      <c r="Q4041" s="5" t="s">
        <v>8313</v>
      </c>
      <c r="R4041" s="10" t="s">
        <v>8314</v>
      </c>
      <c r="S4041" s="18">
        <f t="shared" si="384"/>
        <v>42305.670914351853</v>
      </c>
      <c r="T4041" s="21">
        <f t="shared" si="385"/>
        <v>42339.249305555553</v>
      </c>
      <c r="U4041" s="23">
        <f t="shared" si="386"/>
        <v>34</v>
      </c>
      <c r="V4041" s="25">
        <f t="shared" si="387"/>
        <v>9.3150684931506855E-2</v>
      </c>
    </row>
    <row r="4042" spans="1:22" customFormat="1" ht="45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 s="8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82"/>
        <v>31</v>
      </c>
      <c r="P4042" s="9">
        <f t="shared" si="383"/>
        <v>1250</v>
      </c>
      <c r="Q4042" s="5" t="s">
        <v>8313</v>
      </c>
      <c r="R4042" s="10" t="s">
        <v>8314</v>
      </c>
      <c r="S4042" s="18">
        <f t="shared" si="384"/>
        <v>42144.231527777782</v>
      </c>
      <c r="T4042" s="21">
        <f t="shared" si="385"/>
        <v>42203.125</v>
      </c>
      <c r="U4042" s="23">
        <f t="shared" si="386"/>
        <v>59</v>
      </c>
      <c r="V4042" s="25">
        <f t="shared" si="387"/>
        <v>0.16164383561643836</v>
      </c>
    </row>
    <row r="4043" spans="1:22" customFormat="1" ht="45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 s="8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82"/>
        <v>0</v>
      </c>
      <c r="P4043" s="9">
        <f t="shared" si="383"/>
        <v>10.5</v>
      </c>
      <c r="Q4043" s="5" t="s">
        <v>8313</v>
      </c>
      <c r="R4043" s="10" t="s">
        <v>8314</v>
      </c>
      <c r="S4043" s="18">
        <f t="shared" si="384"/>
        <v>42559.474004629628</v>
      </c>
      <c r="T4043" s="21">
        <f t="shared" si="385"/>
        <v>42619.474004629628</v>
      </c>
      <c r="U4043" s="23">
        <f t="shared" si="386"/>
        <v>60</v>
      </c>
      <c r="V4043" s="25">
        <f t="shared" si="387"/>
        <v>0.16438356164383561</v>
      </c>
    </row>
    <row r="4044" spans="1:22" customFormat="1" ht="60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 s="8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82"/>
        <v>0</v>
      </c>
      <c r="P4044" s="9">
        <f t="shared" si="383"/>
        <v>7</v>
      </c>
      <c r="Q4044" s="5" t="s">
        <v>8313</v>
      </c>
      <c r="R4044" s="10" t="s">
        <v>8314</v>
      </c>
      <c r="S4044" s="18">
        <f t="shared" si="384"/>
        <v>41995.084074074075</v>
      </c>
      <c r="T4044" s="21">
        <f t="shared" si="385"/>
        <v>42024.802777777775</v>
      </c>
      <c r="U4044" s="23">
        <f t="shared" si="386"/>
        <v>29</v>
      </c>
      <c r="V4044" s="25">
        <f t="shared" si="387"/>
        <v>7.9452054794520555E-2</v>
      </c>
    </row>
    <row r="4045" spans="1:22" customFormat="1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 s="8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82"/>
        <v>0</v>
      </c>
      <c r="P4045" s="9">
        <f t="shared" si="383"/>
        <v>0</v>
      </c>
      <c r="Q4045" s="5" t="s">
        <v>8313</v>
      </c>
      <c r="R4045" s="10" t="s">
        <v>8314</v>
      </c>
      <c r="S4045" s="18">
        <f t="shared" si="384"/>
        <v>41948.957465277781</v>
      </c>
      <c r="T4045" s="21">
        <f t="shared" si="385"/>
        <v>41963.957465277781</v>
      </c>
      <c r="U4045" s="23">
        <f t="shared" si="386"/>
        <v>15</v>
      </c>
      <c r="V4045" s="25">
        <f t="shared" si="387"/>
        <v>4.1095890410958902E-2</v>
      </c>
    </row>
    <row r="4046" spans="1:22" customFormat="1" ht="60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 s="8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82"/>
        <v>38</v>
      </c>
      <c r="P4046" s="9">
        <f t="shared" si="383"/>
        <v>56.25</v>
      </c>
      <c r="Q4046" s="5" t="s">
        <v>8313</v>
      </c>
      <c r="R4046" s="10" t="s">
        <v>8314</v>
      </c>
      <c r="S4046" s="18">
        <f t="shared" si="384"/>
        <v>42074.219699074078</v>
      </c>
      <c r="T4046" s="21">
        <f t="shared" si="385"/>
        <v>42104.208333333328</v>
      </c>
      <c r="U4046" s="23">
        <f t="shared" si="386"/>
        <v>30</v>
      </c>
      <c r="V4046" s="25">
        <f t="shared" si="387"/>
        <v>8.2191780821917804E-2</v>
      </c>
    </row>
    <row r="4047" spans="1:22" customFormat="1" ht="60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 s="8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82"/>
        <v>0</v>
      </c>
      <c r="P4047" s="9">
        <f t="shared" si="383"/>
        <v>1</v>
      </c>
      <c r="Q4047" s="5" t="s">
        <v>8313</v>
      </c>
      <c r="R4047" s="10" t="s">
        <v>8314</v>
      </c>
      <c r="S4047" s="18">
        <f t="shared" si="384"/>
        <v>41842.201261574075</v>
      </c>
      <c r="T4047" s="21">
        <f t="shared" si="385"/>
        <v>41872.201261574075</v>
      </c>
      <c r="U4047" s="23">
        <f t="shared" si="386"/>
        <v>30</v>
      </c>
      <c r="V4047" s="25">
        <f t="shared" si="387"/>
        <v>8.2191780821917804E-2</v>
      </c>
    </row>
    <row r="4048" spans="1:22" customFormat="1" ht="60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 s="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82"/>
        <v>8</v>
      </c>
      <c r="P4048" s="9">
        <f t="shared" si="383"/>
        <v>38.33</v>
      </c>
      <c r="Q4048" s="5" t="s">
        <v>8313</v>
      </c>
      <c r="R4048" s="10" t="s">
        <v>8314</v>
      </c>
      <c r="S4048" s="18">
        <f t="shared" si="384"/>
        <v>41904.650578703702</v>
      </c>
      <c r="T4048" s="21">
        <f t="shared" si="385"/>
        <v>41934.650578703702</v>
      </c>
      <c r="U4048" s="23">
        <f t="shared" si="386"/>
        <v>30</v>
      </c>
      <c r="V4048" s="25">
        <f t="shared" si="387"/>
        <v>8.2191780821917804E-2</v>
      </c>
    </row>
    <row r="4049" spans="1:22" customFormat="1" ht="45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 s="8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82"/>
        <v>2</v>
      </c>
      <c r="P4049" s="9">
        <f t="shared" si="383"/>
        <v>27.5</v>
      </c>
      <c r="Q4049" s="5" t="s">
        <v>8313</v>
      </c>
      <c r="R4049" s="10" t="s">
        <v>8314</v>
      </c>
      <c r="S4049" s="18">
        <f t="shared" si="384"/>
        <v>41991.022488425922</v>
      </c>
      <c r="T4049" s="21">
        <f t="shared" si="385"/>
        <v>42015.041666666672</v>
      </c>
      <c r="U4049" s="23">
        <f t="shared" si="386"/>
        <v>24</v>
      </c>
      <c r="V4049" s="25">
        <f t="shared" si="387"/>
        <v>6.575342465753424E-2</v>
      </c>
    </row>
    <row r="4050" spans="1:22" customFormat="1" ht="60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 s="8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82"/>
        <v>18</v>
      </c>
      <c r="P4050" s="9">
        <f t="shared" si="383"/>
        <v>32.979999999999997</v>
      </c>
      <c r="Q4050" s="5" t="s">
        <v>8313</v>
      </c>
      <c r="R4050" s="10" t="s">
        <v>8314</v>
      </c>
      <c r="S4050" s="18">
        <f t="shared" si="384"/>
        <v>42436.509108796294</v>
      </c>
      <c r="T4050" s="21">
        <f t="shared" si="385"/>
        <v>42471.467442129629</v>
      </c>
      <c r="U4050" s="23">
        <f t="shared" si="386"/>
        <v>35</v>
      </c>
      <c r="V4050" s="25">
        <f t="shared" si="387"/>
        <v>9.5890410958904104E-2</v>
      </c>
    </row>
    <row r="4051" spans="1:22" customFormat="1" ht="60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 s="8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82"/>
        <v>0</v>
      </c>
      <c r="P4051" s="9">
        <f t="shared" si="383"/>
        <v>16</v>
      </c>
      <c r="Q4051" s="5" t="s">
        <v>8313</v>
      </c>
      <c r="R4051" s="10" t="s">
        <v>8314</v>
      </c>
      <c r="S4051" s="18">
        <f t="shared" si="384"/>
        <v>42169.958506944444</v>
      </c>
      <c r="T4051" s="21">
        <f t="shared" si="385"/>
        <v>42199.958506944444</v>
      </c>
      <c r="U4051" s="23">
        <f t="shared" si="386"/>
        <v>30</v>
      </c>
      <c r="V4051" s="25">
        <f t="shared" si="387"/>
        <v>8.2191780821917804E-2</v>
      </c>
    </row>
    <row r="4052" spans="1:22" customFormat="1" ht="60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 s="8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82"/>
        <v>0</v>
      </c>
      <c r="P4052" s="9">
        <f t="shared" si="383"/>
        <v>1</v>
      </c>
      <c r="Q4052" s="5" t="s">
        <v>8313</v>
      </c>
      <c r="R4052" s="10" t="s">
        <v>8314</v>
      </c>
      <c r="S4052" s="18">
        <f t="shared" si="384"/>
        <v>41905.636469907404</v>
      </c>
      <c r="T4052" s="21">
        <f t="shared" si="385"/>
        <v>41935.636469907404</v>
      </c>
      <c r="U4052" s="23">
        <f t="shared" si="386"/>
        <v>30</v>
      </c>
      <c r="V4052" s="25">
        <f t="shared" si="387"/>
        <v>8.2191780821917804E-2</v>
      </c>
    </row>
    <row r="4053" spans="1:22" customFormat="1" ht="45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 s="8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82"/>
        <v>0</v>
      </c>
      <c r="P4053" s="9">
        <f t="shared" si="383"/>
        <v>0</v>
      </c>
      <c r="Q4053" s="5" t="s">
        <v>8313</v>
      </c>
      <c r="R4053" s="10" t="s">
        <v>8314</v>
      </c>
      <c r="S4053" s="18">
        <f t="shared" si="384"/>
        <v>41761.810150462967</v>
      </c>
      <c r="T4053" s="21">
        <f t="shared" si="385"/>
        <v>41768.286805555559</v>
      </c>
      <c r="U4053" s="23">
        <f t="shared" si="386"/>
        <v>7</v>
      </c>
      <c r="V4053" s="25">
        <f t="shared" si="387"/>
        <v>1.9178082191780823E-2</v>
      </c>
    </row>
    <row r="4054" spans="1:22" customFormat="1" ht="60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 s="8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82"/>
        <v>38</v>
      </c>
      <c r="P4054" s="9">
        <f t="shared" si="383"/>
        <v>86.62</v>
      </c>
      <c r="Q4054" s="5" t="s">
        <v>8313</v>
      </c>
      <c r="R4054" s="10" t="s">
        <v>8314</v>
      </c>
      <c r="S4054" s="18">
        <f t="shared" si="384"/>
        <v>41865.878657407404</v>
      </c>
      <c r="T4054" s="21">
        <f t="shared" si="385"/>
        <v>41925.878657407404</v>
      </c>
      <c r="U4054" s="23">
        <f t="shared" si="386"/>
        <v>60</v>
      </c>
      <c r="V4054" s="25">
        <f t="shared" si="387"/>
        <v>0.16438356164383561</v>
      </c>
    </row>
    <row r="4055" spans="1:22" customFormat="1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 s="8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82"/>
        <v>22</v>
      </c>
      <c r="P4055" s="9">
        <f t="shared" si="383"/>
        <v>55</v>
      </c>
      <c r="Q4055" s="5" t="s">
        <v>8313</v>
      </c>
      <c r="R4055" s="10" t="s">
        <v>8314</v>
      </c>
      <c r="S4055" s="18">
        <f t="shared" si="384"/>
        <v>41928.690138888887</v>
      </c>
      <c r="T4055" s="21">
        <f t="shared" si="385"/>
        <v>41958.833333333328</v>
      </c>
      <c r="U4055" s="23">
        <f t="shared" si="386"/>
        <v>30</v>
      </c>
      <c r="V4055" s="25">
        <f t="shared" si="387"/>
        <v>8.2191780821917804E-2</v>
      </c>
    </row>
    <row r="4056" spans="1:22" customFormat="1" ht="45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 s="8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82"/>
        <v>0</v>
      </c>
      <c r="P4056" s="9">
        <f t="shared" si="383"/>
        <v>0</v>
      </c>
      <c r="Q4056" s="5" t="s">
        <v>8313</v>
      </c>
      <c r="R4056" s="10" t="s">
        <v>8314</v>
      </c>
      <c r="S4056" s="18">
        <f t="shared" si="384"/>
        <v>42613.841261574074</v>
      </c>
      <c r="T4056" s="21">
        <f t="shared" si="385"/>
        <v>42644.166666666672</v>
      </c>
      <c r="U4056" s="23">
        <f t="shared" si="386"/>
        <v>31</v>
      </c>
      <c r="V4056" s="25">
        <f t="shared" si="387"/>
        <v>8.4931506849315067E-2</v>
      </c>
    </row>
    <row r="4057" spans="1:22" customFormat="1" ht="60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 s="8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82"/>
        <v>18</v>
      </c>
      <c r="P4057" s="9">
        <f t="shared" si="383"/>
        <v>41.95</v>
      </c>
      <c r="Q4057" s="5" t="s">
        <v>8313</v>
      </c>
      <c r="R4057" s="10" t="s">
        <v>8314</v>
      </c>
      <c r="S4057" s="18">
        <f t="shared" si="384"/>
        <v>41779.648506944446</v>
      </c>
      <c r="T4057" s="21">
        <f t="shared" si="385"/>
        <v>41809.648506944446</v>
      </c>
      <c r="U4057" s="23">
        <f t="shared" si="386"/>
        <v>30</v>
      </c>
      <c r="V4057" s="25">
        <f t="shared" si="387"/>
        <v>8.2191780821917804E-2</v>
      </c>
    </row>
    <row r="4058" spans="1:22" customFormat="1" ht="60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 s="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82"/>
        <v>53</v>
      </c>
      <c r="P4058" s="9">
        <f t="shared" si="383"/>
        <v>88.33</v>
      </c>
      <c r="Q4058" s="5" t="s">
        <v>8313</v>
      </c>
      <c r="R4058" s="10" t="s">
        <v>8314</v>
      </c>
      <c r="S4058" s="18">
        <f t="shared" si="384"/>
        <v>42534.933321759265</v>
      </c>
      <c r="T4058" s="21">
        <f t="shared" si="385"/>
        <v>42554.832638888889</v>
      </c>
      <c r="U4058" s="23">
        <f t="shared" si="386"/>
        <v>20</v>
      </c>
      <c r="V4058" s="25">
        <f t="shared" si="387"/>
        <v>5.4794520547945202E-2</v>
      </c>
    </row>
    <row r="4059" spans="1:22" customFormat="1" ht="60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 s="8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82"/>
        <v>22</v>
      </c>
      <c r="P4059" s="9">
        <f t="shared" si="383"/>
        <v>129.16999999999999</v>
      </c>
      <c r="Q4059" s="5" t="s">
        <v>8313</v>
      </c>
      <c r="R4059" s="10" t="s">
        <v>8314</v>
      </c>
      <c r="S4059" s="18">
        <f t="shared" si="384"/>
        <v>42310.968518518523</v>
      </c>
      <c r="T4059" s="21">
        <f t="shared" si="385"/>
        <v>42333.958333333328</v>
      </c>
      <c r="U4059" s="23">
        <f t="shared" si="386"/>
        <v>23</v>
      </c>
      <c r="V4059" s="25">
        <f t="shared" si="387"/>
        <v>6.3013698630136991E-2</v>
      </c>
    </row>
    <row r="4060" spans="1:22" customFormat="1" ht="45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 s="8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82"/>
        <v>3</v>
      </c>
      <c r="P4060" s="9">
        <f t="shared" si="383"/>
        <v>23.75</v>
      </c>
      <c r="Q4060" s="5" t="s">
        <v>8313</v>
      </c>
      <c r="R4060" s="10" t="s">
        <v>8314</v>
      </c>
      <c r="S4060" s="18">
        <f t="shared" si="384"/>
        <v>42446.060694444444</v>
      </c>
      <c r="T4060" s="21">
        <f t="shared" si="385"/>
        <v>42461.165972222225</v>
      </c>
      <c r="U4060" s="23">
        <f t="shared" si="386"/>
        <v>15</v>
      </c>
      <c r="V4060" s="25">
        <f t="shared" si="387"/>
        <v>4.1095890410958902E-2</v>
      </c>
    </row>
    <row r="4061" spans="1:22" customFormat="1" ht="45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 s="8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82"/>
        <v>3</v>
      </c>
      <c r="P4061" s="9">
        <f t="shared" si="383"/>
        <v>35.71</v>
      </c>
      <c r="Q4061" s="5" t="s">
        <v>8313</v>
      </c>
      <c r="R4061" s="10" t="s">
        <v>8314</v>
      </c>
      <c r="S4061" s="18">
        <f t="shared" si="384"/>
        <v>41866.640648148146</v>
      </c>
      <c r="T4061" s="21">
        <f t="shared" si="385"/>
        <v>41898.125</v>
      </c>
      <c r="U4061" s="23">
        <f t="shared" si="386"/>
        <v>32</v>
      </c>
      <c r="V4061" s="25">
        <f t="shared" si="387"/>
        <v>8.7671232876712329E-2</v>
      </c>
    </row>
    <row r="4062" spans="1:22" customFormat="1" ht="60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 s="8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82"/>
        <v>3</v>
      </c>
      <c r="P4062" s="9">
        <f t="shared" si="383"/>
        <v>57</v>
      </c>
      <c r="Q4062" s="5" t="s">
        <v>8313</v>
      </c>
      <c r="R4062" s="10" t="s">
        <v>8314</v>
      </c>
      <c r="S4062" s="18">
        <f t="shared" si="384"/>
        <v>41779.695092592592</v>
      </c>
      <c r="T4062" s="21">
        <f t="shared" si="385"/>
        <v>41813.666666666664</v>
      </c>
      <c r="U4062" s="23">
        <f t="shared" si="386"/>
        <v>34</v>
      </c>
      <c r="V4062" s="25">
        <f t="shared" si="387"/>
        <v>9.3150684931506855E-2</v>
      </c>
    </row>
    <row r="4063" spans="1:22" customFormat="1" ht="45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 s="8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82"/>
        <v>0</v>
      </c>
      <c r="P4063" s="9">
        <f t="shared" si="383"/>
        <v>0</v>
      </c>
      <c r="Q4063" s="5" t="s">
        <v>8313</v>
      </c>
      <c r="R4063" s="10" t="s">
        <v>8314</v>
      </c>
      <c r="S4063" s="18">
        <f t="shared" si="384"/>
        <v>42421.141469907408</v>
      </c>
      <c r="T4063" s="21">
        <f t="shared" si="385"/>
        <v>42481.099803240737</v>
      </c>
      <c r="U4063" s="23">
        <f t="shared" si="386"/>
        <v>60</v>
      </c>
      <c r="V4063" s="25">
        <f t="shared" si="387"/>
        <v>0.16438356164383561</v>
      </c>
    </row>
    <row r="4064" spans="1:22" customFormat="1" ht="60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 s="8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82"/>
        <v>2</v>
      </c>
      <c r="P4064" s="9">
        <f t="shared" si="383"/>
        <v>163.33000000000001</v>
      </c>
      <c r="Q4064" s="5" t="s">
        <v>8313</v>
      </c>
      <c r="R4064" s="10" t="s">
        <v>8314</v>
      </c>
      <c r="S4064" s="18">
        <f t="shared" si="384"/>
        <v>42523.739212962959</v>
      </c>
      <c r="T4064" s="21">
        <f t="shared" si="385"/>
        <v>42553.739212962959</v>
      </c>
      <c r="U4064" s="23">
        <f t="shared" si="386"/>
        <v>30</v>
      </c>
      <c r="V4064" s="25">
        <f t="shared" si="387"/>
        <v>8.2191780821917804E-2</v>
      </c>
    </row>
    <row r="4065" spans="1:22" customFormat="1" ht="60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 s="8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82"/>
        <v>1</v>
      </c>
      <c r="P4065" s="9">
        <f t="shared" si="383"/>
        <v>15</v>
      </c>
      <c r="Q4065" s="5" t="s">
        <v>8313</v>
      </c>
      <c r="R4065" s="10" t="s">
        <v>8314</v>
      </c>
      <c r="S4065" s="18">
        <f t="shared" si="384"/>
        <v>41787.681527777779</v>
      </c>
      <c r="T4065" s="21">
        <f t="shared" si="385"/>
        <v>41817.681527777779</v>
      </c>
      <c r="U4065" s="23">
        <f t="shared" si="386"/>
        <v>30</v>
      </c>
      <c r="V4065" s="25">
        <f t="shared" si="387"/>
        <v>8.2191780821917804E-2</v>
      </c>
    </row>
    <row r="4066" spans="1:22" customFormat="1" ht="60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 s="8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82"/>
        <v>19</v>
      </c>
      <c r="P4066" s="9">
        <f t="shared" si="383"/>
        <v>64.17</v>
      </c>
      <c r="Q4066" s="5" t="s">
        <v>8313</v>
      </c>
      <c r="R4066" s="10" t="s">
        <v>8314</v>
      </c>
      <c r="S4066" s="18">
        <f t="shared" si="384"/>
        <v>42093.588263888887</v>
      </c>
      <c r="T4066" s="21">
        <f t="shared" si="385"/>
        <v>42123.588263888887</v>
      </c>
      <c r="U4066" s="23">
        <f t="shared" si="386"/>
        <v>30</v>
      </c>
      <c r="V4066" s="25">
        <f t="shared" si="387"/>
        <v>8.2191780821917804E-2</v>
      </c>
    </row>
    <row r="4067" spans="1:22" customFormat="1" ht="45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 s="8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82"/>
        <v>1</v>
      </c>
      <c r="P4067" s="9">
        <f t="shared" si="383"/>
        <v>6.75</v>
      </c>
      <c r="Q4067" s="5" t="s">
        <v>8313</v>
      </c>
      <c r="R4067" s="10" t="s">
        <v>8314</v>
      </c>
      <c r="S4067" s="18">
        <f t="shared" si="384"/>
        <v>41833.951516203706</v>
      </c>
      <c r="T4067" s="21">
        <f t="shared" si="385"/>
        <v>41863.951516203706</v>
      </c>
      <c r="U4067" s="23">
        <f t="shared" si="386"/>
        <v>30</v>
      </c>
      <c r="V4067" s="25">
        <f t="shared" si="387"/>
        <v>8.2191780821917804E-2</v>
      </c>
    </row>
    <row r="4068" spans="1:22" customFormat="1" ht="60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 s="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82"/>
        <v>0</v>
      </c>
      <c r="P4068" s="9">
        <f t="shared" si="383"/>
        <v>25</v>
      </c>
      <c r="Q4068" s="5" t="s">
        <v>8313</v>
      </c>
      <c r="R4068" s="10" t="s">
        <v>8314</v>
      </c>
      <c r="S4068" s="18">
        <f t="shared" si="384"/>
        <v>42479.039212962962</v>
      </c>
      <c r="T4068" s="21">
        <f t="shared" si="385"/>
        <v>42509.039212962962</v>
      </c>
      <c r="U4068" s="23">
        <f t="shared" si="386"/>
        <v>30</v>
      </c>
      <c r="V4068" s="25">
        <f t="shared" si="387"/>
        <v>8.2191780821917804E-2</v>
      </c>
    </row>
    <row r="4069" spans="1:22" customFormat="1" ht="60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 s="8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82"/>
        <v>61</v>
      </c>
      <c r="P4069" s="9">
        <f t="shared" si="383"/>
        <v>179.12</v>
      </c>
      <c r="Q4069" s="5" t="s">
        <v>8313</v>
      </c>
      <c r="R4069" s="10" t="s">
        <v>8314</v>
      </c>
      <c r="S4069" s="18">
        <f t="shared" si="384"/>
        <v>42235.117476851854</v>
      </c>
      <c r="T4069" s="21">
        <f t="shared" si="385"/>
        <v>42275.117476851854</v>
      </c>
      <c r="U4069" s="23">
        <f t="shared" si="386"/>
        <v>40</v>
      </c>
      <c r="V4069" s="25">
        <f t="shared" si="387"/>
        <v>0.1095890410958904</v>
      </c>
    </row>
    <row r="4070" spans="1:22" customFormat="1" ht="45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 s="8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82"/>
        <v>1</v>
      </c>
      <c r="P4070" s="9">
        <f t="shared" si="383"/>
        <v>34.950000000000003</v>
      </c>
      <c r="Q4070" s="5" t="s">
        <v>8313</v>
      </c>
      <c r="R4070" s="10" t="s">
        <v>8314</v>
      </c>
      <c r="S4070" s="18">
        <f t="shared" si="384"/>
        <v>42718.963599537034</v>
      </c>
      <c r="T4070" s="21">
        <f t="shared" si="385"/>
        <v>42748.961805555555</v>
      </c>
      <c r="U4070" s="23">
        <f t="shared" si="386"/>
        <v>30</v>
      </c>
      <c r="V4070" s="25">
        <f t="shared" si="387"/>
        <v>8.2191780821917804E-2</v>
      </c>
    </row>
    <row r="4071" spans="1:22" customFormat="1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 s="8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82"/>
        <v>34</v>
      </c>
      <c r="P4071" s="9">
        <f t="shared" si="383"/>
        <v>33.08</v>
      </c>
      <c r="Q4071" s="5" t="s">
        <v>8313</v>
      </c>
      <c r="R4071" s="10" t="s">
        <v>8314</v>
      </c>
      <c r="S4071" s="18">
        <f t="shared" si="384"/>
        <v>42022.661527777775</v>
      </c>
      <c r="T4071" s="21">
        <f t="shared" si="385"/>
        <v>42063.5</v>
      </c>
      <c r="U4071" s="23">
        <f t="shared" si="386"/>
        <v>41</v>
      </c>
      <c r="V4071" s="25">
        <f t="shared" si="387"/>
        <v>0.11232876712328767</v>
      </c>
    </row>
    <row r="4072" spans="1:22" customFormat="1" ht="45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 s="8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82"/>
        <v>17</v>
      </c>
      <c r="P4072" s="9">
        <f t="shared" si="383"/>
        <v>27.5</v>
      </c>
      <c r="Q4072" s="5" t="s">
        <v>8313</v>
      </c>
      <c r="R4072" s="10" t="s">
        <v>8314</v>
      </c>
      <c r="S4072" s="18">
        <f t="shared" si="384"/>
        <v>42031.666898148149</v>
      </c>
      <c r="T4072" s="21">
        <f t="shared" si="385"/>
        <v>42064.125</v>
      </c>
      <c r="U4072" s="23">
        <f t="shared" si="386"/>
        <v>33</v>
      </c>
      <c r="V4072" s="25">
        <f t="shared" si="387"/>
        <v>9.0410958904109592E-2</v>
      </c>
    </row>
    <row r="4073" spans="1:22" customFormat="1" ht="60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 s="8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82"/>
        <v>0</v>
      </c>
      <c r="P4073" s="9">
        <f t="shared" si="383"/>
        <v>0</v>
      </c>
      <c r="Q4073" s="5" t="s">
        <v>8313</v>
      </c>
      <c r="R4073" s="10" t="s">
        <v>8314</v>
      </c>
      <c r="S4073" s="18">
        <f t="shared" si="384"/>
        <v>42700.804756944446</v>
      </c>
      <c r="T4073" s="21">
        <f t="shared" si="385"/>
        <v>42730.804756944446</v>
      </c>
      <c r="U4073" s="23">
        <f t="shared" si="386"/>
        <v>30</v>
      </c>
      <c r="V4073" s="25">
        <f t="shared" si="387"/>
        <v>8.2191780821917804E-2</v>
      </c>
    </row>
    <row r="4074" spans="1:22" customFormat="1" ht="60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 s="8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82"/>
        <v>0</v>
      </c>
      <c r="P4074" s="9">
        <f t="shared" si="383"/>
        <v>2</v>
      </c>
      <c r="Q4074" s="5" t="s">
        <v>8313</v>
      </c>
      <c r="R4074" s="10" t="s">
        <v>8314</v>
      </c>
      <c r="S4074" s="18">
        <f t="shared" si="384"/>
        <v>41812.77443287037</v>
      </c>
      <c r="T4074" s="21">
        <f t="shared" si="385"/>
        <v>41872.77443287037</v>
      </c>
      <c r="U4074" s="23">
        <f t="shared" si="386"/>
        <v>60</v>
      </c>
      <c r="V4074" s="25">
        <f t="shared" si="387"/>
        <v>0.16438356164383561</v>
      </c>
    </row>
    <row r="4075" spans="1:22" customFormat="1" ht="45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 s="8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82"/>
        <v>1</v>
      </c>
      <c r="P4075" s="9">
        <f t="shared" si="383"/>
        <v>18.5</v>
      </c>
      <c r="Q4075" s="5" t="s">
        <v>8313</v>
      </c>
      <c r="R4075" s="10" t="s">
        <v>8314</v>
      </c>
      <c r="S4075" s="18">
        <f t="shared" si="384"/>
        <v>42078.34520833334</v>
      </c>
      <c r="T4075" s="21">
        <f t="shared" si="385"/>
        <v>42133.166666666672</v>
      </c>
      <c r="U4075" s="23">
        <f t="shared" si="386"/>
        <v>55</v>
      </c>
      <c r="V4075" s="25">
        <f t="shared" si="387"/>
        <v>0.15068493150684931</v>
      </c>
    </row>
    <row r="4076" spans="1:22" customFormat="1" ht="60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 s="8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82"/>
        <v>27</v>
      </c>
      <c r="P4076" s="9">
        <f t="shared" si="383"/>
        <v>35</v>
      </c>
      <c r="Q4076" s="5" t="s">
        <v>8313</v>
      </c>
      <c r="R4076" s="10" t="s">
        <v>8314</v>
      </c>
      <c r="S4076" s="18">
        <f t="shared" si="384"/>
        <v>42283.552951388891</v>
      </c>
      <c r="T4076" s="21">
        <f t="shared" si="385"/>
        <v>42313.594618055555</v>
      </c>
      <c r="U4076" s="23">
        <f t="shared" si="386"/>
        <v>30</v>
      </c>
      <c r="V4076" s="25">
        <f t="shared" si="387"/>
        <v>8.2191780821917804E-2</v>
      </c>
    </row>
    <row r="4077" spans="1:22" customFormat="1" ht="60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 s="8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82"/>
        <v>29</v>
      </c>
      <c r="P4077" s="9">
        <f t="shared" si="383"/>
        <v>44.31</v>
      </c>
      <c r="Q4077" s="5" t="s">
        <v>8313</v>
      </c>
      <c r="R4077" s="10" t="s">
        <v>8314</v>
      </c>
      <c r="S4077" s="18">
        <f t="shared" si="384"/>
        <v>41779.045937499999</v>
      </c>
      <c r="T4077" s="21">
        <f t="shared" si="385"/>
        <v>41820.727777777778</v>
      </c>
      <c r="U4077" s="23">
        <f t="shared" si="386"/>
        <v>41</v>
      </c>
      <c r="V4077" s="25">
        <f t="shared" si="387"/>
        <v>0.11232876712328767</v>
      </c>
    </row>
    <row r="4078" spans="1:22" customFormat="1" ht="45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 s="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82"/>
        <v>0</v>
      </c>
      <c r="P4078" s="9">
        <f t="shared" si="383"/>
        <v>0</v>
      </c>
      <c r="Q4078" s="5" t="s">
        <v>8313</v>
      </c>
      <c r="R4078" s="10" t="s">
        <v>8314</v>
      </c>
      <c r="S4078" s="18">
        <f t="shared" si="384"/>
        <v>41905.795706018522</v>
      </c>
      <c r="T4078" s="21">
        <f t="shared" si="385"/>
        <v>41933.82708333333</v>
      </c>
      <c r="U4078" s="23">
        <f t="shared" si="386"/>
        <v>28</v>
      </c>
      <c r="V4078" s="25">
        <f t="shared" si="387"/>
        <v>7.6712328767123292E-2</v>
      </c>
    </row>
    <row r="4079" spans="1:22" customFormat="1" ht="60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 s="8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82"/>
        <v>9</v>
      </c>
      <c r="P4079" s="9">
        <f t="shared" si="383"/>
        <v>222.5</v>
      </c>
      <c r="Q4079" s="5" t="s">
        <v>8313</v>
      </c>
      <c r="R4079" s="10" t="s">
        <v>8314</v>
      </c>
      <c r="S4079" s="18">
        <f t="shared" si="384"/>
        <v>42695.7105787037</v>
      </c>
      <c r="T4079" s="21">
        <f t="shared" si="385"/>
        <v>42725.7105787037</v>
      </c>
      <c r="U4079" s="23">
        <f t="shared" si="386"/>
        <v>30</v>
      </c>
      <c r="V4079" s="25">
        <f t="shared" si="387"/>
        <v>8.2191780821917804E-2</v>
      </c>
    </row>
    <row r="4080" spans="1:22" customFormat="1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 s="8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82"/>
        <v>0</v>
      </c>
      <c r="P4080" s="9">
        <f t="shared" si="383"/>
        <v>0</v>
      </c>
      <c r="Q4080" s="5" t="s">
        <v>8313</v>
      </c>
      <c r="R4080" s="10" t="s">
        <v>8314</v>
      </c>
      <c r="S4080" s="18">
        <f t="shared" si="384"/>
        <v>42732.787523148145</v>
      </c>
      <c r="T4080" s="21">
        <f t="shared" si="385"/>
        <v>42762.787523148145</v>
      </c>
      <c r="U4080" s="23">
        <f t="shared" si="386"/>
        <v>30</v>
      </c>
      <c r="V4080" s="25">
        <f t="shared" si="387"/>
        <v>8.2191780821917804E-2</v>
      </c>
    </row>
    <row r="4081" spans="1:22" customFormat="1" ht="60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 s="8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82"/>
        <v>0</v>
      </c>
      <c r="P4081" s="9">
        <f t="shared" si="383"/>
        <v>5</v>
      </c>
      <c r="Q4081" s="5" t="s">
        <v>8313</v>
      </c>
      <c r="R4081" s="10" t="s">
        <v>8314</v>
      </c>
      <c r="S4081" s="18">
        <f t="shared" si="384"/>
        <v>42510.938900462963</v>
      </c>
      <c r="T4081" s="21">
        <f t="shared" si="385"/>
        <v>42540.938900462963</v>
      </c>
      <c r="U4081" s="23">
        <f t="shared" si="386"/>
        <v>30</v>
      </c>
      <c r="V4081" s="25">
        <f t="shared" si="387"/>
        <v>8.2191780821917804E-2</v>
      </c>
    </row>
    <row r="4082" spans="1:22" customFormat="1" ht="60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 s="8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82"/>
        <v>0</v>
      </c>
      <c r="P4082" s="9">
        <f t="shared" si="383"/>
        <v>0</v>
      </c>
      <c r="Q4082" s="5" t="s">
        <v>8313</v>
      </c>
      <c r="R4082" s="10" t="s">
        <v>8314</v>
      </c>
      <c r="S4082" s="18">
        <f t="shared" si="384"/>
        <v>42511.698101851856</v>
      </c>
      <c r="T4082" s="21">
        <f t="shared" si="385"/>
        <v>42535.787500000006</v>
      </c>
      <c r="U4082" s="23">
        <f t="shared" si="386"/>
        <v>24</v>
      </c>
      <c r="V4082" s="25">
        <f t="shared" si="387"/>
        <v>6.575342465753424E-2</v>
      </c>
    </row>
    <row r="4083" spans="1:22" customFormat="1" ht="45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 s="8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82"/>
        <v>16</v>
      </c>
      <c r="P4083" s="9">
        <f t="shared" si="383"/>
        <v>29.17</v>
      </c>
      <c r="Q4083" s="5" t="s">
        <v>8313</v>
      </c>
      <c r="R4083" s="10" t="s">
        <v>8314</v>
      </c>
      <c r="S4083" s="18">
        <f t="shared" si="384"/>
        <v>42041.581307870365</v>
      </c>
      <c r="T4083" s="21">
        <f t="shared" si="385"/>
        <v>42071.539641203708</v>
      </c>
      <c r="U4083" s="23">
        <f t="shared" si="386"/>
        <v>30</v>
      </c>
      <c r="V4083" s="25">
        <f t="shared" si="387"/>
        <v>8.2191780821917804E-2</v>
      </c>
    </row>
    <row r="4084" spans="1:22" customFormat="1" ht="60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 s="8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82"/>
        <v>2</v>
      </c>
      <c r="P4084" s="9">
        <f t="shared" si="383"/>
        <v>1.5</v>
      </c>
      <c r="Q4084" s="5" t="s">
        <v>8313</v>
      </c>
      <c r="R4084" s="10" t="s">
        <v>8314</v>
      </c>
      <c r="S4084" s="18">
        <f t="shared" si="384"/>
        <v>42307.189270833333</v>
      </c>
      <c r="T4084" s="21">
        <f t="shared" si="385"/>
        <v>42322.958333333328</v>
      </c>
      <c r="U4084" s="23">
        <f t="shared" si="386"/>
        <v>15</v>
      </c>
      <c r="V4084" s="25">
        <f t="shared" si="387"/>
        <v>4.1095890410958902E-2</v>
      </c>
    </row>
    <row r="4085" spans="1:22" customFormat="1" ht="60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 s="8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82"/>
        <v>22</v>
      </c>
      <c r="P4085" s="9">
        <f t="shared" si="383"/>
        <v>126.5</v>
      </c>
      <c r="Q4085" s="5" t="s">
        <v>8313</v>
      </c>
      <c r="R4085" s="10" t="s">
        <v>8314</v>
      </c>
      <c r="S4085" s="18">
        <f t="shared" si="384"/>
        <v>42353.761759259258</v>
      </c>
      <c r="T4085" s="21">
        <f t="shared" si="385"/>
        <v>42383.761759259258</v>
      </c>
      <c r="U4085" s="23">
        <f t="shared" si="386"/>
        <v>30</v>
      </c>
      <c r="V4085" s="25">
        <f t="shared" si="387"/>
        <v>8.2191780821917804E-2</v>
      </c>
    </row>
    <row r="4086" spans="1:22" customFormat="1" ht="60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 s="8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82"/>
        <v>0</v>
      </c>
      <c r="P4086" s="9">
        <f t="shared" si="383"/>
        <v>10</v>
      </c>
      <c r="Q4086" s="5" t="s">
        <v>8313</v>
      </c>
      <c r="R4086" s="10" t="s">
        <v>8314</v>
      </c>
      <c r="S4086" s="18">
        <f t="shared" si="384"/>
        <v>42622.436412037037</v>
      </c>
      <c r="T4086" s="21">
        <f t="shared" si="385"/>
        <v>42652.436412037037</v>
      </c>
      <c r="U4086" s="23">
        <f t="shared" si="386"/>
        <v>30</v>
      </c>
      <c r="V4086" s="25">
        <f t="shared" si="387"/>
        <v>8.2191780821917804E-2</v>
      </c>
    </row>
    <row r="4087" spans="1:22" customFormat="1" ht="60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 s="8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82"/>
        <v>0</v>
      </c>
      <c r="P4087" s="9">
        <f t="shared" si="383"/>
        <v>10</v>
      </c>
      <c r="Q4087" s="5" t="s">
        <v>8313</v>
      </c>
      <c r="R4087" s="10" t="s">
        <v>8314</v>
      </c>
      <c r="S4087" s="18">
        <f t="shared" si="384"/>
        <v>42058.603877314818</v>
      </c>
      <c r="T4087" s="21">
        <f t="shared" si="385"/>
        <v>42087.165972222225</v>
      </c>
      <c r="U4087" s="23">
        <f t="shared" si="386"/>
        <v>29</v>
      </c>
      <c r="V4087" s="25">
        <f t="shared" si="387"/>
        <v>7.9452054794520555E-2</v>
      </c>
    </row>
    <row r="4088" spans="1:22" customFormat="1" ht="60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 s="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82"/>
        <v>5</v>
      </c>
      <c r="P4088" s="9">
        <f t="shared" si="383"/>
        <v>9.4</v>
      </c>
      <c r="Q4088" s="5" t="s">
        <v>8313</v>
      </c>
      <c r="R4088" s="10" t="s">
        <v>8314</v>
      </c>
      <c r="S4088" s="18">
        <f t="shared" si="384"/>
        <v>42304.940960648149</v>
      </c>
      <c r="T4088" s="21">
        <f t="shared" si="385"/>
        <v>42329.166666666672</v>
      </c>
      <c r="U4088" s="23">
        <f t="shared" si="386"/>
        <v>25</v>
      </c>
      <c r="V4088" s="25">
        <f t="shared" si="387"/>
        <v>6.8493150684931503E-2</v>
      </c>
    </row>
    <row r="4089" spans="1:22" customFormat="1" ht="15.75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 s="8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82"/>
        <v>0</v>
      </c>
      <c r="P4089" s="9">
        <f t="shared" si="383"/>
        <v>0</v>
      </c>
      <c r="Q4089" s="5" t="s">
        <v>8313</v>
      </c>
      <c r="R4089" s="10" t="s">
        <v>8314</v>
      </c>
      <c r="S4089" s="18">
        <f t="shared" si="384"/>
        <v>42538.742893518516</v>
      </c>
      <c r="T4089" s="21">
        <f t="shared" si="385"/>
        <v>42568.742893518516</v>
      </c>
      <c r="U4089" s="23">
        <f t="shared" si="386"/>
        <v>30</v>
      </c>
      <c r="V4089" s="25">
        <f t="shared" si="387"/>
        <v>8.2191780821917804E-2</v>
      </c>
    </row>
    <row r="4090" spans="1:22" customFormat="1" ht="45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 s="8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82"/>
        <v>11</v>
      </c>
      <c r="P4090" s="9">
        <f t="shared" si="383"/>
        <v>72</v>
      </c>
      <c r="Q4090" s="5" t="s">
        <v>8313</v>
      </c>
      <c r="R4090" s="10" t="s">
        <v>8314</v>
      </c>
      <c r="S4090" s="18">
        <f t="shared" si="384"/>
        <v>41990.612546296295</v>
      </c>
      <c r="T4090" s="21">
        <f t="shared" si="385"/>
        <v>42020.434722222228</v>
      </c>
      <c r="U4090" s="23">
        <f t="shared" si="386"/>
        <v>30</v>
      </c>
      <c r="V4090" s="25">
        <f t="shared" si="387"/>
        <v>8.2191780821917804E-2</v>
      </c>
    </row>
    <row r="4091" spans="1:22" customFormat="1" ht="60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 s="8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82"/>
        <v>5</v>
      </c>
      <c r="P4091" s="9">
        <f t="shared" si="383"/>
        <v>30</v>
      </c>
      <c r="Q4091" s="5" t="s">
        <v>8313</v>
      </c>
      <c r="R4091" s="10" t="s">
        <v>8314</v>
      </c>
      <c r="S4091" s="18">
        <f t="shared" si="384"/>
        <v>42122.732499999998</v>
      </c>
      <c r="T4091" s="21">
        <f t="shared" si="385"/>
        <v>42155.732638888891</v>
      </c>
      <c r="U4091" s="23">
        <f t="shared" si="386"/>
        <v>33</v>
      </c>
      <c r="V4091" s="25">
        <f t="shared" si="387"/>
        <v>9.0410958904109592E-2</v>
      </c>
    </row>
    <row r="4092" spans="1:22" customFormat="1" ht="45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 s="8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82"/>
        <v>3</v>
      </c>
      <c r="P4092" s="9">
        <f t="shared" si="383"/>
        <v>10.67</v>
      </c>
      <c r="Q4092" s="5" t="s">
        <v>8313</v>
      </c>
      <c r="R4092" s="10" t="s">
        <v>8314</v>
      </c>
      <c r="S4092" s="18">
        <f t="shared" si="384"/>
        <v>42209.67288194444</v>
      </c>
      <c r="T4092" s="21">
        <f t="shared" si="385"/>
        <v>42223.625</v>
      </c>
      <c r="U4092" s="23">
        <f t="shared" si="386"/>
        <v>14</v>
      </c>
      <c r="V4092" s="25">
        <f t="shared" si="387"/>
        <v>3.8356164383561646E-2</v>
      </c>
    </row>
    <row r="4093" spans="1:22" customFormat="1" ht="60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 s="8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82"/>
        <v>13</v>
      </c>
      <c r="P4093" s="9">
        <f t="shared" si="383"/>
        <v>25.5</v>
      </c>
      <c r="Q4093" s="5" t="s">
        <v>8313</v>
      </c>
      <c r="R4093" s="10" t="s">
        <v>8314</v>
      </c>
      <c r="S4093" s="18">
        <f t="shared" si="384"/>
        <v>41990.506377314814</v>
      </c>
      <c r="T4093" s="21">
        <f t="shared" si="385"/>
        <v>42020.506377314814</v>
      </c>
      <c r="U4093" s="23">
        <f t="shared" si="386"/>
        <v>30</v>
      </c>
      <c r="V4093" s="25">
        <f t="shared" si="387"/>
        <v>8.2191780821917804E-2</v>
      </c>
    </row>
    <row r="4094" spans="1:22" customFormat="1" ht="45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 s="8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82"/>
        <v>0</v>
      </c>
      <c r="P4094" s="9">
        <f t="shared" si="383"/>
        <v>20</v>
      </c>
      <c r="Q4094" s="5" t="s">
        <v>8313</v>
      </c>
      <c r="R4094" s="10" t="s">
        <v>8314</v>
      </c>
      <c r="S4094" s="18">
        <f t="shared" si="384"/>
        <v>42039.194988425923</v>
      </c>
      <c r="T4094" s="21">
        <f t="shared" si="385"/>
        <v>42099.153321759266</v>
      </c>
      <c r="U4094" s="23">
        <f t="shared" si="386"/>
        <v>60</v>
      </c>
      <c r="V4094" s="25">
        <f t="shared" si="387"/>
        <v>0.16438356164383561</v>
      </c>
    </row>
    <row r="4095" spans="1:22" customFormat="1" ht="60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 s="8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82"/>
        <v>2</v>
      </c>
      <c r="P4095" s="9">
        <f t="shared" si="383"/>
        <v>15</v>
      </c>
      <c r="Q4095" s="5" t="s">
        <v>8313</v>
      </c>
      <c r="R4095" s="10" t="s">
        <v>8314</v>
      </c>
      <c r="S4095" s="18">
        <f t="shared" si="384"/>
        <v>42178.815891203703</v>
      </c>
      <c r="T4095" s="21">
        <f t="shared" si="385"/>
        <v>42238.815891203703</v>
      </c>
      <c r="U4095" s="23">
        <f t="shared" si="386"/>
        <v>60</v>
      </c>
      <c r="V4095" s="25">
        <f t="shared" si="387"/>
        <v>0.16438356164383561</v>
      </c>
    </row>
    <row r="4096" spans="1:22" customFormat="1" ht="45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 s="8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82"/>
        <v>37</v>
      </c>
      <c r="P4096" s="9">
        <f t="shared" si="383"/>
        <v>91.25</v>
      </c>
      <c r="Q4096" s="5" t="s">
        <v>8313</v>
      </c>
      <c r="R4096" s="10" t="s">
        <v>8314</v>
      </c>
      <c r="S4096" s="18">
        <f t="shared" si="384"/>
        <v>41890.086805555555</v>
      </c>
      <c r="T4096" s="21">
        <f t="shared" si="385"/>
        <v>41934.207638888889</v>
      </c>
      <c r="U4096" s="23">
        <f t="shared" si="386"/>
        <v>44</v>
      </c>
      <c r="V4096" s="25">
        <f t="shared" si="387"/>
        <v>0.12054794520547946</v>
      </c>
    </row>
    <row r="4097" spans="1:22" customFormat="1" ht="45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 s="8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82"/>
        <v>3</v>
      </c>
      <c r="P4097" s="9">
        <f t="shared" si="383"/>
        <v>800</v>
      </c>
      <c r="Q4097" s="5" t="s">
        <v>8313</v>
      </c>
      <c r="R4097" s="10" t="s">
        <v>8314</v>
      </c>
      <c r="S4097" s="18">
        <f t="shared" si="384"/>
        <v>42693.031828703708</v>
      </c>
      <c r="T4097" s="21">
        <f t="shared" si="385"/>
        <v>42723.031828703708</v>
      </c>
      <c r="U4097" s="23">
        <f t="shared" si="386"/>
        <v>30</v>
      </c>
      <c r="V4097" s="25">
        <f t="shared" si="387"/>
        <v>8.2191780821917804E-2</v>
      </c>
    </row>
    <row r="4098" spans="1:22" customFormat="1" ht="45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 s="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82"/>
        <v>11</v>
      </c>
      <c r="P4098" s="9">
        <f t="shared" si="383"/>
        <v>80</v>
      </c>
      <c r="Q4098" s="5" t="s">
        <v>8313</v>
      </c>
      <c r="R4098" s="10" t="s">
        <v>8314</v>
      </c>
      <c r="S4098" s="18">
        <f t="shared" si="384"/>
        <v>42750.530312499999</v>
      </c>
      <c r="T4098" s="21">
        <f t="shared" si="385"/>
        <v>42794.368749999994</v>
      </c>
      <c r="U4098" s="23">
        <f t="shared" si="386"/>
        <v>44</v>
      </c>
      <c r="V4098" s="25">
        <f t="shared" si="387"/>
        <v>0.12054794520547946</v>
      </c>
    </row>
    <row r="4099" spans="1:22" customFormat="1" ht="60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 s="8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8">ROUND(E4099/D4099*100,0)</f>
        <v>0</v>
      </c>
      <c r="P4099" s="9">
        <f t="shared" ref="P4099:P4115" si="389">IFERROR(ROUND(E4099/L4099,2),0)</f>
        <v>0</v>
      </c>
      <c r="Q4099" s="5" t="s">
        <v>8313</v>
      </c>
      <c r="R4099" s="10" t="s">
        <v>8314</v>
      </c>
      <c r="S4099" s="18">
        <f t="shared" ref="S4099:S4115" si="390">(((J4099/60)/60)/24)+DATE(1970,1,1)</f>
        <v>42344.824502314819</v>
      </c>
      <c r="T4099" s="21">
        <f t="shared" ref="T4099:T4115" si="391">(((I4099/60)/60)/24)+DATE(1970,1,1)</f>
        <v>42400.996527777781</v>
      </c>
      <c r="U4099" s="23">
        <f t="shared" ref="U4099:U4115" si="392">_xlfn.DAYS(T4099,S4099)</f>
        <v>56</v>
      </c>
      <c r="V4099" s="25">
        <f t="shared" ref="V4099:V4115" si="393">U4099/365</f>
        <v>0.15342465753424658</v>
      </c>
    </row>
    <row r="4100" spans="1:22" customFormat="1" ht="45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 s="8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8"/>
        <v>0</v>
      </c>
      <c r="P4100" s="9">
        <f t="shared" si="389"/>
        <v>0</v>
      </c>
      <c r="Q4100" s="5" t="s">
        <v>8313</v>
      </c>
      <c r="R4100" s="10" t="s">
        <v>8314</v>
      </c>
      <c r="S4100" s="18">
        <f t="shared" si="390"/>
        <v>42495.722187499996</v>
      </c>
      <c r="T4100" s="21">
        <f t="shared" si="391"/>
        <v>42525.722187499996</v>
      </c>
      <c r="U4100" s="23">
        <f t="shared" si="392"/>
        <v>30</v>
      </c>
      <c r="V4100" s="25">
        <f t="shared" si="393"/>
        <v>8.2191780821917804E-2</v>
      </c>
    </row>
    <row r="4101" spans="1:22" customFormat="1" ht="60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 s="8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8"/>
        <v>1</v>
      </c>
      <c r="P4101" s="9">
        <f t="shared" si="389"/>
        <v>50</v>
      </c>
      <c r="Q4101" s="5" t="s">
        <v>8313</v>
      </c>
      <c r="R4101" s="10" t="s">
        <v>8314</v>
      </c>
      <c r="S4101" s="18">
        <f t="shared" si="390"/>
        <v>42570.850381944445</v>
      </c>
      <c r="T4101" s="21">
        <f t="shared" si="391"/>
        <v>42615.850381944445</v>
      </c>
      <c r="U4101" s="23">
        <f t="shared" si="392"/>
        <v>45</v>
      </c>
      <c r="V4101" s="25">
        <f t="shared" si="393"/>
        <v>0.12328767123287671</v>
      </c>
    </row>
    <row r="4102" spans="1:22" customFormat="1" ht="45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 s="8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8"/>
        <v>0</v>
      </c>
      <c r="P4102" s="9">
        <f t="shared" si="389"/>
        <v>0</v>
      </c>
      <c r="Q4102" s="5" t="s">
        <v>8313</v>
      </c>
      <c r="R4102" s="10" t="s">
        <v>8314</v>
      </c>
      <c r="S4102" s="18">
        <f t="shared" si="390"/>
        <v>41927.124884259261</v>
      </c>
      <c r="T4102" s="21">
        <f t="shared" si="391"/>
        <v>41937.124884259261</v>
      </c>
      <c r="U4102" s="23">
        <f t="shared" si="392"/>
        <v>10</v>
      </c>
      <c r="V4102" s="25">
        <f t="shared" si="393"/>
        <v>2.7397260273972601E-2</v>
      </c>
    </row>
    <row r="4103" spans="1:22" customFormat="1" ht="60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 s="8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8"/>
        <v>0</v>
      </c>
      <c r="P4103" s="9">
        <f t="shared" si="389"/>
        <v>0</v>
      </c>
      <c r="Q4103" s="5" t="s">
        <v>8313</v>
      </c>
      <c r="R4103" s="10" t="s">
        <v>8314</v>
      </c>
      <c r="S4103" s="18">
        <f t="shared" si="390"/>
        <v>42730.903726851851</v>
      </c>
      <c r="T4103" s="21">
        <f t="shared" si="391"/>
        <v>42760.903726851851</v>
      </c>
      <c r="U4103" s="23">
        <f t="shared" si="392"/>
        <v>30</v>
      </c>
      <c r="V4103" s="25">
        <f t="shared" si="393"/>
        <v>8.2191780821917804E-2</v>
      </c>
    </row>
    <row r="4104" spans="1:22" customFormat="1" ht="45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 s="8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8"/>
        <v>27</v>
      </c>
      <c r="P4104" s="9">
        <f t="shared" si="389"/>
        <v>22.83</v>
      </c>
      <c r="Q4104" s="5" t="s">
        <v>8313</v>
      </c>
      <c r="R4104" s="10" t="s">
        <v>8314</v>
      </c>
      <c r="S4104" s="18">
        <f t="shared" si="390"/>
        <v>42475.848067129627</v>
      </c>
      <c r="T4104" s="21">
        <f t="shared" si="391"/>
        <v>42505.848067129627</v>
      </c>
      <c r="U4104" s="23">
        <f t="shared" si="392"/>
        <v>30</v>
      </c>
      <c r="V4104" s="25">
        <f t="shared" si="393"/>
        <v>8.2191780821917804E-2</v>
      </c>
    </row>
    <row r="4105" spans="1:22" customFormat="1" ht="45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 s="8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8"/>
        <v>10</v>
      </c>
      <c r="P4105" s="9">
        <f t="shared" si="389"/>
        <v>16.670000000000002</v>
      </c>
      <c r="Q4105" s="5" t="s">
        <v>8313</v>
      </c>
      <c r="R4105" s="10" t="s">
        <v>8314</v>
      </c>
      <c r="S4105" s="18">
        <f t="shared" si="390"/>
        <v>42188.83293981482</v>
      </c>
      <c r="T4105" s="21">
        <f t="shared" si="391"/>
        <v>42242.772222222222</v>
      </c>
      <c r="U4105" s="23">
        <f t="shared" si="392"/>
        <v>54</v>
      </c>
      <c r="V4105" s="25">
        <f t="shared" si="393"/>
        <v>0.14794520547945206</v>
      </c>
    </row>
    <row r="4106" spans="1:22" customFormat="1" ht="45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 s="8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8"/>
        <v>21</v>
      </c>
      <c r="P4106" s="9">
        <f t="shared" si="389"/>
        <v>45.79</v>
      </c>
      <c r="Q4106" s="5" t="s">
        <v>8313</v>
      </c>
      <c r="R4106" s="10" t="s">
        <v>8314</v>
      </c>
      <c r="S4106" s="18">
        <f t="shared" si="390"/>
        <v>42640.278171296297</v>
      </c>
      <c r="T4106" s="21">
        <f t="shared" si="391"/>
        <v>42670.278171296297</v>
      </c>
      <c r="U4106" s="23">
        <f t="shared" si="392"/>
        <v>30</v>
      </c>
      <c r="V4106" s="25">
        <f t="shared" si="393"/>
        <v>8.2191780821917804E-2</v>
      </c>
    </row>
    <row r="4107" spans="1:22" customFormat="1" ht="60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 s="8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8"/>
        <v>7</v>
      </c>
      <c r="P4107" s="9">
        <f t="shared" si="389"/>
        <v>383.33</v>
      </c>
      <c r="Q4107" s="5" t="s">
        <v>8313</v>
      </c>
      <c r="R4107" s="10" t="s">
        <v>8314</v>
      </c>
      <c r="S4107" s="18">
        <f t="shared" si="390"/>
        <v>42697.010520833333</v>
      </c>
      <c r="T4107" s="21">
        <f t="shared" si="391"/>
        <v>42730.010520833333</v>
      </c>
      <c r="U4107" s="23">
        <f t="shared" si="392"/>
        <v>33</v>
      </c>
      <c r="V4107" s="25">
        <f t="shared" si="393"/>
        <v>9.0410958904109592E-2</v>
      </c>
    </row>
    <row r="4108" spans="1:22" customFormat="1" ht="60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 s="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8"/>
        <v>71</v>
      </c>
      <c r="P4108" s="9">
        <f t="shared" si="389"/>
        <v>106.97</v>
      </c>
      <c r="Q4108" s="5" t="s">
        <v>8313</v>
      </c>
      <c r="R4108" s="10" t="s">
        <v>8314</v>
      </c>
      <c r="S4108" s="18">
        <f t="shared" si="390"/>
        <v>42053.049375000002</v>
      </c>
      <c r="T4108" s="21">
        <f t="shared" si="391"/>
        <v>42096.041666666672</v>
      </c>
      <c r="U4108" s="23">
        <f t="shared" si="392"/>
        <v>43</v>
      </c>
      <c r="V4108" s="25">
        <f t="shared" si="393"/>
        <v>0.11780821917808219</v>
      </c>
    </row>
    <row r="4109" spans="1:22" customFormat="1" ht="60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 s="8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8"/>
        <v>2</v>
      </c>
      <c r="P4109" s="9">
        <f t="shared" si="389"/>
        <v>10.25</v>
      </c>
      <c r="Q4109" s="5" t="s">
        <v>8313</v>
      </c>
      <c r="R4109" s="10" t="s">
        <v>8314</v>
      </c>
      <c r="S4109" s="18">
        <f t="shared" si="390"/>
        <v>41883.916678240741</v>
      </c>
      <c r="T4109" s="21">
        <f t="shared" si="391"/>
        <v>41906.916678240741</v>
      </c>
      <c r="U4109" s="23">
        <f t="shared" si="392"/>
        <v>23</v>
      </c>
      <c r="V4109" s="25">
        <f t="shared" si="393"/>
        <v>6.3013698630136991E-2</v>
      </c>
    </row>
    <row r="4110" spans="1:22" customFormat="1" ht="45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 s="8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8"/>
        <v>2</v>
      </c>
      <c r="P4110" s="9">
        <f t="shared" si="389"/>
        <v>59</v>
      </c>
      <c r="Q4110" s="5" t="s">
        <v>8313</v>
      </c>
      <c r="R4110" s="10" t="s">
        <v>8314</v>
      </c>
      <c r="S4110" s="18">
        <f t="shared" si="390"/>
        <v>42767.031678240746</v>
      </c>
      <c r="T4110" s="21">
        <f t="shared" si="391"/>
        <v>42797.208333333328</v>
      </c>
      <c r="U4110" s="23">
        <f t="shared" si="392"/>
        <v>30</v>
      </c>
      <c r="V4110" s="25">
        <f t="shared" si="393"/>
        <v>8.2191780821917804E-2</v>
      </c>
    </row>
    <row r="4111" spans="1:22" customFormat="1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 s="8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8"/>
        <v>0</v>
      </c>
      <c r="P4111" s="9">
        <f t="shared" si="389"/>
        <v>0</v>
      </c>
      <c r="Q4111" s="5" t="s">
        <v>8313</v>
      </c>
      <c r="R4111" s="10" t="s">
        <v>8314</v>
      </c>
      <c r="S4111" s="18">
        <f t="shared" si="390"/>
        <v>42307.539398148147</v>
      </c>
      <c r="T4111" s="21">
        <f t="shared" si="391"/>
        <v>42337.581064814818</v>
      </c>
      <c r="U4111" s="23">
        <f t="shared" si="392"/>
        <v>30</v>
      </c>
      <c r="V4111" s="25">
        <f t="shared" si="393"/>
        <v>8.2191780821917804E-2</v>
      </c>
    </row>
    <row r="4112" spans="1:22" customFormat="1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 s="8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8"/>
        <v>29</v>
      </c>
      <c r="P4112" s="9">
        <f t="shared" si="389"/>
        <v>14.33</v>
      </c>
      <c r="Q4112" s="5" t="s">
        <v>8313</v>
      </c>
      <c r="R4112" s="10" t="s">
        <v>8314</v>
      </c>
      <c r="S4112" s="18">
        <f t="shared" si="390"/>
        <v>42512.626747685179</v>
      </c>
      <c r="T4112" s="21">
        <f t="shared" si="391"/>
        <v>42572.626747685179</v>
      </c>
      <c r="U4112" s="23">
        <f t="shared" si="392"/>
        <v>60</v>
      </c>
      <c r="V4112" s="25">
        <f t="shared" si="393"/>
        <v>0.16438356164383561</v>
      </c>
    </row>
    <row r="4113" spans="1:22" customFormat="1" ht="45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 s="8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8"/>
        <v>3</v>
      </c>
      <c r="P4113" s="9">
        <f t="shared" si="389"/>
        <v>15.67</v>
      </c>
      <c r="Q4113" s="5" t="s">
        <v>8313</v>
      </c>
      <c r="R4113" s="10" t="s">
        <v>8314</v>
      </c>
      <c r="S4113" s="18">
        <f t="shared" si="390"/>
        <v>42029.135879629626</v>
      </c>
      <c r="T4113" s="21">
        <f t="shared" si="391"/>
        <v>42059.135879629626</v>
      </c>
      <c r="U4113" s="23">
        <f t="shared" si="392"/>
        <v>30</v>
      </c>
      <c r="V4113" s="25">
        <f t="shared" si="393"/>
        <v>8.2191780821917804E-2</v>
      </c>
    </row>
    <row r="4114" spans="1:22" customFormat="1" ht="60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 s="8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8"/>
        <v>0</v>
      </c>
      <c r="P4114" s="9">
        <f t="shared" si="389"/>
        <v>1</v>
      </c>
      <c r="Q4114" s="5" t="s">
        <v>8313</v>
      </c>
      <c r="R4114" s="10" t="s">
        <v>8314</v>
      </c>
      <c r="S4114" s="18">
        <f t="shared" si="390"/>
        <v>42400.946597222224</v>
      </c>
      <c r="T4114" s="21">
        <f t="shared" si="391"/>
        <v>42428</v>
      </c>
      <c r="U4114" s="23">
        <f t="shared" si="392"/>
        <v>28</v>
      </c>
      <c r="V4114" s="25">
        <f t="shared" si="393"/>
        <v>7.6712328767123292E-2</v>
      </c>
    </row>
    <row r="4115" spans="1:22" customFormat="1" ht="60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 s="8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8"/>
        <v>0</v>
      </c>
      <c r="P4115" s="9">
        <f t="shared" si="389"/>
        <v>1</v>
      </c>
      <c r="Q4115" s="5" t="s">
        <v>8313</v>
      </c>
      <c r="R4115" s="10" t="s">
        <v>8314</v>
      </c>
      <c r="S4115" s="18">
        <f t="shared" si="390"/>
        <v>42358.573182870372</v>
      </c>
      <c r="T4115" s="21">
        <f t="shared" si="391"/>
        <v>42377.273611111115</v>
      </c>
      <c r="U4115" s="23">
        <f t="shared" si="392"/>
        <v>19</v>
      </c>
      <c r="V4115" s="25">
        <f t="shared" si="393"/>
        <v>5.2054794520547946E-2</v>
      </c>
    </row>
  </sheetData>
  <conditionalFormatting sqref="O2:O4115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6E59-8725-42E6-8BD9-56CF33153795}">
  <sheetPr codeName="Sheet3"/>
  <dimension ref="A1:F6"/>
  <sheetViews>
    <sheetView workbookViewId="0">
      <selection activeCell="L31" sqref="L3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8222</v>
      </c>
      <c r="B1" t="s">
        <v>8223</v>
      </c>
    </row>
    <row r="3" spans="1:6" x14ac:dyDescent="0.25">
      <c r="A3" s="6" t="s">
        <v>8361</v>
      </c>
      <c r="B3" s="6" t="s">
        <v>8360</v>
      </c>
    </row>
    <row r="4" spans="1:6" x14ac:dyDescent="0.25">
      <c r="A4" s="6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7" t="s">
        <v>8313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5">
      <c r="A6" s="7" t="s">
        <v>8359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62F26-6F0F-4231-A941-97978F604522}">
  <sheetPr codeName="Sheet4"/>
  <dimension ref="A1:E7"/>
  <sheetViews>
    <sheetView workbookViewId="0">
      <selection activeCell="H14" sqref="H1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8222</v>
      </c>
      <c r="B1" t="s">
        <v>8224</v>
      </c>
    </row>
    <row r="2" spans="1:5" x14ac:dyDescent="0.25">
      <c r="A2" s="6" t="s">
        <v>8357</v>
      </c>
      <c r="B2" t="s">
        <v>8362</v>
      </c>
    </row>
    <row r="4" spans="1:5" x14ac:dyDescent="0.25">
      <c r="A4" s="6" t="s">
        <v>8361</v>
      </c>
      <c r="B4" s="6" t="s">
        <v>8360</v>
      </c>
    </row>
    <row r="5" spans="1:5" x14ac:dyDescent="0.25">
      <c r="A5" s="6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7" t="s">
        <v>8314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5">
      <c r="A7" s="7" t="s">
        <v>8359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35778-DB66-4053-8F42-22ACE77688E3}">
  <sheetPr codeName="Sheet5"/>
  <dimension ref="A1:F18"/>
  <sheetViews>
    <sheetView topLeftCell="A2" workbookViewId="0">
      <selection activeCell="H13" sqref="H1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8357</v>
      </c>
      <c r="B1" t="s">
        <v>8313</v>
      </c>
    </row>
    <row r="2" spans="1:6" x14ac:dyDescent="0.25">
      <c r="A2" s="6" t="s">
        <v>8367</v>
      </c>
      <c r="B2" t="s">
        <v>8362</v>
      </c>
    </row>
    <row r="4" spans="1:6" x14ac:dyDescent="0.25">
      <c r="A4" s="6" t="s">
        <v>8361</v>
      </c>
      <c r="B4" s="6" t="s">
        <v>8360</v>
      </c>
    </row>
    <row r="5" spans="1:6" x14ac:dyDescent="0.25">
      <c r="A5" s="6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24" t="s">
        <v>8374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24" t="s">
        <v>8375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24" t="s">
        <v>8376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24" t="s">
        <v>8377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24" t="s">
        <v>8368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24" t="s">
        <v>8378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24" t="s">
        <v>8369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24" t="s">
        <v>8370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24" t="s">
        <v>8371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24" t="s">
        <v>8372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24" t="s">
        <v>8373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24" t="s">
        <v>8379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24" t="s">
        <v>8359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5C580-223D-4D1E-82F1-80B1618723A9}">
  <sheetPr codeName="Sheet6"/>
  <dimension ref="A1:U4115"/>
  <sheetViews>
    <sheetView topLeftCell="H1" workbookViewId="0">
      <selection activeCell="T1" sqref="T1:T1048576"/>
    </sheetView>
  </sheetViews>
  <sheetFormatPr defaultRowHeight="15" x14ac:dyDescent="0.25"/>
  <cols>
    <col min="1" max="1" width="38.42578125" style="1" customWidth="1"/>
    <col min="2" max="2" width="40.28515625" style="1" customWidth="1"/>
    <col min="3" max="3" width="12.85546875" style="39" bestFit="1" customWidth="1"/>
    <col min="8" max="8" width="11" bestFit="1" customWidth="1"/>
    <col min="9" max="9" width="13.140625" customWidth="1"/>
    <col min="10" max="10" width="16.5703125" customWidth="1"/>
    <col min="11" max="11" width="15.5703125" customWidth="1"/>
    <col min="12" max="12" width="12.5703125" customWidth="1"/>
    <col min="13" max="13" width="29.5703125" customWidth="1"/>
    <col min="14" max="14" width="27.85546875" customWidth="1"/>
    <col min="15" max="15" width="18.7109375" customWidth="1"/>
    <col min="16" max="16" width="20" customWidth="1"/>
    <col min="17" max="17" width="15.140625" customWidth="1"/>
    <col min="18" max="18" width="28.42578125" customWidth="1"/>
    <col min="19" max="19" width="25" customWidth="1"/>
    <col min="20" max="20" width="11.42578125" customWidth="1"/>
  </cols>
  <sheetData>
    <row r="1" spans="1:21" s="16" customFormat="1" ht="15.75" x14ac:dyDescent="0.25">
      <c r="A1" s="12" t="s">
        <v>1</v>
      </c>
      <c r="B1" s="12" t="s">
        <v>4110</v>
      </c>
      <c r="C1" s="38" t="s">
        <v>8216</v>
      </c>
      <c r="D1" s="13" t="s">
        <v>8217</v>
      </c>
      <c r="E1" s="11" t="s">
        <v>8305</v>
      </c>
      <c r="F1" s="11" t="s">
        <v>8222</v>
      </c>
      <c r="G1" s="11" t="s">
        <v>8244</v>
      </c>
      <c r="H1" s="19" t="s">
        <v>8258</v>
      </c>
      <c r="I1" s="19" t="s">
        <v>8259</v>
      </c>
      <c r="J1" s="11" t="s">
        <v>8260</v>
      </c>
      <c r="K1" s="11" t="s">
        <v>8261</v>
      </c>
      <c r="L1" s="11" t="s">
        <v>8262</v>
      </c>
      <c r="M1" s="11" t="s">
        <v>8304</v>
      </c>
      <c r="N1" s="11" t="s">
        <v>8365</v>
      </c>
      <c r="O1" s="11" t="s">
        <v>8364</v>
      </c>
      <c r="P1" s="14" t="s">
        <v>8357</v>
      </c>
      <c r="Q1" s="15" t="s">
        <v>8356</v>
      </c>
      <c r="R1" s="17" t="s">
        <v>8363</v>
      </c>
      <c r="S1" s="20" t="s">
        <v>8366</v>
      </c>
      <c r="T1" s="22" t="s">
        <v>8380</v>
      </c>
      <c r="U1" s="16" t="s">
        <v>8367</v>
      </c>
    </row>
    <row r="2" spans="1:21" ht="60" x14ac:dyDescent="0.25">
      <c r="A2" s="1" t="s">
        <v>2</v>
      </c>
      <c r="B2" s="1" t="str">
        <f>VLOOKUP(A2, Kickstarter!B:C, 2, FALSE)</f>
        <v>In this new TV show "All Politics is Vocal" as high school girls campaign, sing and cheer to be elected Governor of their summer camp.</v>
      </c>
      <c r="C2" s="9">
        <f>VLOOKUP(A2, Kickstarter!B:E, 3, FALSE)</f>
        <v>8500</v>
      </c>
      <c r="D2">
        <f>VLOOKUP(A2, Kickstarter!B:E, 4, FALSE)</f>
        <v>11633</v>
      </c>
      <c r="E2" t="str">
        <f>VLOOKUP(A2, Kickstarter!B:F, 5, FALSE)</f>
        <v>successful</v>
      </c>
      <c r="F2" t="str">
        <f>VLOOKUP(A2, Kickstarter!B:G, 6, FALSE)</f>
        <v>US</v>
      </c>
      <c r="G2" t="str">
        <f>VLOOKUP(A2, Kickstarter!B:H, 7, FALSE)</f>
        <v>USD</v>
      </c>
      <c r="H2">
        <f>VLOOKUP(A2, Kickstarter!B:I, 8, FALSE)</f>
        <v>1437620400</v>
      </c>
      <c r="K2">
        <f>VLOOKUP(A2, Kickstarter!B:L, 11, FALSE)</f>
        <v>182</v>
      </c>
      <c r="O2">
        <f>VLOOKUP(A2,Kickstarter!B:P,15,FALSE)</f>
        <v>63.92</v>
      </c>
    </row>
    <row r="3" spans="1:21" ht="60" x14ac:dyDescent="0.25">
      <c r="A3" s="1" t="s">
        <v>3</v>
      </c>
      <c r="B3" s="1" t="str">
        <f>VLOOKUP(A3, Kickstarter!B:C, 2, FALSE)</f>
        <v>A Hannibal TV Show Fan Convention and Art Collective</v>
      </c>
      <c r="C3" s="9">
        <f>VLOOKUP(A3, Kickstarter!B:E, 3, FALSE)</f>
        <v>10275</v>
      </c>
      <c r="D3">
        <f>VLOOKUP(A3, Kickstarter!B:E, 4, FALSE)</f>
        <v>14653</v>
      </c>
      <c r="E3" t="str">
        <f>VLOOKUP(A3, Kickstarter!B:F, 5, FALSE)</f>
        <v>successful</v>
      </c>
      <c r="F3" t="str">
        <f>VLOOKUP(A3, Kickstarter!B:G, 6, FALSE)</f>
        <v>US</v>
      </c>
      <c r="G3" t="str">
        <f>VLOOKUP(A3, Kickstarter!B:H, 7, FALSE)</f>
        <v>USD</v>
      </c>
      <c r="H3">
        <f>VLOOKUP(A3, Kickstarter!B:I, 8, FALSE)</f>
        <v>1488464683</v>
      </c>
    </row>
    <row r="4" spans="1:21" ht="45" x14ac:dyDescent="0.25">
      <c r="A4" s="1" t="s">
        <v>4</v>
      </c>
      <c r="B4" s="1" t="str">
        <f>VLOOKUP(A4, Kickstarter!B:C, 2, FALSE)</f>
        <v>Completion fund for post-production for teaser of British crime/drama tv series about a girl who sells morals for money</v>
      </c>
      <c r="C4" s="9">
        <f>VLOOKUP(A4, Kickstarter!B:E, 3, FALSE)</f>
        <v>500</v>
      </c>
      <c r="D4">
        <f>VLOOKUP(A4, Kickstarter!B:E, 4, FALSE)</f>
        <v>525</v>
      </c>
      <c r="E4" t="str">
        <f>VLOOKUP(A4, Kickstarter!B:F, 5, FALSE)</f>
        <v>successful</v>
      </c>
      <c r="F4" t="str">
        <f>VLOOKUP(A4, Kickstarter!B:G, 6, FALSE)</f>
        <v>GB</v>
      </c>
      <c r="G4" t="str">
        <f>VLOOKUP(A4, Kickstarter!B:H, 7, FALSE)</f>
        <v>GBP</v>
      </c>
      <c r="H4">
        <f>VLOOKUP(A4, Kickstarter!B:I, 8, FALSE)</f>
        <v>1455555083</v>
      </c>
    </row>
    <row r="5" spans="1:21" ht="30" x14ac:dyDescent="0.25">
      <c r="A5" s="1" t="s">
        <v>5</v>
      </c>
      <c r="B5" s="1" t="str">
        <f>VLOOKUP(A5, Kickstarter!B:C, 2, FALSE)</f>
        <v>We already produced the *very* beginning of this story. Help us to see it through?</v>
      </c>
      <c r="C5" s="9">
        <f>VLOOKUP(A5, Kickstarter!B:E, 3, FALSE)</f>
        <v>10000</v>
      </c>
      <c r="D5">
        <f>VLOOKUP(A5, Kickstarter!B:E, 4, FALSE)</f>
        <v>10390</v>
      </c>
      <c r="E5" t="str">
        <f>VLOOKUP(A5, Kickstarter!B:F, 5, FALSE)</f>
        <v>successful</v>
      </c>
      <c r="F5" t="str">
        <f>VLOOKUP(A5, Kickstarter!B:G, 6, FALSE)</f>
        <v>US</v>
      </c>
      <c r="G5" t="str">
        <f>VLOOKUP(A5, Kickstarter!B:H, 7, FALSE)</f>
        <v>USD</v>
      </c>
      <c r="H5">
        <f>VLOOKUP(A5, Kickstarter!B:I, 8, FALSE)</f>
        <v>1407414107</v>
      </c>
    </row>
    <row r="6" spans="1:21" ht="60" x14ac:dyDescent="0.25">
      <c r="A6" s="1" t="s">
        <v>6</v>
      </c>
      <c r="B6" s="1" t="str">
        <f>VLOOKUP(A6, Kickstarter!B:C, 2, FALSE)</f>
        <v>19th centuryâ€™s most notorious literary characters, out of step with the times, find comradery as roommates in modern day Los Angeles.</v>
      </c>
      <c r="C6" s="9">
        <f>VLOOKUP(A6, Kickstarter!B:E, 3, FALSE)</f>
        <v>44000</v>
      </c>
      <c r="D6">
        <f>VLOOKUP(A6, Kickstarter!B:E, 4, FALSE)</f>
        <v>54116.28</v>
      </c>
      <c r="E6" t="str">
        <f>VLOOKUP(A6, Kickstarter!B:F, 5, FALSE)</f>
        <v>successful</v>
      </c>
      <c r="F6" t="str">
        <f>VLOOKUP(A6, Kickstarter!B:G, 6, FALSE)</f>
        <v>US</v>
      </c>
      <c r="G6" t="str">
        <f>VLOOKUP(A6, Kickstarter!B:H, 7, FALSE)</f>
        <v>USD</v>
      </c>
      <c r="H6">
        <f>VLOOKUP(A6, Kickstarter!B:I, 8, FALSE)</f>
        <v>1450555279</v>
      </c>
    </row>
    <row r="7" spans="1:21" ht="45" x14ac:dyDescent="0.25">
      <c r="A7" s="1" t="s">
        <v>7</v>
      </c>
      <c r="B7" s="1" t="str">
        <f>VLOOKUP(A7, Kickstarter!B:C, 2, FALSE)</f>
        <v>The BBQ Daddy will be Filming the 1st episode of the Next Hit series to come to Network Television "Bailout My Cookout"</v>
      </c>
      <c r="C7" s="9">
        <f>VLOOKUP(A7, Kickstarter!B:E, 3, FALSE)</f>
        <v>3999</v>
      </c>
      <c r="D7">
        <f>VLOOKUP(A7, Kickstarter!B:E, 4, FALSE)</f>
        <v>4390</v>
      </c>
      <c r="E7" t="str">
        <f>VLOOKUP(A7, Kickstarter!B:F, 5, FALSE)</f>
        <v>successful</v>
      </c>
      <c r="F7" t="str">
        <f>VLOOKUP(A7, Kickstarter!B:G, 6, FALSE)</f>
        <v>US</v>
      </c>
      <c r="G7" t="str">
        <f>VLOOKUP(A7, Kickstarter!B:H, 7, FALSE)</f>
        <v>USD</v>
      </c>
      <c r="H7">
        <f>VLOOKUP(A7, Kickstarter!B:I, 8, FALSE)</f>
        <v>1469770500</v>
      </c>
    </row>
    <row r="8" spans="1:21" ht="60" x14ac:dyDescent="0.25">
      <c r="A8" s="1" t="s">
        <v>8</v>
      </c>
      <c r="B8" s="1" t="str">
        <f>VLOOKUP(A8, Kickstarter!B:C, 2, FALSE)</f>
        <v>The story of "Point Hope" will honor, respect, and share the beauty and traditions of the Alaska Natives in Point Hope, AK: the Inupiat</v>
      </c>
      <c r="C8" s="9">
        <f>VLOOKUP(A8, Kickstarter!B:E, 3, FALSE)</f>
        <v>8000</v>
      </c>
      <c r="D8">
        <f>VLOOKUP(A8, Kickstarter!B:E, 4, FALSE)</f>
        <v>8519</v>
      </c>
      <c r="E8" t="str">
        <f>VLOOKUP(A8, Kickstarter!B:F, 5, FALSE)</f>
        <v>successful</v>
      </c>
      <c r="F8" t="str">
        <f>VLOOKUP(A8, Kickstarter!B:G, 6, FALSE)</f>
        <v>US</v>
      </c>
      <c r="G8" t="str">
        <f>VLOOKUP(A8, Kickstarter!B:H, 7, FALSE)</f>
        <v>USD</v>
      </c>
      <c r="H8">
        <f>VLOOKUP(A8, Kickstarter!B:I, 8, FALSE)</f>
        <v>1402710250</v>
      </c>
    </row>
    <row r="9" spans="1:21" ht="60" x14ac:dyDescent="0.25">
      <c r="A9" s="1" t="s">
        <v>9</v>
      </c>
      <c r="B9" s="1" t="str">
        <f>VLOOKUP(A9, Kickstarter!B:C, 2, FALSE)</f>
        <v>Secrets bond three unfortunate teens who are facing issues that are common among youth today. And for one, it becomes too much to bear.</v>
      </c>
      <c r="C9" s="9">
        <f>VLOOKUP(A9, Kickstarter!B:E, 3, FALSE)</f>
        <v>9000</v>
      </c>
      <c r="D9">
        <f>VLOOKUP(A9, Kickstarter!B:E, 4, FALSE)</f>
        <v>9110</v>
      </c>
      <c r="E9" t="str">
        <f>VLOOKUP(A9, Kickstarter!B:F, 5, FALSE)</f>
        <v>successful</v>
      </c>
      <c r="F9" t="str">
        <f>VLOOKUP(A9, Kickstarter!B:G, 6, FALSE)</f>
        <v>US</v>
      </c>
      <c r="G9" t="str">
        <f>VLOOKUP(A9, Kickstarter!B:H, 7, FALSE)</f>
        <v>USD</v>
      </c>
      <c r="H9">
        <f>VLOOKUP(A9, Kickstarter!B:I, 8, FALSE)</f>
        <v>1467680867</v>
      </c>
    </row>
    <row r="10" spans="1:21" ht="30" x14ac:dyDescent="0.25">
      <c r="A10" s="1" t="s">
        <v>10</v>
      </c>
      <c r="B10" s="1" t="str">
        <f>VLOOKUP(A10, Kickstarter!B:C, 2, FALSE)</f>
        <v>Help us raise the funds to film our pilot episode!</v>
      </c>
      <c r="C10" s="9">
        <f>VLOOKUP(A10, Kickstarter!B:E, 3, FALSE)</f>
        <v>3500</v>
      </c>
      <c r="D10">
        <f>VLOOKUP(A10, Kickstarter!B:E, 4, FALSE)</f>
        <v>3501.52</v>
      </c>
      <c r="E10" t="str">
        <f>VLOOKUP(A10, Kickstarter!B:F, 5, FALSE)</f>
        <v>successful</v>
      </c>
      <c r="F10" t="str">
        <f>VLOOKUP(A10, Kickstarter!B:G, 6, FALSE)</f>
        <v>US</v>
      </c>
      <c r="G10" t="str">
        <f>VLOOKUP(A10, Kickstarter!B:H, 7, FALSE)</f>
        <v>USD</v>
      </c>
      <c r="H10">
        <f>VLOOKUP(A10, Kickstarter!B:I, 8, FALSE)</f>
        <v>1460754000</v>
      </c>
    </row>
    <row r="11" spans="1:21" ht="45" x14ac:dyDescent="0.25">
      <c r="A11" s="1" t="s">
        <v>11</v>
      </c>
      <c r="B11" s="1" t="str">
        <f>VLOOKUP(A11, Kickstarter!B:C, 2, FALSE)</f>
        <v>Capturing everyday life at Falkirk Academy, a fictitious elite private high school where "everyday life" is anything but normal.</v>
      </c>
      <c r="C11" s="9">
        <f>VLOOKUP(A11, Kickstarter!B:E, 3, FALSE)</f>
        <v>500</v>
      </c>
      <c r="D11">
        <f>VLOOKUP(A11, Kickstarter!B:E, 4, FALSE)</f>
        <v>629.99</v>
      </c>
      <c r="E11" t="str">
        <f>VLOOKUP(A11, Kickstarter!B:F, 5, FALSE)</f>
        <v>successful</v>
      </c>
      <c r="F11" t="str">
        <f>VLOOKUP(A11, Kickstarter!B:G, 6, FALSE)</f>
        <v>US</v>
      </c>
      <c r="G11" t="str">
        <f>VLOOKUP(A11, Kickstarter!B:H, 7, FALSE)</f>
        <v>USD</v>
      </c>
      <c r="H11">
        <f>VLOOKUP(A11, Kickstarter!B:I, 8, FALSE)</f>
        <v>1460860144</v>
      </c>
    </row>
    <row r="12" spans="1:21" ht="60" x14ac:dyDescent="0.25">
      <c r="A12" s="1" t="s">
        <v>12</v>
      </c>
      <c r="B12" s="1" t="str">
        <f>VLOOKUP(A12, Kickstarter!B:C, 2, FALSE)</f>
        <v>Making a reality show casting the real elites of China. They are fun, young, wild, and ambitious. Filmed in Beijing with real risks.</v>
      </c>
      <c r="C12" s="9">
        <f>VLOOKUP(A12, Kickstarter!B:E, 3, FALSE)</f>
        <v>3000</v>
      </c>
      <c r="D12">
        <f>VLOOKUP(A12, Kickstarter!B:E, 4, FALSE)</f>
        <v>3015</v>
      </c>
      <c r="E12" t="str">
        <f>VLOOKUP(A12, Kickstarter!B:F, 5, FALSE)</f>
        <v>successful</v>
      </c>
      <c r="F12" t="str">
        <f>VLOOKUP(A12, Kickstarter!B:G, 6, FALSE)</f>
        <v>US</v>
      </c>
      <c r="G12" t="str">
        <f>VLOOKUP(A12, Kickstarter!B:H, 7, FALSE)</f>
        <v>USD</v>
      </c>
      <c r="H12">
        <f>VLOOKUP(A12, Kickstarter!B:I, 8, FALSE)</f>
        <v>1403660279</v>
      </c>
    </row>
    <row r="13" spans="1:21" ht="60" x14ac:dyDescent="0.25">
      <c r="A13" s="1" t="s">
        <v>13</v>
      </c>
      <c r="B13" s="1" t="str">
        <f>VLOOKUP(A13, Kickstarter!B:C, 2, FALSE)</f>
        <v>HamRadioNow will produce YouTube video of the complete 2016 ARRL &amp; TAPR Amateur Radio (Ham Radio) Digital Communications Conference</v>
      </c>
      <c r="C13" s="9">
        <f>VLOOKUP(A13, Kickstarter!B:E, 3, FALSE)</f>
        <v>5000</v>
      </c>
      <c r="D13">
        <f>VLOOKUP(A13, Kickstarter!B:E, 4, FALSE)</f>
        <v>6025</v>
      </c>
      <c r="E13" t="str">
        <f>VLOOKUP(A13, Kickstarter!B:F, 5, FALSE)</f>
        <v>successful</v>
      </c>
      <c r="F13" t="str">
        <f>VLOOKUP(A13, Kickstarter!B:G, 6, FALSE)</f>
        <v>US</v>
      </c>
      <c r="G13" t="str">
        <f>VLOOKUP(A13, Kickstarter!B:H, 7, FALSE)</f>
        <v>USD</v>
      </c>
      <c r="H13">
        <f>VLOOKUP(A13, Kickstarter!B:I, 8, FALSE)</f>
        <v>1471834800</v>
      </c>
    </row>
    <row r="14" spans="1:21" ht="60" x14ac:dyDescent="0.25">
      <c r="A14" s="1" t="s">
        <v>14</v>
      </c>
      <c r="B14" s="1" t="str">
        <f>VLOOKUP(A14, Kickstarter!B:C, 2, FALSE)</f>
        <v>Spinward Traveller is based on the award winning role-playing game. Launch your imagination into the Traveller universe at Jump 6.</v>
      </c>
      <c r="C14" s="9">
        <f>VLOOKUP(A14, Kickstarter!B:E, 3, FALSE)</f>
        <v>30000</v>
      </c>
      <c r="D14">
        <f>VLOOKUP(A14, Kickstarter!B:E, 4, FALSE)</f>
        <v>49588</v>
      </c>
      <c r="E14" t="str">
        <f>VLOOKUP(A14, Kickstarter!B:F, 5, FALSE)</f>
        <v>successful</v>
      </c>
      <c r="F14" t="str">
        <f>VLOOKUP(A14, Kickstarter!B:G, 6, FALSE)</f>
        <v>US</v>
      </c>
      <c r="G14" t="str">
        <f>VLOOKUP(A14, Kickstarter!B:H, 7, FALSE)</f>
        <v>USD</v>
      </c>
      <c r="H14">
        <f>VLOOKUP(A14, Kickstarter!B:I, 8, FALSE)</f>
        <v>1405479600</v>
      </c>
    </row>
    <row r="15" spans="1:21" ht="45" x14ac:dyDescent="0.25">
      <c r="A15" s="1" t="s">
        <v>15</v>
      </c>
      <c r="B15" s="1" t="str">
        <f>VLOOKUP(A15, Kickstarter!B:C, 2, FALSE)</f>
        <v>A travel series hosted by touring musicians that profiles a different American city in each episode.</v>
      </c>
      <c r="C15" s="9">
        <f>VLOOKUP(A15, Kickstarter!B:E, 3, FALSE)</f>
        <v>3500</v>
      </c>
      <c r="D15">
        <f>VLOOKUP(A15, Kickstarter!B:E, 4, FALSE)</f>
        <v>5599</v>
      </c>
      <c r="E15" t="str">
        <f>VLOOKUP(A15, Kickstarter!B:F, 5, FALSE)</f>
        <v>successful</v>
      </c>
      <c r="F15" t="str">
        <f>VLOOKUP(A15, Kickstarter!B:G, 6, FALSE)</f>
        <v>US</v>
      </c>
      <c r="G15" t="str">
        <f>VLOOKUP(A15, Kickstarter!B:H, 7, FALSE)</f>
        <v>USD</v>
      </c>
      <c r="H15">
        <f>VLOOKUP(A15, Kickstarter!B:I, 8, FALSE)</f>
        <v>1466713620</v>
      </c>
    </row>
    <row r="16" spans="1:21" ht="30" x14ac:dyDescent="0.25">
      <c r="A16" s="1" t="s">
        <v>16</v>
      </c>
      <c r="B16" s="1" t="str">
        <f>VLOOKUP(A16, Kickstarter!B:C, 2, FALSE)</f>
        <v>A highly charged post apocalyptic sci fi series that pulls no punches!</v>
      </c>
      <c r="C16" s="9">
        <f>VLOOKUP(A16, Kickstarter!B:E, 3, FALSE)</f>
        <v>6000</v>
      </c>
      <c r="D16">
        <f>VLOOKUP(A16, Kickstarter!B:E, 4, FALSE)</f>
        <v>6056</v>
      </c>
      <c r="E16" t="str">
        <f>VLOOKUP(A16, Kickstarter!B:F, 5, FALSE)</f>
        <v>successful</v>
      </c>
      <c r="F16" t="str">
        <f>VLOOKUP(A16, Kickstarter!B:G, 6, FALSE)</f>
        <v>AU</v>
      </c>
      <c r="G16" t="str">
        <f>VLOOKUP(A16, Kickstarter!B:H, 7, FALSE)</f>
        <v>AUD</v>
      </c>
      <c r="H16">
        <f>VLOOKUP(A16, Kickstarter!B:I, 8, FALSE)</f>
        <v>1405259940</v>
      </c>
    </row>
    <row r="17" spans="1:8" ht="45" x14ac:dyDescent="0.25">
      <c r="A17" s="1" t="s">
        <v>17</v>
      </c>
      <c r="B17" s="1" t="str">
        <f>VLOOKUP(A17, Kickstarter!B:C, 2, FALSE)</f>
        <v>Cien&amp;Cia es un proyecto transmedia para televisiÃ³n; la finalidad de la venta de camisetas es financiar el reality (Factual).</v>
      </c>
      <c r="C17" s="9">
        <f>VLOOKUP(A17, Kickstarter!B:E, 3, FALSE)</f>
        <v>2000</v>
      </c>
      <c r="D17">
        <f>VLOOKUP(A17, Kickstarter!B:E, 4, FALSE)</f>
        <v>2132</v>
      </c>
      <c r="E17" t="str">
        <f>VLOOKUP(A17, Kickstarter!B:F, 5, FALSE)</f>
        <v>successful</v>
      </c>
      <c r="F17" t="str">
        <f>VLOOKUP(A17, Kickstarter!B:G, 6, FALSE)</f>
        <v>ES</v>
      </c>
      <c r="G17" t="str">
        <f>VLOOKUP(A17, Kickstarter!B:H, 7, FALSE)</f>
        <v>EUR</v>
      </c>
      <c r="H17">
        <f>VLOOKUP(A17, Kickstarter!B:I, 8, FALSE)</f>
        <v>1443384840</v>
      </c>
    </row>
    <row r="18" spans="1:8" ht="60" x14ac:dyDescent="0.25">
      <c r="A18" s="1" t="s">
        <v>18</v>
      </c>
      <c r="B18" s="1" t="str">
        <f>VLOOKUP(A18, Kickstarter!B:C, 2, FALSE)</f>
        <v>We want to create a Sizzle Reel to pitch a Reality TV Series to TV Executive starring artists Art Moose will use new artists each week.</v>
      </c>
      <c r="C18" s="9">
        <f>VLOOKUP(A18, Kickstarter!B:E, 3, FALSE)</f>
        <v>12000</v>
      </c>
      <c r="D18">
        <f>VLOOKUP(A18, Kickstarter!B:E, 4, FALSE)</f>
        <v>12029</v>
      </c>
      <c r="E18" t="str">
        <f>VLOOKUP(A18, Kickstarter!B:F, 5, FALSE)</f>
        <v>successful</v>
      </c>
      <c r="F18" t="str">
        <f>VLOOKUP(A18, Kickstarter!B:G, 6, FALSE)</f>
        <v>US</v>
      </c>
      <c r="G18" t="str">
        <f>VLOOKUP(A18, Kickstarter!B:H, 7, FALSE)</f>
        <v>USD</v>
      </c>
      <c r="H18">
        <f>VLOOKUP(A18, Kickstarter!B:I, 8, FALSE)</f>
        <v>1402896600</v>
      </c>
    </row>
    <row r="19" spans="1:8" ht="60" x14ac:dyDescent="0.25">
      <c r="A19" s="1" t="s">
        <v>19</v>
      </c>
      <c r="B19" s="1" t="str">
        <f>VLOOKUP(A19, Kickstarter!B:C, 2, FALSE)</f>
        <v>Uplifting English sitcom, a love letter to youthful exuberance that proves once and for all that none of us are ready for real life.</v>
      </c>
      <c r="C19" s="9">
        <f>VLOOKUP(A19, Kickstarter!B:E, 3, FALSE)</f>
        <v>1500</v>
      </c>
      <c r="D19">
        <f>VLOOKUP(A19, Kickstarter!B:E, 4, FALSE)</f>
        <v>1510</v>
      </c>
      <c r="E19" t="str">
        <f>VLOOKUP(A19, Kickstarter!B:F, 5, FALSE)</f>
        <v>successful</v>
      </c>
      <c r="F19" t="str">
        <f>VLOOKUP(A19, Kickstarter!B:G, 6, FALSE)</f>
        <v>GB</v>
      </c>
      <c r="G19" t="str">
        <f>VLOOKUP(A19, Kickstarter!B:H, 7, FALSE)</f>
        <v>GBP</v>
      </c>
      <c r="H19">
        <f>VLOOKUP(A19, Kickstarter!B:I, 8, FALSE)</f>
        <v>1415126022</v>
      </c>
    </row>
    <row r="20" spans="1:8" ht="45" x14ac:dyDescent="0.25">
      <c r="A20" s="1" t="s">
        <v>20</v>
      </c>
      <c r="B20" s="1" t="str">
        <f>VLOOKUP(A20, Kickstarter!B:C, 2, FALSE)</f>
        <v>The Indian cooking show you crave: complete with cooking, travel to India, and loads of spicy inspiration with Anupy.</v>
      </c>
      <c r="C20" s="9">
        <f>VLOOKUP(A20, Kickstarter!B:E, 3, FALSE)</f>
        <v>30000</v>
      </c>
      <c r="D20">
        <f>VLOOKUP(A20, Kickstarter!B:E, 4, FALSE)</f>
        <v>31896.33</v>
      </c>
      <c r="E20" t="str">
        <f>VLOOKUP(A20, Kickstarter!B:F, 5, FALSE)</f>
        <v>successful</v>
      </c>
      <c r="F20" t="str">
        <f>VLOOKUP(A20, Kickstarter!B:G, 6, FALSE)</f>
        <v>US</v>
      </c>
      <c r="G20" t="str">
        <f>VLOOKUP(A20, Kickstarter!B:H, 7, FALSE)</f>
        <v>USD</v>
      </c>
      <c r="H20">
        <f>VLOOKUP(A20, Kickstarter!B:I, 8, FALSE)</f>
        <v>1410958856</v>
      </c>
    </row>
    <row r="21" spans="1:8" ht="60" x14ac:dyDescent="0.25">
      <c r="A21" s="1" t="s">
        <v>21</v>
      </c>
      <c r="B21" s="1" t="str">
        <f>VLOOKUP(A21, Kickstarter!B:C, 2, FALSE)</f>
        <v>Brouhaha chronicles the adventures of aspiring comedian and prolific hedonist Jenny Carmichael as she works at a clickbait website.</v>
      </c>
      <c r="C21" s="9">
        <f>VLOOKUP(A21, Kickstarter!B:E, 3, FALSE)</f>
        <v>850</v>
      </c>
      <c r="D21">
        <f>VLOOKUP(A21, Kickstarter!B:E, 4, FALSE)</f>
        <v>1235</v>
      </c>
      <c r="E21" t="str">
        <f>VLOOKUP(A21, Kickstarter!B:F, 5, FALSE)</f>
        <v>successful</v>
      </c>
      <c r="F21" t="str">
        <f>VLOOKUP(A21, Kickstarter!B:G, 6, FALSE)</f>
        <v>US</v>
      </c>
      <c r="G21" t="str">
        <f>VLOOKUP(A21, Kickstarter!B:H, 7, FALSE)</f>
        <v>USD</v>
      </c>
      <c r="H21">
        <f>VLOOKUP(A21, Kickstarter!B:I, 8, FALSE)</f>
        <v>1437420934</v>
      </c>
    </row>
    <row r="22" spans="1:8" ht="45" x14ac:dyDescent="0.25">
      <c r="A22" s="1" t="s">
        <v>22</v>
      </c>
      <c r="B22" s="1" t="str">
        <f>VLOOKUP(A22, Kickstarter!B:C, 2, FALSE)</f>
        <v>Help us reach our goal &amp; pay the drama dept that is performing the hard read, which is set for October 2015.</v>
      </c>
      <c r="C22" s="9">
        <f>VLOOKUP(A22, Kickstarter!B:E, 3, FALSE)</f>
        <v>2000</v>
      </c>
      <c r="D22">
        <f>VLOOKUP(A22, Kickstarter!B:E, 4, FALSE)</f>
        <v>2004</v>
      </c>
      <c r="E22" t="str">
        <f>VLOOKUP(A22, Kickstarter!B:F, 5, FALSE)</f>
        <v>successful</v>
      </c>
      <c r="F22" t="str">
        <f>VLOOKUP(A22, Kickstarter!B:G, 6, FALSE)</f>
        <v>US</v>
      </c>
      <c r="G22" t="str">
        <f>VLOOKUP(A22, Kickstarter!B:H, 7, FALSE)</f>
        <v>USD</v>
      </c>
      <c r="H22">
        <f>VLOOKUP(A22, Kickstarter!B:I, 8, FALSE)</f>
        <v>1442167912</v>
      </c>
    </row>
    <row r="23" spans="1:8" ht="45" x14ac:dyDescent="0.25">
      <c r="A23" s="1" t="s">
        <v>23</v>
      </c>
      <c r="B23" s="1" t="str">
        <f>VLOOKUP(A23, Kickstarter!B:C, 2, FALSE)</f>
        <v>â€œLIFE of an INGREDIENT," a series that tells the story of the greatest chef &amp; farm collaborators in todayâ€™s marketplace.</v>
      </c>
      <c r="C23" s="9">
        <f>VLOOKUP(A23, Kickstarter!B:E, 3, FALSE)</f>
        <v>18500</v>
      </c>
      <c r="D23">
        <f>VLOOKUP(A23, Kickstarter!B:E, 4, FALSE)</f>
        <v>20190</v>
      </c>
      <c r="E23" t="str">
        <f>VLOOKUP(A23, Kickstarter!B:F, 5, FALSE)</f>
        <v>successful</v>
      </c>
      <c r="F23" t="str">
        <f>VLOOKUP(A23, Kickstarter!B:G, 6, FALSE)</f>
        <v>US</v>
      </c>
      <c r="G23" t="str">
        <f>VLOOKUP(A23, Kickstarter!B:H, 7, FALSE)</f>
        <v>USD</v>
      </c>
      <c r="H23">
        <f>VLOOKUP(A23, Kickstarter!B:I, 8, FALSE)</f>
        <v>1411743789</v>
      </c>
    </row>
    <row r="24" spans="1:8" ht="30" x14ac:dyDescent="0.25">
      <c r="A24" s="1" t="s">
        <v>24</v>
      </c>
      <c r="B24" s="1" t="str">
        <f>VLOOKUP(A24, Kickstarter!B:C, 2, FALSE)</f>
        <v>Meet Gary, and Troy: Two unlikely friends that investigate "strange phenomenon".</v>
      </c>
      <c r="C24" s="9">
        <f>VLOOKUP(A24, Kickstarter!B:E, 3, FALSE)</f>
        <v>350</v>
      </c>
      <c r="D24">
        <f>VLOOKUP(A24, Kickstarter!B:E, 4, FALSE)</f>
        <v>410</v>
      </c>
      <c r="E24" t="str">
        <f>VLOOKUP(A24, Kickstarter!B:F, 5, FALSE)</f>
        <v>successful</v>
      </c>
      <c r="F24" t="str">
        <f>VLOOKUP(A24, Kickstarter!B:G, 6, FALSE)</f>
        <v>US</v>
      </c>
      <c r="G24" t="str">
        <f>VLOOKUP(A24, Kickstarter!B:H, 7, FALSE)</f>
        <v>USD</v>
      </c>
      <c r="H24">
        <f>VLOOKUP(A24, Kickstarter!B:I, 8, FALSE)</f>
        <v>1420099140</v>
      </c>
    </row>
    <row r="25" spans="1:8" ht="45" x14ac:dyDescent="0.25">
      <c r="A25" s="1" t="s">
        <v>25</v>
      </c>
      <c r="B25" s="1" t="str">
        <f>VLOOKUP(A25, Kickstarter!B:C, 2, FALSE)</f>
        <v>Lois and Berlin are the Lucy and Ricky of reality. You will go on  journey to reinvent beauty from the inside out. Be the star !</v>
      </c>
      <c r="C25" s="9">
        <f>VLOOKUP(A25, Kickstarter!B:E, 3, FALSE)</f>
        <v>2000</v>
      </c>
      <c r="D25">
        <f>VLOOKUP(A25, Kickstarter!B:E, 4, FALSE)</f>
        <v>2370</v>
      </c>
      <c r="E25" t="str">
        <f>VLOOKUP(A25, Kickstarter!B:F, 5, FALSE)</f>
        <v>successful</v>
      </c>
      <c r="F25" t="str">
        <f>VLOOKUP(A25, Kickstarter!B:G, 6, FALSE)</f>
        <v>US</v>
      </c>
      <c r="G25" t="str">
        <f>VLOOKUP(A25, Kickstarter!B:H, 7, FALSE)</f>
        <v>USD</v>
      </c>
      <c r="H25">
        <f>VLOOKUP(A25, Kickstarter!B:I, 8, FALSE)</f>
        <v>1430407200</v>
      </c>
    </row>
    <row r="26" spans="1:8" ht="30" x14ac:dyDescent="0.25">
      <c r="A26" s="1" t="s">
        <v>26</v>
      </c>
      <c r="B26" s="1" t="str">
        <f>VLOOKUP(A26, Kickstarter!B:C, 2, FALSE)</f>
        <v>STL Up Late is a weekly late night comedy talk show for St. Louis television.</v>
      </c>
      <c r="C26" s="9">
        <f>VLOOKUP(A26, Kickstarter!B:E, 3, FALSE)</f>
        <v>35000</v>
      </c>
      <c r="D26">
        <f>VLOOKUP(A26, Kickstarter!B:E, 4, FALSE)</f>
        <v>38082.69</v>
      </c>
      <c r="E26" t="str">
        <f>VLOOKUP(A26, Kickstarter!B:F, 5, FALSE)</f>
        <v>successful</v>
      </c>
      <c r="F26" t="str">
        <f>VLOOKUP(A26, Kickstarter!B:G, 6, FALSE)</f>
        <v>US</v>
      </c>
      <c r="G26" t="str">
        <f>VLOOKUP(A26, Kickstarter!B:H, 7, FALSE)</f>
        <v>USD</v>
      </c>
      <c r="H26">
        <f>VLOOKUP(A26, Kickstarter!B:I, 8, FALSE)</f>
        <v>1442345940</v>
      </c>
    </row>
    <row r="27" spans="1:8" ht="60" x14ac:dyDescent="0.25">
      <c r="A27" s="1" t="s">
        <v>27</v>
      </c>
      <c r="B27" s="1" t="str">
        <f>VLOOKUP(A27, Kickstarter!B:C, 2, FALSE)</f>
        <v>A dram-com television series revolved around memory and the hardships and revelations that come with its early turning point.</v>
      </c>
      <c r="C27" s="9">
        <f>VLOOKUP(A27, Kickstarter!B:E, 3, FALSE)</f>
        <v>600</v>
      </c>
      <c r="D27">
        <f>VLOOKUP(A27, Kickstarter!B:E, 4, FALSE)</f>
        <v>800</v>
      </c>
      <c r="E27" t="str">
        <f>VLOOKUP(A27, Kickstarter!B:F, 5, FALSE)</f>
        <v>successful</v>
      </c>
      <c r="F27" t="str">
        <f>VLOOKUP(A27, Kickstarter!B:G, 6, FALSE)</f>
        <v>US</v>
      </c>
      <c r="G27" t="str">
        <f>VLOOKUP(A27, Kickstarter!B:H, 7, FALSE)</f>
        <v>USD</v>
      </c>
      <c r="H27">
        <f>VLOOKUP(A27, Kickstarter!B:I, 8, FALSE)</f>
        <v>1452299761</v>
      </c>
    </row>
    <row r="28" spans="1:8" ht="45" x14ac:dyDescent="0.25">
      <c r="A28" s="1" t="s">
        <v>28</v>
      </c>
      <c r="B28" s="1" t="str">
        <f>VLOOKUP(A28, Kickstarter!B:C, 2, FALSE)</f>
        <v>Highlighting Sicily's points of light: its extraordinary people. Editing phase is now underway!!!</v>
      </c>
      <c r="C28" s="9">
        <f>VLOOKUP(A28, Kickstarter!B:E, 3, FALSE)</f>
        <v>1250</v>
      </c>
      <c r="D28">
        <f>VLOOKUP(A28, Kickstarter!B:E, 4, FALSE)</f>
        <v>1940</v>
      </c>
      <c r="E28" t="str">
        <f>VLOOKUP(A28, Kickstarter!B:F, 5, FALSE)</f>
        <v>successful</v>
      </c>
      <c r="F28" t="str">
        <f>VLOOKUP(A28, Kickstarter!B:G, 6, FALSE)</f>
        <v>US</v>
      </c>
      <c r="G28" t="str">
        <f>VLOOKUP(A28, Kickstarter!B:H, 7, FALSE)</f>
        <v>USD</v>
      </c>
      <c r="H28">
        <f>VLOOKUP(A28, Kickstarter!B:I, 8, FALSE)</f>
        <v>1408278144</v>
      </c>
    </row>
    <row r="29" spans="1:8" ht="45" x14ac:dyDescent="0.25">
      <c r="A29" s="1" t="s">
        <v>29</v>
      </c>
      <c r="B29" s="1" t="str">
        <f>VLOOKUP(A29, Kickstarter!B:C, 2, FALSE)</f>
        <v>B-Rabbit is a hilarious depiction of immigrating to New Zealand and the life you desperately tried to leave behind.</v>
      </c>
      <c r="C29" s="9">
        <f>VLOOKUP(A29, Kickstarter!B:E, 3, FALSE)</f>
        <v>20000</v>
      </c>
      <c r="D29">
        <f>VLOOKUP(A29, Kickstarter!B:E, 4, FALSE)</f>
        <v>22345</v>
      </c>
      <c r="E29" t="str">
        <f>VLOOKUP(A29, Kickstarter!B:F, 5, FALSE)</f>
        <v>successful</v>
      </c>
      <c r="F29" t="str">
        <f>VLOOKUP(A29, Kickstarter!B:G, 6, FALSE)</f>
        <v>NZ</v>
      </c>
      <c r="G29" t="str">
        <f>VLOOKUP(A29, Kickstarter!B:H, 7, FALSE)</f>
        <v>NZD</v>
      </c>
      <c r="H29">
        <f>VLOOKUP(A29, Kickstarter!B:I, 8, FALSE)</f>
        <v>1416113833</v>
      </c>
    </row>
    <row r="30" spans="1:8" ht="30" x14ac:dyDescent="0.25">
      <c r="A30" s="1" t="s">
        <v>30</v>
      </c>
      <c r="B30" s="1" t="str">
        <f>VLOOKUP(A30, Kickstarter!B:C, 2, FALSE)</f>
        <v>John and Brian are on a quest to change people's lives and rehabilitate dogs.</v>
      </c>
      <c r="C30" s="9">
        <f>VLOOKUP(A30, Kickstarter!B:E, 3, FALSE)</f>
        <v>12000</v>
      </c>
      <c r="D30">
        <f>VLOOKUP(A30, Kickstarter!B:E, 4, FALSE)</f>
        <v>12042</v>
      </c>
      <c r="E30" t="str">
        <f>VLOOKUP(A30, Kickstarter!B:F, 5, FALSE)</f>
        <v>successful</v>
      </c>
      <c r="F30" t="str">
        <f>VLOOKUP(A30, Kickstarter!B:G, 6, FALSE)</f>
        <v>US</v>
      </c>
      <c r="G30" t="str">
        <f>VLOOKUP(A30, Kickstarter!B:H, 7, FALSE)</f>
        <v>USD</v>
      </c>
      <c r="H30">
        <f>VLOOKUP(A30, Kickstarter!B:I, 8, FALSE)</f>
        <v>1450307284</v>
      </c>
    </row>
    <row r="31" spans="1:8" ht="60" x14ac:dyDescent="0.25">
      <c r="A31" s="1" t="s">
        <v>31</v>
      </c>
      <c r="B31" s="1" t="str">
        <f>VLOOKUP(A31, Kickstarter!B:C, 2, FALSE)</f>
        <v>Genuine, no cliche Cop dramedy. Stories based on Adam's time as a Constable. What really goes on? Think you know the Police? Find out.</v>
      </c>
      <c r="C31" s="9">
        <f>VLOOKUP(A31, Kickstarter!B:E, 3, FALSE)</f>
        <v>3000</v>
      </c>
      <c r="D31">
        <f>VLOOKUP(A31, Kickstarter!B:E, 4, FALSE)</f>
        <v>3700</v>
      </c>
      <c r="E31" t="str">
        <f>VLOOKUP(A31, Kickstarter!B:F, 5, FALSE)</f>
        <v>successful</v>
      </c>
      <c r="F31" t="str">
        <f>VLOOKUP(A31, Kickstarter!B:G, 6, FALSE)</f>
        <v>GB</v>
      </c>
      <c r="G31" t="str">
        <f>VLOOKUP(A31, Kickstarter!B:H, 7, FALSE)</f>
        <v>GBP</v>
      </c>
      <c r="H31">
        <f>VLOOKUP(A31, Kickstarter!B:I, 8, FALSE)</f>
        <v>1406045368</v>
      </c>
    </row>
    <row r="32" spans="1:8" ht="45" x14ac:dyDescent="0.25">
      <c r="A32" s="1" t="s">
        <v>32</v>
      </c>
      <c r="B32" s="1" t="str">
        <f>VLOOKUP(A32, Kickstarter!B:C, 2, FALSE)</f>
        <v>Comedy series about three introverted roommates coping with single life, secret resentments, and loudmouthed extroverts.</v>
      </c>
      <c r="C32" s="9">
        <f>VLOOKUP(A32, Kickstarter!B:E, 3, FALSE)</f>
        <v>4000</v>
      </c>
      <c r="D32">
        <f>VLOOKUP(A32, Kickstarter!B:E, 4, FALSE)</f>
        <v>4051.99</v>
      </c>
      <c r="E32" t="str">
        <f>VLOOKUP(A32, Kickstarter!B:F, 5, FALSE)</f>
        <v>successful</v>
      </c>
      <c r="F32" t="str">
        <f>VLOOKUP(A32, Kickstarter!B:G, 6, FALSE)</f>
        <v>US</v>
      </c>
      <c r="G32" t="str">
        <f>VLOOKUP(A32, Kickstarter!B:H, 7, FALSE)</f>
        <v>USD</v>
      </c>
      <c r="H32">
        <f>VLOOKUP(A32, Kickstarter!B:I, 8, FALSE)</f>
        <v>1408604515</v>
      </c>
    </row>
    <row r="33" spans="1:8" ht="45" x14ac:dyDescent="0.25">
      <c r="A33" s="1" t="s">
        <v>33</v>
      </c>
      <c r="B33" s="1" t="str">
        <f>VLOOKUP(A33, Kickstarter!B:C, 2, FALSE)</f>
        <v>After a two-year hiatus, The Alan Katz Show is coming back! But it can't unless we can get a 16gb flash drive valued at $12.71!</v>
      </c>
      <c r="C33" s="9">
        <f>VLOOKUP(A33, Kickstarter!B:E, 3, FALSE)</f>
        <v>13</v>
      </c>
      <c r="D33">
        <f>VLOOKUP(A33, Kickstarter!B:E, 4, FALSE)</f>
        <v>13</v>
      </c>
      <c r="E33" t="str">
        <f>VLOOKUP(A33, Kickstarter!B:F, 5, FALSE)</f>
        <v>successful</v>
      </c>
      <c r="F33" t="str">
        <f>VLOOKUP(A33, Kickstarter!B:G, 6, FALSE)</f>
        <v>US</v>
      </c>
      <c r="G33" t="str">
        <f>VLOOKUP(A33, Kickstarter!B:H, 7, FALSE)</f>
        <v>USD</v>
      </c>
      <c r="H33">
        <f>VLOOKUP(A33, Kickstarter!B:I, 8, FALSE)</f>
        <v>1453748434</v>
      </c>
    </row>
    <row r="34" spans="1:8" ht="60" x14ac:dyDescent="0.25">
      <c r="A34" s="1" t="s">
        <v>34</v>
      </c>
      <c r="B34" s="1" t="str">
        <f>VLOOKUP(A34, Kickstarter!B:C, 2, FALSE)</f>
        <v>Approaching a milestone birthday, Gail abandons her group of yuppie stay-at-home mom friends for the vibrant and rowdy gay community.</v>
      </c>
      <c r="C34" s="9">
        <f>VLOOKUP(A34, Kickstarter!B:E, 3, FALSE)</f>
        <v>28450</v>
      </c>
      <c r="D34">
        <f>VLOOKUP(A34, Kickstarter!B:E, 4, FALSE)</f>
        <v>28520</v>
      </c>
      <c r="E34" t="str">
        <f>VLOOKUP(A34, Kickstarter!B:F, 5, FALSE)</f>
        <v>successful</v>
      </c>
      <c r="F34" t="str">
        <f>VLOOKUP(A34, Kickstarter!B:G, 6, FALSE)</f>
        <v>US</v>
      </c>
      <c r="G34" t="str">
        <f>VLOOKUP(A34, Kickstarter!B:H, 7, FALSE)</f>
        <v>USD</v>
      </c>
      <c r="H34">
        <f>VLOOKUP(A34, Kickstarter!B:I, 8, FALSE)</f>
        <v>1463111940</v>
      </c>
    </row>
    <row r="35" spans="1:8" ht="60" x14ac:dyDescent="0.25">
      <c r="A35" s="1" t="s">
        <v>35</v>
      </c>
      <c r="B35" s="1" t="str">
        <f>VLOOKUP(A35, Kickstarter!B:C, 2, FALSE)</f>
        <v>3 best friends balance their work, personal and private lives while finding time for their imaginary friends (who are 3 puppets).</v>
      </c>
      <c r="C35" s="9">
        <f>VLOOKUP(A35, Kickstarter!B:E, 3, FALSE)</f>
        <v>5250</v>
      </c>
      <c r="D35">
        <f>VLOOKUP(A35, Kickstarter!B:E, 4, FALSE)</f>
        <v>5360</v>
      </c>
      <c r="E35" t="str">
        <f>VLOOKUP(A35, Kickstarter!B:F, 5, FALSE)</f>
        <v>successful</v>
      </c>
      <c r="F35" t="str">
        <f>VLOOKUP(A35, Kickstarter!B:G, 6, FALSE)</f>
        <v>US</v>
      </c>
      <c r="G35" t="str">
        <f>VLOOKUP(A35, Kickstarter!B:H, 7, FALSE)</f>
        <v>USD</v>
      </c>
      <c r="H35">
        <f>VLOOKUP(A35, Kickstarter!B:I, 8, FALSE)</f>
        <v>1447001501</v>
      </c>
    </row>
    <row r="36" spans="1:8" ht="60" x14ac:dyDescent="0.25">
      <c r="A36" s="1" t="s">
        <v>36</v>
      </c>
      <c r="B36" s="1" t="str">
        <f>VLOOKUP(A36, Kickstarter!B:C, 2, FALSE)</f>
        <v>A digitally dependent Josh, is forced to coexist with his promiscuous problematic cousin Wes, and face his fears of a human connection</v>
      </c>
      <c r="C36" s="9">
        <f>VLOOKUP(A36, Kickstarter!B:E, 3, FALSE)</f>
        <v>2600</v>
      </c>
      <c r="D36">
        <f>VLOOKUP(A36, Kickstarter!B:E, 4, FALSE)</f>
        <v>3392</v>
      </c>
      <c r="E36" t="str">
        <f>VLOOKUP(A36, Kickstarter!B:F, 5, FALSE)</f>
        <v>successful</v>
      </c>
      <c r="F36" t="str">
        <f>VLOOKUP(A36, Kickstarter!B:G, 6, FALSE)</f>
        <v>US</v>
      </c>
      <c r="G36" t="str">
        <f>VLOOKUP(A36, Kickstarter!B:H, 7, FALSE)</f>
        <v>USD</v>
      </c>
      <c r="H36">
        <f>VLOOKUP(A36, Kickstarter!B:I, 8, FALSE)</f>
        <v>1407224601</v>
      </c>
    </row>
    <row r="37" spans="1:8" ht="45" x14ac:dyDescent="0.25">
      <c r="A37" s="1" t="s">
        <v>37</v>
      </c>
      <c r="B37" s="1" t="str">
        <f>VLOOKUP(A37, Kickstarter!B:C, 2, FALSE)</f>
        <v>Why Adam? is an independent TV show that explores concepts of basic science in everyday life.</v>
      </c>
      <c r="C37" s="9">
        <f>VLOOKUP(A37, Kickstarter!B:E, 3, FALSE)</f>
        <v>1000</v>
      </c>
      <c r="D37">
        <f>VLOOKUP(A37, Kickstarter!B:E, 4, FALSE)</f>
        <v>1665</v>
      </c>
      <c r="E37" t="str">
        <f>VLOOKUP(A37, Kickstarter!B:F, 5, FALSE)</f>
        <v>successful</v>
      </c>
      <c r="F37" t="str">
        <f>VLOOKUP(A37, Kickstarter!B:G, 6, FALSE)</f>
        <v>US</v>
      </c>
      <c r="G37" t="str">
        <f>VLOOKUP(A37, Kickstarter!B:H, 7, FALSE)</f>
        <v>USD</v>
      </c>
      <c r="H37">
        <f>VLOOKUP(A37, Kickstarter!B:I, 8, FALSE)</f>
        <v>1430179200</v>
      </c>
    </row>
    <row r="38" spans="1:8" ht="30" x14ac:dyDescent="0.25">
      <c r="A38" s="1" t="s">
        <v>38</v>
      </c>
      <c r="B38" s="1" t="str">
        <f>VLOOKUP(A38, Kickstarter!B:C, 2, FALSE)</f>
        <v>A modern day priest makes an unusual discovery, setting off a chain of events.</v>
      </c>
      <c r="C38" s="9">
        <f>VLOOKUP(A38, Kickstarter!B:E, 3, FALSE)</f>
        <v>6000</v>
      </c>
      <c r="D38">
        <f>VLOOKUP(A38, Kickstarter!B:E, 4, FALSE)</f>
        <v>8529</v>
      </c>
      <c r="E38" t="str">
        <f>VLOOKUP(A38, Kickstarter!B:F, 5, FALSE)</f>
        <v>successful</v>
      </c>
      <c r="F38" t="str">
        <f>VLOOKUP(A38, Kickstarter!B:G, 6, FALSE)</f>
        <v>US</v>
      </c>
      <c r="G38" t="str">
        <f>VLOOKUP(A38, Kickstarter!B:H, 7, FALSE)</f>
        <v>USD</v>
      </c>
      <c r="H38">
        <f>VLOOKUP(A38, Kickstarter!B:I, 8, FALSE)</f>
        <v>1428128525</v>
      </c>
    </row>
    <row r="39" spans="1:8" ht="60" x14ac:dyDescent="0.25">
      <c r="A39" s="1" t="s">
        <v>39</v>
      </c>
      <c r="B39" s="1" t="str">
        <f>VLOOKUP(A39, Kickstarter!B:C, 2, FALSE)</f>
        <v>Take an unscripted, real-time journey with Greg Aiello to the planet's wildest and most iconic places on this adventure travel TV show.</v>
      </c>
      <c r="C39" s="9">
        <f>VLOOKUP(A39, Kickstarter!B:E, 3, FALSE)</f>
        <v>22000</v>
      </c>
      <c r="D39">
        <f>VLOOKUP(A39, Kickstarter!B:E, 4, FALSE)</f>
        <v>40357</v>
      </c>
      <c r="E39" t="str">
        <f>VLOOKUP(A39, Kickstarter!B:F, 5, FALSE)</f>
        <v>successful</v>
      </c>
      <c r="F39" t="str">
        <f>VLOOKUP(A39, Kickstarter!B:G, 6, FALSE)</f>
        <v>US</v>
      </c>
      <c r="G39" t="str">
        <f>VLOOKUP(A39, Kickstarter!B:H, 7, FALSE)</f>
        <v>USD</v>
      </c>
      <c r="H39">
        <f>VLOOKUP(A39, Kickstarter!B:I, 8, FALSE)</f>
        <v>1425055079</v>
      </c>
    </row>
    <row r="40" spans="1:8" ht="45" x14ac:dyDescent="0.25">
      <c r="A40" s="1" t="s">
        <v>40</v>
      </c>
      <c r="B40" s="1" t="str">
        <f>VLOOKUP(A40, Kickstarter!B:C, 2, FALSE)</f>
        <v>A television show about three brothers from Chicago on a mission to discover and highlight the best breweries in America.</v>
      </c>
      <c r="C40" s="9">
        <f>VLOOKUP(A40, Kickstarter!B:E, 3, FALSE)</f>
        <v>2500</v>
      </c>
      <c r="D40">
        <f>VLOOKUP(A40, Kickstarter!B:E, 4, FALSE)</f>
        <v>2751</v>
      </c>
      <c r="E40" t="str">
        <f>VLOOKUP(A40, Kickstarter!B:F, 5, FALSE)</f>
        <v>successful</v>
      </c>
      <c r="F40" t="str">
        <f>VLOOKUP(A40, Kickstarter!B:G, 6, FALSE)</f>
        <v>US</v>
      </c>
      <c r="G40" t="str">
        <f>VLOOKUP(A40, Kickstarter!B:H, 7, FALSE)</f>
        <v>USD</v>
      </c>
      <c r="H40">
        <f>VLOOKUP(A40, Kickstarter!B:I, 8, FALSE)</f>
        <v>1368235344</v>
      </c>
    </row>
    <row r="41" spans="1:8" ht="60" x14ac:dyDescent="0.25">
      <c r="A41" s="1" t="s">
        <v>41</v>
      </c>
      <c r="B41" s="1" t="str">
        <f>VLOOKUP(A41, Kickstarter!B:C, 2, FALSE)</f>
        <v>Mystery-Drama Series. Following a shocking event, residents of a remote woodland community learn that some wounds never heal...</v>
      </c>
      <c r="C41" s="9">
        <f>VLOOKUP(A41, Kickstarter!B:E, 3, FALSE)</f>
        <v>25000</v>
      </c>
      <c r="D41">
        <f>VLOOKUP(A41, Kickstarter!B:E, 4, FALSE)</f>
        <v>32745</v>
      </c>
      <c r="E41" t="str">
        <f>VLOOKUP(A41, Kickstarter!B:F, 5, FALSE)</f>
        <v>successful</v>
      </c>
      <c r="F41" t="str">
        <f>VLOOKUP(A41, Kickstarter!B:G, 6, FALSE)</f>
        <v>GB</v>
      </c>
      <c r="G41" t="str">
        <f>VLOOKUP(A41, Kickstarter!B:H, 7, FALSE)</f>
        <v>GBP</v>
      </c>
      <c r="H41">
        <f>VLOOKUP(A41, Kickstarter!B:I, 8, FALSE)</f>
        <v>1401058740</v>
      </c>
    </row>
    <row r="42" spans="1:8" ht="60" x14ac:dyDescent="0.25">
      <c r="A42" s="1" t="s">
        <v>42</v>
      </c>
      <c r="B42" s="1" t="str">
        <f>VLOOKUP(A42, Kickstarter!B:C, 2, FALSE)</f>
        <v>There is a cooking show in production that needs your help, a show about using local ingredients to create simple and elegant meals.</v>
      </c>
      <c r="C42" s="9">
        <f>VLOOKUP(A42, Kickstarter!B:E, 3, FALSE)</f>
        <v>2000</v>
      </c>
      <c r="D42">
        <f>VLOOKUP(A42, Kickstarter!B:E, 4, FALSE)</f>
        <v>2027</v>
      </c>
      <c r="E42" t="str">
        <f>VLOOKUP(A42, Kickstarter!B:F, 5, FALSE)</f>
        <v>successful</v>
      </c>
      <c r="F42" t="str">
        <f>VLOOKUP(A42, Kickstarter!B:G, 6, FALSE)</f>
        <v>US</v>
      </c>
      <c r="G42" t="str">
        <f>VLOOKUP(A42, Kickstarter!B:H, 7, FALSE)</f>
        <v>USD</v>
      </c>
      <c r="H42">
        <f>VLOOKUP(A42, Kickstarter!B:I, 8, FALSE)</f>
        <v>1403150400</v>
      </c>
    </row>
    <row r="43" spans="1:8" ht="60" x14ac:dyDescent="0.25">
      <c r="A43" s="1" t="s">
        <v>43</v>
      </c>
      <c r="B43" s="1" t="str">
        <f>VLOOKUP(A43, Kickstarter!B:C, 2, FALSE)</f>
        <v>A TV series that takes place in a high school setting with religions,morals,&amp; ethics as a guiding message for students &amp; their families</v>
      </c>
      <c r="C43" s="9">
        <f>VLOOKUP(A43, Kickstarter!B:E, 3, FALSE)</f>
        <v>2000</v>
      </c>
      <c r="D43">
        <f>VLOOKUP(A43, Kickstarter!B:E, 4, FALSE)</f>
        <v>2000</v>
      </c>
      <c r="E43" t="str">
        <f>VLOOKUP(A43, Kickstarter!B:F, 5, FALSE)</f>
        <v>successful</v>
      </c>
      <c r="F43" t="str">
        <f>VLOOKUP(A43, Kickstarter!B:G, 6, FALSE)</f>
        <v>US</v>
      </c>
      <c r="G43" t="str">
        <f>VLOOKUP(A43, Kickstarter!B:H, 7, FALSE)</f>
        <v>USD</v>
      </c>
      <c r="H43">
        <f>VLOOKUP(A43, Kickstarter!B:I, 8, FALSE)</f>
        <v>1412516354</v>
      </c>
    </row>
    <row r="44" spans="1:8" ht="60" x14ac:dyDescent="0.25">
      <c r="A44" s="1" t="s">
        <v>44</v>
      </c>
      <c r="B44" s="1" t="str">
        <f>VLOOKUP(A44, Kickstarter!B:C, 2, FALSE)</f>
        <v>A show that explores the universal hospitality and shenanigans of BRO cultures in the most forbidden and unfamiliar places on earth!</v>
      </c>
      <c r="C44" s="9">
        <f>VLOOKUP(A44, Kickstarter!B:E, 3, FALSE)</f>
        <v>14000</v>
      </c>
      <c r="D44">
        <f>VLOOKUP(A44, Kickstarter!B:E, 4, FALSE)</f>
        <v>19860</v>
      </c>
      <c r="E44" t="str">
        <f>VLOOKUP(A44, Kickstarter!B:F, 5, FALSE)</f>
        <v>successful</v>
      </c>
      <c r="F44" t="str">
        <f>VLOOKUP(A44, Kickstarter!B:G, 6, FALSE)</f>
        <v>US</v>
      </c>
      <c r="G44" t="str">
        <f>VLOOKUP(A44, Kickstarter!B:H, 7, FALSE)</f>
        <v>USD</v>
      </c>
      <c r="H44">
        <f>VLOOKUP(A44, Kickstarter!B:I, 8, FALSE)</f>
        <v>1419780026</v>
      </c>
    </row>
    <row r="45" spans="1:8" ht="60" x14ac:dyDescent="0.25">
      <c r="A45" s="1" t="s">
        <v>45</v>
      </c>
      <c r="B45" s="1" t="str">
        <f>VLOOKUP(A45, Kickstarter!B:C, 2, FALSE)</f>
        <v>Anglicon is a fan-run British media convention with a focus on Doctor Who, returning to the Seattle area bigger and better than ever!</v>
      </c>
      <c r="C45" s="9">
        <f>VLOOKUP(A45, Kickstarter!B:E, 3, FALSE)</f>
        <v>10000</v>
      </c>
      <c r="D45">
        <f>VLOOKUP(A45, Kickstarter!B:E, 4, FALSE)</f>
        <v>30866</v>
      </c>
      <c r="E45" t="str">
        <f>VLOOKUP(A45, Kickstarter!B:F, 5, FALSE)</f>
        <v>successful</v>
      </c>
      <c r="F45" t="str">
        <f>VLOOKUP(A45, Kickstarter!B:G, 6, FALSE)</f>
        <v>US</v>
      </c>
      <c r="G45" t="str">
        <f>VLOOKUP(A45, Kickstarter!B:H, 7, FALSE)</f>
        <v>USD</v>
      </c>
      <c r="H45">
        <f>VLOOKUP(A45, Kickstarter!B:I, 8, FALSE)</f>
        <v>1405209600</v>
      </c>
    </row>
    <row r="46" spans="1:8" ht="60" x14ac:dyDescent="0.25">
      <c r="A46" s="1" t="s">
        <v>46</v>
      </c>
      <c r="B46" s="1" t="str">
        <f>VLOOKUP(A46, Kickstarter!B:C, 2, FALSE)</f>
        <v>The Creator of the hit FOX show THE BOURBON LOUNGE brings you BIG WHISKEY. A new travel show exploring whiskey like you've never seen.</v>
      </c>
      <c r="C46" s="9">
        <f>VLOOKUP(A46, Kickstarter!B:E, 3, FALSE)</f>
        <v>2000</v>
      </c>
      <c r="D46">
        <f>VLOOKUP(A46, Kickstarter!B:E, 4, FALSE)</f>
        <v>2000</v>
      </c>
      <c r="E46" t="str">
        <f>VLOOKUP(A46, Kickstarter!B:F, 5, FALSE)</f>
        <v>successful</v>
      </c>
      <c r="F46" t="str">
        <f>VLOOKUP(A46, Kickstarter!B:G, 6, FALSE)</f>
        <v>US</v>
      </c>
      <c r="G46" t="str">
        <f>VLOOKUP(A46, Kickstarter!B:H, 7, FALSE)</f>
        <v>USD</v>
      </c>
      <c r="H46">
        <f>VLOOKUP(A46, Kickstarter!B:I, 8, FALSE)</f>
        <v>1412648537</v>
      </c>
    </row>
    <row r="47" spans="1:8" ht="45" x14ac:dyDescent="0.25">
      <c r="A47" s="1" t="s">
        <v>47</v>
      </c>
      <c r="B47" s="1" t="str">
        <f>VLOOKUP(A47, Kickstarter!B:C, 2, FALSE)</f>
        <v>The Art of the Lift is a crime drama that follows an expert crew of pick-pockets and their attempt at breaking in a new recruit.</v>
      </c>
      <c r="C47" s="9">
        <f>VLOOKUP(A47, Kickstarter!B:E, 3, FALSE)</f>
        <v>5000</v>
      </c>
      <c r="D47">
        <f>VLOOKUP(A47, Kickstarter!B:E, 4, FALSE)</f>
        <v>6000</v>
      </c>
      <c r="E47" t="str">
        <f>VLOOKUP(A47, Kickstarter!B:F, 5, FALSE)</f>
        <v>successful</v>
      </c>
      <c r="F47" t="str">
        <f>VLOOKUP(A47, Kickstarter!B:G, 6, FALSE)</f>
        <v>US</v>
      </c>
      <c r="G47" t="str">
        <f>VLOOKUP(A47, Kickstarter!B:H, 7, FALSE)</f>
        <v>USD</v>
      </c>
      <c r="H47">
        <f>VLOOKUP(A47, Kickstarter!B:I, 8, FALSE)</f>
        <v>1461769107</v>
      </c>
    </row>
    <row r="48" spans="1:8" ht="45" x14ac:dyDescent="0.25">
      <c r="A48" s="1" t="s">
        <v>48</v>
      </c>
      <c r="B48" s="1" t="str">
        <f>VLOOKUP(A48, Kickstarter!B:C, 2, FALSE)</f>
        <v>The legendary community TV programme Joy's World is in dire need of new equipment! We are hoping you can help.</v>
      </c>
      <c r="C48" s="9">
        <f>VLOOKUP(A48, Kickstarter!B:E, 3, FALSE)</f>
        <v>8400</v>
      </c>
      <c r="D48">
        <f>VLOOKUP(A48, Kickstarter!B:E, 4, FALSE)</f>
        <v>8750</v>
      </c>
      <c r="E48" t="str">
        <f>VLOOKUP(A48, Kickstarter!B:F, 5, FALSE)</f>
        <v>successful</v>
      </c>
      <c r="F48" t="str">
        <f>VLOOKUP(A48, Kickstarter!B:G, 6, FALSE)</f>
        <v>AU</v>
      </c>
      <c r="G48" t="str">
        <f>VLOOKUP(A48, Kickstarter!B:H, 7, FALSE)</f>
        <v>AUD</v>
      </c>
      <c r="H48">
        <f>VLOOKUP(A48, Kickstarter!B:I, 8, FALSE)</f>
        <v>1450220974</v>
      </c>
    </row>
    <row r="49" spans="1:8" ht="60" x14ac:dyDescent="0.25">
      <c r="A49" s="1" t="s">
        <v>49</v>
      </c>
      <c r="B49" s="1" t="str">
        <f>VLOOKUP(A49, Kickstarter!B:C, 2, FALSE)</f>
        <v>Cursed with attracting odd men, an independent woman takes on the Chicago dating scene again with the help of her offbeat friends.</v>
      </c>
      <c r="C49" s="9">
        <f>VLOOKUP(A49, Kickstarter!B:E, 3, FALSE)</f>
        <v>5000</v>
      </c>
      <c r="D49">
        <f>VLOOKUP(A49, Kickstarter!B:E, 4, FALSE)</f>
        <v>5380.55</v>
      </c>
      <c r="E49" t="str">
        <f>VLOOKUP(A49, Kickstarter!B:F, 5, FALSE)</f>
        <v>successful</v>
      </c>
      <c r="F49" t="str">
        <f>VLOOKUP(A49, Kickstarter!B:G, 6, FALSE)</f>
        <v>US</v>
      </c>
      <c r="G49" t="str">
        <f>VLOOKUP(A49, Kickstarter!B:H, 7, FALSE)</f>
        <v>USD</v>
      </c>
      <c r="H49">
        <f>VLOOKUP(A49, Kickstarter!B:I, 8, FALSE)</f>
        <v>1419021607</v>
      </c>
    </row>
    <row r="50" spans="1:8" ht="60" x14ac:dyDescent="0.25">
      <c r="A50" s="1" t="s">
        <v>50</v>
      </c>
      <c r="B50" s="1" t="str">
        <f>VLOOKUP(A50, Kickstarter!B:C, 2, FALSE)</f>
        <v>With future neo-London as a backdrop to this new independent TV pilot, we investigate the bad and the corrupt that rule London.</v>
      </c>
      <c r="C50" s="9">
        <f>VLOOKUP(A50, Kickstarter!B:E, 3, FALSE)</f>
        <v>2000</v>
      </c>
      <c r="D50">
        <f>VLOOKUP(A50, Kickstarter!B:E, 4, FALSE)</f>
        <v>2159</v>
      </c>
      <c r="E50" t="str">
        <f>VLOOKUP(A50, Kickstarter!B:F, 5, FALSE)</f>
        <v>successful</v>
      </c>
      <c r="F50" t="str">
        <f>VLOOKUP(A50, Kickstarter!B:G, 6, FALSE)</f>
        <v>GB</v>
      </c>
      <c r="G50" t="str">
        <f>VLOOKUP(A50, Kickstarter!B:H, 7, FALSE)</f>
        <v>GBP</v>
      </c>
      <c r="H50">
        <f>VLOOKUP(A50, Kickstarter!B:I, 8, FALSE)</f>
        <v>1425211200</v>
      </c>
    </row>
    <row r="51" spans="1:8" ht="30" x14ac:dyDescent="0.25">
      <c r="A51" s="1" t="s">
        <v>51</v>
      </c>
      <c r="B51" s="1" t="str">
        <f>VLOOKUP(A51, Kickstarter!B:C, 2, FALSE)</f>
        <v>Driving Jersey is real people telling real stories.</v>
      </c>
      <c r="C51" s="9">
        <f>VLOOKUP(A51, Kickstarter!B:E, 3, FALSE)</f>
        <v>12000</v>
      </c>
      <c r="D51">
        <f>VLOOKUP(A51, Kickstarter!B:E, 4, FALSE)</f>
        <v>12000</v>
      </c>
      <c r="E51" t="str">
        <f>VLOOKUP(A51, Kickstarter!B:F, 5, FALSE)</f>
        <v>successful</v>
      </c>
      <c r="F51" t="str">
        <f>VLOOKUP(A51, Kickstarter!B:G, 6, FALSE)</f>
        <v>US</v>
      </c>
      <c r="G51" t="str">
        <f>VLOOKUP(A51, Kickstarter!B:H, 7, FALSE)</f>
        <v>USD</v>
      </c>
      <c r="H51">
        <f>VLOOKUP(A51, Kickstarter!B:I, 8, FALSE)</f>
        <v>1445660045</v>
      </c>
    </row>
    <row r="52" spans="1:8" ht="45" x14ac:dyDescent="0.25">
      <c r="A52" s="1" t="s">
        <v>52</v>
      </c>
      <c r="B52" s="1" t="str">
        <f>VLOOKUP(A52, Kickstarter!B:C, 2, FALSE)</f>
        <v>A brand new dating show which helps one lucky lady find her Mr Right with difficult decisions to make along the way.</v>
      </c>
      <c r="C52" s="9">
        <f>VLOOKUP(A52, Kickstarter!B:E, 3, FALSE)</f>
        <v>600</v>
      </c>
      <c r="D52">
        <f>VLOOKUP(A52, Kickstarter!B:E, 4, FALSE)</f>
        <v>600</v>
      </c>
      <c r="E52" t="str">
        <f>VLOOKUP(A52, Kickstarter!B:F, 5, FALSE)</f>
        <v>successful</v>
      </c>
      <c r="F52" t="str">
        <f>VLOOKUP(A52, Kickstarter!B:G, 6, FALSE)</f>
        <v>GB</v>
      </c>
      <c r="G52" t="str">
        <f>VLOOKUP(A52, Kickstarter!B:H, 7, FALSE)</f>
        <v>GBP</v>
      </c>
      <c r="H52">
        <f>VLOOKUP(A52, Kickstarter!B:I, 8, FALSE)</f>
        <v>1422637200</v>
      </c>
    </row>
    <row r="53" spans="1:8" ht="60" x14ac:dyDescent="0.25">
      <c r="A53" s="1" t="s">
        <v>53</v>
      </c>
      <c r="B53" s="1" t="str">
        <f>VLOOKUP(A53, Kickstarter!B:C, 2, FALSE)</f>
        <v>Please help us reach stretch goals of 16k, 26k, 41k for the soundtrack, extended scenes &amp; story development for our sci-fi TV series!</v>
      </c>
      <c r="C53" s="9">
        <f>VLOOKUP(A53, Kickstarter!B:E, 3, FALSE)</f>
        <v>11000</v>
      </c>
      <c r="D53">
        <f>VLOOKUP(A53, Kickstarter!B:E, 4, FALSE)</f>
        <v>14082</v>
      </c>
      <c r="E53" t="str">
        <f>VLOOKUP(A53, Kickstarter!B:F, 5, FALSE)</f>
        <v>successful</v>
      </c>
      <c r="F53" t="str">
        <f>VLOOKUP(A53, Kickstarter!B:G, 6, FALSE)</f>
        <v>US</v>
      </c>
      <c r="G53" t="str">
        <f>VLOOKUP(A53, Kickstarter!B:H, 7, FALSE)</f>
        <v>USD</v>
      </c>
      <c r="H53">
        <f>VLOOKUP(A53, Kickstarter!B:I, 8, FALSE)</f>
        <v>1439245037</v>
      </c>
    </row>
    <row r="54" spans="1:8" ht="45" x14ac:dyDescent="0.25">
      <c r="A54" s="1" t="s">
        <v>54</v>
      </c>
      <c r="B54" s="1" t="str">
        <f>VLOOKUP(A54, Kickstarter!B:C, 2, FALSE)</f>
        <v>Kode Orange is an original television series that follows the lives of two police officers who join a special unit in high-crime LA</v>
      </c>
      <c r="C54" s="9">
        <f>VLOOKUP(A54, Kickstarter!B:E, 3, FALSE)</f>
        <v>10000</v>
      </c>
      <c r="D54">
        <f>VLOOKUP(A54, Kickstarter!B:E, 4, FALSE)</f>
        <v>11621</v>
      </c>
      <c r="E54" t="str">
        <f>VLOOKUP(A54, Kickstarter!B:F, 5, FALSE)</f>
        <v>successful</v>
      </c>
      <c r="F54" t="str">
        <f>VLOOKUP(A54, Kickstarter!B:G, 6, FALSE)</f>
        <v>US</v>
      </c>
      <c r="G54" t="str">
        <f>VLOOKUP(A54, Kickstarter!B:H, 7, FALSE)</f>
        <v>USD</v>
      </c>
      <c r="H54">
        <f>VLOOKUP(A54, Kickstarter!B:I, 8, FALSE)</f>
        <v>1405615846</v>
      </c>
    </row>
    <row r="55" spans="1:8" ht="30" x14ac:dyDescent="0.25">
      <c r="A55" s="1" t="s">
        <v>55</v>
      </c>
      <c r="B55" s="1" t="str">
        <f>VLOOKUP(A55, Kickstarter!B:C, 2, FALSE)</f>
        <v>Delicious TV's Vegan Mashup launching season two on public television</v>
      </c>
      <c r="C55" s="9">
        <f>VLOOKUP(A55, Kickstarter!B:E, 3, FALSE)</f>
        <v>3000</v>
      </c>
      <c r="D55">
        <f>VLOOKUP(A55, Kickstarter!B:E, 4, FALSE)</f>
        <v>3289</v>
      </c>
      <c r="E55" t="str">
        <f>VLOOKUP(A55, Kickstarter!B:F, 5, FALSE)</f>
        <v>successful</v>
      </c>
      <c r="F55" t="str">
        <f>VLOOKUP(A55, Kickstarter!B:G, 6, FALSE)</f>
        <v>US</v>
      </c>
      <c r="G55" t="str">
        <f>VLOOKUP(A55, Kickstarter!B:H, 7, FALSE)</f>
        <v>USD</v>
      </c>
      <c r="H55">
        <f>VLOOKUP(A55, Kickstarter!B:I, 8, FALSE)</f>
        <v>1396648800</v>
      </c>
    </row>
    <row r="56" spans="1:8" ht="60" x14ac:dyDescent="0.25">
      <c r="A56" s="1" t="s">
        <v>56</v>
      </c>
      <c r="B56" s="1" t="str">
        <f>VLOOKUP(A56, Kickstarter!B:C, 2, FALSE)</f>
        <v>TV stand-in Elizabeth was diagnosed BRCA+ as her mother was succumbing to cancer. This pilot navigates evolving modern female identity.</v>
      </c>
      <c r="C56" s="9">
        <f>VLOOKUP(A56, Kickstarter!B:E, 3, FALSE)</f>
        <v>10000</v>
      </c>
      <c r="D56">
        <f>VLOOKUP(A56, Kickstarter!B:E, 4, FALSE)</f>
        <v>10100</v>
      </c>
      <c r="E56" t="str">
        <f>VLOOKUP(A56, Kickstarter!B:F, 5, FALSE)</f>
        <v>successful</v>
      </c>
      <c r="F56" t="str">
        <f>VLOOKUP(A56, Kickstarter!B:G, 6, FALSE)</f>
        <v>US</v>
      </c>
      <c r="G56" t="str">
        <f>VLOOKUP(A56, Kickstarter!B:H, 7, FALSE)</f>
        <v>USD</v>
      </c>
      <c r="H56">
        <f>VLOOKUP(A56, Kickstarter!B:I, 8, FALSE)</f>
        <v>1451063221</v>
      </c>
    </row>
    <row r="57" spans="1:8" ht="45" x14ac:dyDescent="0.25">
      <c r="A57" s="1" t="s">
        <v>57</v>
      </c>
      <c r="B57" s="1" t="str">
        <f>VLOOKUP(A57, Kickstarter!B:C, 2, FALSE)</f>
        <v>A story of an Italian family who tried it the right way but realized things work better if they do it "their" way. Weekly Series PILOT</v>
      </c>
      <c r="C57" s="9">
        <f>VLOOKUP(A57, Kickstarter!B:E, 3, FALSE)</f>
        <v>8600</v>
      </c>
      <c r="D57">
        <f>VLOOKUP(A57, Kickstarter!B:E, 4, FALSE)</f>
        <v>11090</v>
      </c>
      <c r="E57" t="str">
        <f>VLOOKUP(A57, Kickstarter!B:F, 5, FALSE)</f>
        <v>successful</v>
      </c>
      <c r="F57" t="str">
        <f>VLOOKUP(A57, Kickstarter!B:G, 6, FALSE)</f>
        <v>US</v>
      </c>
      <c r="G57" t="str">
        <f>VLOOKUP(A57, Kickstarter!B:H, 7, FALSE)</f>
        <v>USD</v>
      </c>
      <c r="H57">
        <f>VLOOKUP(A57, Kickstarter!B:I, 8, FALSE)</f>
        <v>1464390916</v>
      </c>
    </row>
    <row r="58" spans="1:8" ht="45" x14ac:dyDescent="0.25">
      <c r="A58" s="1" t="s">
        <v>58</v>
      </c>
      <c r="B58" s="1" t="str">
        <f>VLOOKUP(A58, Kickstarter!B:C, 2, FALSE)</f>
        <v>We want to see more women's cycling on TV - and we need your help to make it happen!</v>
      </c>
      <c r="C58" s="9">
        <f>VLOOKUP(A58, Kickstarter!B:E, 3, FALSE)</f>
        <v>8000</v>
      </c>
      <c r="D58">
        <f>VLOOKUP(A58, Kickstarter!B:E, 4, FALSE)</f>
        <v>8581</v>
      </c>
      <c r="E58" t="str">
        <f>VLOOKUP(A58, Kickstarter!B:F, 5, FALSE)</f>
        <v>successful</v>
      </c>
      <c r="F58" t="str">
        <f>VLOOKUP(A58, Kickstarter!B:G, 6, FALSE)</f>
        <v>GB</v>
      </c>
      <c r="G58" t="str">
        <f>VLOOKUP(A58, Kickstarter!B:H, 7, FALSE)</f>
        <v>GBP</v>
      </c>
      <c r="H58">
        <f>VLOOKUP(A58, Kickstarter!B:I, 8, FALSE)</f>
        <v>1433779200</v>
      </c>
    </row>
    <row r="59" spans="1:8" ht="60" x14ac:dyDescent="0.25">
      <c r="A59" s="1" t="s">
        <v>59</v>
      </c>
      <c r="B59" s="1" t="str">
        <f>VLOOKUP(A59, Kickstarter!B:C, 2, FALSE)</f>
        <v>An entertainment network built with a focus of uniting our community with quality, relevant live and scripted entertainment.</v>
      </c>
      <c r="C59" s="9">
        <f>VLOOKUP(A59, Kickstarter!B:E, 3, FALSE)</f>
        <v>15000</v>
      </c>
      <c r="D59">
        <f>VLOOKUP(A59, Kickstarter!B:E, 4, FALSE)</f>
        <v>15285</v>
      </c>
      <c r="E59" t="str">
        <f>VLOOKUP(A59, Kickstarter!B:F, 5, FALSE)</f>
        <v>successful</v>
      </c>
      <c r="F59" t="str">
        <f>VLOOKUP(A59, Kickstarter!B:G, 6, FALSE)</f>
        <v>US</v>
      </c>
      <c r="G59" t="str">
        <f>VLOOKUP(A59, Kickstarter!B:H, 7, FALSE)</f>
        <v>USD</v>
      </c>
      <c r="H59">
        <f>VLOOKUP(A59, Kickstarter!B:I, 8, FALSE)</f>
        <v>1429991962</v>
      </c>
    </row>
    <row r="60" spans="1:8" ht="45" x14ac:dyDescent="0.25">
      <c r="A60" s="1" t="s">
        <v>60</v>
      </c>
      <c r="B60" s="1" t="str">
        <f>VLOOKUP(A60, Kickstarter!B:C, 2, FALSE)</f>
        <v>Alex thought he knew how the world worked. You live, you die and it's over. He was very, very wrong.</v>
      </c>
      <c r="C60" s="9">
        <f>VLOOKUP(A60, Kickstarter!B:E, 3, FALSE)</f>
        <v>10000</v>
      </c>
      <c r="D60">
        <f>VLOOKUP(A60, Kickstarter!B:E, 4, FALSE)</f>
        <v>10291</v>
      </c>
      <c r="E60" t="str">
        <f>VLOOKUP(A60, Kickstarter!B:F, 5, FALSE)</f>
        <v>successful</v>
      </c>
      <c r="F60" t="str">
        <f>VLOOKUP(A60, Kickstarter!B:G, 6, FALSE)</f>
        <v>US</v>
      </c>
      <c r="G60" t="str">
        <f>VLOOKUP(A60, Kickstarter!B:H, 7, FALSE)</f>
        <v>USD</v>
      </c>
      <c r="H60">
        <f>VLOOKUP(A60, Kickstarter!B:I, 8, FALSE)</f>
        <v>1416423172</v>
      </c>
    </row>
    <row r="61" spans="1:8" ht="60" x14ac:dyDescent="0.25">
      <c r="A61" s="1" t="s">
        <v>61</v>
      </c>
      <c r="B61" s="1" t="str">
        <f>VLOOKUP(A61, Kickstarter!B:C, 2, FALSE)</f>
        <v>An electronic music producer stuck in his blue collar life has overnight success thrown at him when his music leaks on the internet.</v>
      </c>
      <c r="C61" s="9">
        <f>VLOOKUP(A61, Kickstarter!B:E, 3, FALSE)</f>
        <v>20000</v>
      </c>
      <c r="D61">
        <f>VLOOKUP(A61, Kickstarter!B:E, 4, FALSE)</f>
        <v>20025.14</v>
      </c>
      <c r="E61" t="str">
        <f>VLOOKUP(A61, Kickstarter!B:F, 5, FALSE)</f>
        <v>successful</v>
      </c>
      <c r="F61" t="str">
        <f>VLOOKUP(A61, Kickstarter!B:G, 6, FALSE)</f>
        <v>US</v>
      </c>
      <c r="G61" t="str">
        <f>VLOOKUP(A61, Kickstarter!B:H, 7, FALSE)</f>
        <v>USD</v>
      </c>
      <c r="H61">
        <f>VLOOKUP(A61, Kickstarter!B:I, 8, FALSE)</f>
        <v>1442264400</v>
      </c>
    </row>
    <row r="62" spans="1:8" ht="45" x14ac:dyDescent="0.25">
      <c r="A62" s="1" t="s">
        <v>62</v>
      </c>
      <c r="B62" s="1" t="str">
        <f>VLOOKUP(A62, Kickstarter!B:C, 2, FALSE)</f>
        <v>Set in a beautiful but desolate world, we see how loneliness can lead to friendship in unconventional ways.</v>
      </c>
      <c r="C62" s="9">
        <f>VLOOKUP(A62, Kickstarter!B:E, 3, FALSE)</f>
        <v>4500</v>
      </c>
      <c r="D62">
        <f>VLOOKUP(A62, Kickstarter!B:E, 4, FALSE)</f>
        <v>4648.33</v>
      </c>
      <c r="E62" t="str">
        <f>VLOOKUP(A62, Kickstarter!B:F, 5, FALSE)</f>
        <v>successful</v>
      </c>
      <c r="F62" t="str">
        <f>VLOOKUP(A62, Kickstarter!B:G, 6, FALSE)</f>
        <v>GB</v>
      </c>
      <c r="G62" t="str">
        <f>VLOOKUP(A62, Kickstarter!B:H, 7, FALSE)</f>
        <v>GBP</v>
      </c>
      <c r="H62">
        <f>VLOOKUP(A62, Kickstarter!B:I, 8, FALSE)</f>
        <v>1395532800</v>
      </c>
    </row>
    <row r="63" spans="1:8" ht="60" x14ac:dyDescent="0.25">
      <c r="A63" s="1" t="s">
        <v>63</v>
      </c>
      <c r="B63" s="1" t="str">
        <f>VLOOKUP(A63, Kickstarter!B:C, 2, FALSE)</f>
        <v>An exploration of the shadows that follow us from our past, the darkness that lives inside us and the ability to find our own freedom</v>
      </c>
      <c r="C63" s="9">
        <f>VLOOKUP(A63, Kickstarter!B:E, 3, FALSE)</f>
        <v>5000</v>
      </c>
      <c r="D63">
        <f>VLOOKUP(A63, Kickstarter!B:E, 4, FALSE)</f>
        <v>7415</v>
      </c>
      <c r="E63" t="str">
        <f>VLOOKUP(A63, Kickstarter!B:F, 5, FALSE)</f>
        <v>successful</v>
      </c>
      <c r="F63" t="str">
        <f>VLOOKUP(A63, Kickstarter!B:G, 6, FALSE)</f>
        <v>US</v>
      </c>
      <c r="G63" t="str">
        <f>VLOOKUP(A63, Kickstarter!B:H, 7, FALSE)</f>
        <v>USD</v>
      </c>
      <c r="H63">
        <f>VLOOKUP(A63, Kickstarter!B:I, 8, FALSE)</f>
        <v>1370547157</v>
      </c>
    </row>
    <row r="64" spans="1:8" ht="60" x14ac:dyDescent="0.25">
      <c r="A64" s="1" t="s">
        <v>64</v>
      </c>
      <c r="B64" s="1" t="str">
        <f>VLOOKUP(A64, Kickstarter!B:C, 2, FALSE)</f>
        <v>A man is forced to repeatedly crawl through a mysterious maze not knowing who captured him or why, but he is determined to find out.</v>
      </c>
      <c r="C64" s="9">
        <f>VLOOKUP(A64, Kickstarter!B:E, 3, FALSE)</f>
        <v>3000</v>
      </c>
      <c r="D64">
        <f>VLOOKUP(A64, Kickstarter!B:E, 4, FALSE)</f>
        <v>4642</v>
      </c>
      <c r="E64" t="str">
        <f>VLOOKUP(A64, Kickstarter!B:F, 5, FALSE)</f>
        <v>successful</v>
      </c>
      <c r="F64" t="str">
        <f>VLOOKUP(A64, Kickstarter!B:G, 6, FALSE)</f>
        <v>US</v>
      </c>
      <c r="G64" t="str">
        <f>VLOOKUP(A64, Kickstarter!B:H, 7, FALSE)</f>
        <v>USD</v>
      </c>
      <c r="H64">
        <f>VLOOKUP(A64, Kickstarter!B:I, 8, FALSE)</f>
        <v>1362337878</v>
      </c>
    </row>
    <row r="65" spans="1:8" ht="45" x14ac:dyDescent="0.25">
      <c r="A65" s="1" t="s">
        <v>65</v>
      </c>
      <c r="B65" s="1" t="str">
        <f>VLOOKUP(A65, Kickstarter!B:C, 2, FALSE)</f>
        <v>The Attic is my first short film.  Please help me with post production and distribution so that I can let it out into the world</v>
      </c>
      <c r="C65" s="9">
        <f>VLOOKUP(A65, Kickstarter!B:E, 3, FALSE)</f>
        <v>2000</v>
      </c>
      <c r="D65">
        <f>VLOOKUP(A65, Kickstarter!B:E, 4, FALSE)</f>
        <v>2270.37</v>
      </c>
      <c r="E65" t="str">
        <f>VLOOKUP(A65, Kickstarter!B:F, 5, FALSE)</f>
        <v>successful</v>
      </c>
      <c r="F65" t="str">
        <f>VLOOKUP(A65, Kickstarter!B:G, 6, FALSE)</f>
        <v>US</v>
      </c>
      <c r="G65" t="str">
        <f>VLOOKUP(A65, Kickstarter!B:H, 7, FALSE)</f>
        <v>USD</v>
      </c>
      <c r="H65">
        <f>VLOOKUP(A65, Kickstarter!B:I, 8, FALSE)</f>
        <v>1388206740</v>
      </c>
    </row>
    <row r="66" spans="1:8" ht="60" x14ac:dyDescent="0.25">
      <c r="A66" s="1" t="s">
        <v>66</v>
      </c>
      <c r="B66" s="1" t="str">
        <f>VLOOKUP(A66, Kickstarter!B:C, 2, FALSE)</f>
        <v>At the dawn of the New Millennium, a group of teenagers battle the Y2K bug to save humanity from boredom. The 2nd film by and/or.</v>
      </c>
      <c r="C66" s="9">
        <f>VLOOKUP(A66, Kickstarter!B:E, 3, FALSE)</f>
        <v>1200</v>
      </c>
      <c r="D66">
        <f>VLOOKUP(A66, Kickstarter!B:E, 4, FALSE)</f>
        <v>2080</v>
      </c>
      <c r="E66" t="str">
        <f>VLOOKUP(A66, Kickstarter!B:F, 5, FALSE)</f>
        <v>successful</v>
      </c>
      <c r="F66" t="str">
        <f>VLOOKUP(A66, Kickstarter!B:G, 6, FALSE)</f>
        <v>US</v>
      </c>
      <c r="G66" t="str">
        <f>VLOOKUP(A66, Kickstarter!B:H, 7, FALSE)</f>
        <v>USD</v>
      </c>
      <c r="H66">
        <f>VLOOKUP(A66, Kickstarter!B:I, 8, FALSE)</f>
        <v>1373243181</v>
      </c>
    </row>
    <row r="67" spans="1:8" ht="45" x14ac:dyDescent="0.25">
      <c r="A67" s="1" t="s">
        <v>67</v>
      </c>
      <c r="B67" s="1" t="str">
        <f>VLOOKUP(A67, Kickstarter!B:C, 2, FALSE)</f>
        <v>Help finish the short film Hello World. The story of an android in the broken home of a father &amp; son.</v>
      </c>
      <c r="C67" s="9">
        <f>VLOOKUP(A67, Kickstarter!B:E, 3, FALSE)</f>
        <v>7000</v>
      </c>
      <c r="D67">
        <f>VLOOKUP(A67, Kickstarter!B:E, 4, FALSE)</f>
        <v>7527</v>
      </c>
      <c r="E67" t="str">
        <f>VLOOKUP(A67, Kickstarter!B:F, 5, FALSE)</f>
        <v>successful</v>
      </c>
      <c r="F67" t="str">
        <f>VLOOKUP(A67, Kickstarter!B:G, 6, FALSE)</f>
        <v>CA</v>
      </c>
      <c r="G67" t="str">
        <f>VLOOKUP(A67, Kickstarter!B:H, 7, FALSE)</f>
        <v>CAD</v>
      </c>
      <c r="H67">
        <f>VLOOKUP(A67, Kickstarter!B:I, 8, FALSE)</f>
        <v>1407736740</v>
      </c>
    </row>
    <row r="68" spans="1:8" ht="30" x14ac:dyDescent="0.25">
      <c r="A68" s="1" t="s">
        <v>68</v>
      </c>
      <c r="B68" s="1" t="str">
        <f>VLOOKUP(A68, Kickstarter!B:C, 2, FALSE)</f>
        <v>A dark comedy set in the '60s about clinical depression and one night stands.</v>
      </c>
      <c r="C68" s="9">
        <f>VLOOKUP(A68, Kickstarter!B:E, 3, FALSE)</f>
        <v>2000</v>
      </c>
      <c r="D68">
        <f>VLOOKUP(A68, Kickstarter!B:E, 4, FALSE)</f>
        <v>2372</v>
      </c>
      <c r="E68" t="str">
        <f>VLOOKUP(A68, Kickstarter!B:F, 5, FALSE)</f>
        <v>successful</v>
      </c>
      <c r="F68" t="str">
        <f>VLOOKUP(A68, Kickstarter!B:G, 6, FALSE)</f>
        <v>US</v>
      </c>
      <c r="G68" t="str">
        <f>VLOOKUP(A68, Kickstarter!B:H, 7, FALSE)</f>
        <v>USD</v>
      </c>
      <c r="H68">
        <f>VLOOKUP(A68, Kickstarter!B:I, 8, FALSE)</f>
        <v>1468873420</v>
      </c>
    </row>
    <row r="69" spans="1:8" ht="45" x14ac:dyDescent="0.25">
      <c r="A69" s="1" t="s">
        <v>69</v>
      </c>
      <c r="B69" s="1" t="str">
        <f>VLOOKUP(A69, Kickstarter!B:C, 2, FALSE)</f>
        <v>The Ordination Mass of five Dominicans friars to the priesthood at the historic Saint Dominicâ€™s Church in Washington DC.</v>
      </c>
      <c r="C69" s="9">
        <f>VLOOKUP(A69, Kickstarter!B:E, 3, FALSE)</f>
        <v>2000</v>
      </c>
      <c r="D69">
        <f>VLOOKUP(A69, Kickstarter!B:E, 4, FALSE)</f>
        <v>2325</v>
      </c>
      <c r="E69" t="str">
        <f>VLOOKUP(A69, Kickstarter!B:F, 5, FALSE)</f>
        <v>successful</v>
      </c>
      <c r="F69" t="str">
        <f>VLOOKUP(A69, Kickstarter!B:G, 6, FALSE)</f>
        <v>US</v>
      </c>
      <c r="G69" t="str">
        <f>VLOOKUP(A69, Kickstarter!B:H, 7, FALSE)</f>
        <v>USD</v>
      </c>
      <c r="H69">
        <f>VLOOKUP(A69, Kickstarter!B:I, 8, FALSE)</f>
        <v>1342360804</v>
      </c>
    </row>
    <row r="70" spans="1:8" ht="60" x14ac:dyDescent="0.25">
      <c r="A70" s="1" t="s">
        <v>70</v>
      </c>
      <c r="B70" s="1" t="str">
        <f>VLOOKUP(A70, Kickstarter!B:C, 2, FALSE)</f>
        <v>Black Comedy by final year students at Leeds University. 
'Bird watching, tea, seaside and murder. Just your average British holiday.'</v>
      </c>
      <c r="C70" s="9">
        <f>VLOOKUP(A70, Kickstarter!B:E, 3, FALSE)</f>
        <v>600</v>
      </c>
      <c r="D70">
        <f>VLOOKUP(A70, Kickstarter!B:E, 4, FALSE)</f>
        <v>763</v>
      </c>
      <c r="E70" t="str">
        <f>VLOOKUP(A70, Kickstarter!B:F, 5, FALSE)</f>
        <v>successful</v>
      </c>
      <c r="F70" t="str">
        <f>VLOOKUP(A70, Kickstarter!B:G, 6, FALSE)</f>
        <v>GB</v>
      </c>
      <c r="G70" t="str">
        <f>VLOOKUP(A70, Kickstarter!B:H, 7, FALSE)</f>
        <v>GBP</v>
      </c>
      <c r="H70">
        <f>VLOOKUP(A70, Kickstarter!B:I, 8, FALSE)</f>
        <v>1393162791</v>
      </c>
    </row>
    <row r="71" spans="1:8" ht="60" x14ac:dyDescent="0.25">
      <c r="A71" s="1" t="s">
        <v>71</v>
      </c>
      <c r="B71" s="1" t="str">
        <f>VLOOKUP(A71, Kickstarter!B:C, 2, FALSE)</f>
        <v>A breakthrough cinematic experience about more than just the carsâ€¦the people, lifestyle, enthusiasm, party, and the Leavenworth Drive.</v>
      </c>
      <c r="C71" s="9">
        <f>VLOOKUP(A71, Kickstarter!B:E, 3, FALSE)</f>
        <v>10000</v>
      </c>
      <c r="D71">
        <f>VLOOKUP(A71, Kickstarter!B:E, 4, FALSE)</f>
        <v>11094.23</v>
      </c>
      <c r="E71" t="str">
        <f>VLOOKUP(A71, Kickstarter!B:F, 5, FALSE)</f>
        <v>successful</v>
      </c>
      <c r="F71" t="str">
        <f>VLOOKUP(A71, Kickstarter!B:G, 6, FALSE)</f>
        <v>US</v>
      </c>
      <c r="G71" t="str">
        <f>VLOOKUP(A71, Kickstarter!B:H, 7, FALSE)</f>
        <v>USD</v>
      </c>
      <c r="H71">
        <f>VLOOKUP(A71, Kickstarter!B:I, 8, FALSE)</f>
        <v>1317538740</v>
      </c>
    </row>
    <row r="72" spans="1:8" ht="60" x14ac:dyDescent="0.25">
      <c r="A72" s="1" t="s">
        <v>72</v>
      </c>
      <c r="B72" s="1" t="str">
        <f>VLOOKUP(A72, Kickstarter!B:C, 2, FALSE)</f>
        <v>Maggie barely survives a deranged baptism by her mother only to be born again to a string of foster parents. Things can always be worse</v>
      </c>
      <c r="C72" s="9">
        <f>VLOOKUP(A72, Kickstarter!B:E, 3, FALSE)</f>
        <v>500</v>
      </c>
      <c r="D72">
        <f>VLOOKUP(A72, Kickstarter!B:E, 4, FALSE)</f>
        <v>636</v>
      </c>
      <c r="E72" t="str">
        <f>VLOOKUP(A72, Kickstarter!B:F, 5, FALSE)</f>
        <v>successful</v>
      </c>
      <c r="F72" t="str">
        <f>VLOOKUP(A72, Kickstarter!B:G, 6, FALSE)</f>
        <v>US</v>
      </c>
      <c r="G72" t="str">
        <f>VLOOKUP(A72, Kickstarter!B:H, 7, FALSE)</f>
        <v>USD</v>
      </c>
      <c r="H72">
        <f>VLOOKUP(A72, Kickstarter!B:I, 8, FALSE)</f>
        <v>1315171845</v>
      </c>
    </row>
    <row r="73" spans="1:8" ht="45" x14ac:dyDescent="0.25">
      <c r="A73" s="1" t="s">
        <v>73</v>
      </c>
      <c r="B73" s="1" t="str">
        <f>VLOOKUP(A73, Kickstarter!B:C, 2, FALSE)</f>
        <v>A comedic tale about the duality of man set in a trailer park needs your help with sound design and getting it into film festivals</v>
      </c>
      <c r="C73" s="9">
        <f>VLOOKUP(A73, Kickstarter!B:E, 3, FALSE)</f>
        <v>1800</v>
      </c>
      <c r="D73">
        <f>VLOOKUP(A73, Kickstarter!B:E, 4, FALSE)</f>
        <v>2231</v>
      </c>
      <c r="E73" t="str">
        <f>VLOOKUP(A73, Kickstarter!B:F, 5, FALSE)</f>
        <v>successful</v>
      </c>
      <c r="F73" t="str">
        <f>VLOOKUP(A73, Kickstarter!B:G, 6, FALSE)</f>
        <v>US</v>
      </c>
      <c r="G73" t="str">
        <f>VLOOKUP(A73, Kickstarter!B:H, 7, FALSE)</f>
        <v>USD</v>
      </c>
      <c r="H73">
        <f>VLOOKUP(A73, Kickstarter!B:I, 8, FALSE)</f>
        <v>1338186657</v>
      </c>
    </row>
    <row r="74" spans="1:8" ht="60" x14ac:dyDescent="0.25">
      <c r="A74" s="1" t="s">
        <v>74</v>
      </c>
      <c r="B74" s="1" t="str">
        <f>VLOOKUP(A74, Kickstarter!B:C, 2, FALSE)</f>
        <v>A young man forced to live back home after an automobile accident leaves him to rediscover what it means to be a part of his family.</v>
      </c>
      <c r="C74" s="9">
        <f>VLOOKUP(A74, Kickstarter!B:E, 3, FALSE)</f>
        <v>2200</v>
      </c>
      <c r="D74">
        <f>VLOOKUP(A74, Kickstarter!B:E, 4, FALSE)</f>
        <v>2385</v>
      </c>
      <c r="E74" t="str">
        <f>VLOOKUP(A74, Kickstarter!B:F, 5, FALSE)</f>
        <v>successful</v>
      </c>
      <c r="F74" t="str">
        <f>VLOOKUP(A74, Kickstarter!B:G, 6, FALSE)</f>
        <v>US</v>
      </c>
      <c r="G74" t="str">
        <f>VLOOKUP(A74, Kickstarter!B:H, 7, FALSE)</f>
        <v>USD</v>
      </c>
      <c r="H74">
        <f>VLOOKUP(A74, Kickstarter!B:I, 8, FALSE)</f>
        <v>1352937600</v>
      </c>
    </row>
    <row r="75" spans="1:8" ht="60" x14ac:dyDescent="0.25">
      <c r="A75" s="1" t="s">
        <v>75</v>
      </c>
      <c r="B75" s="1" t="str">
        <f>VLOOKUP(A75, Kickstarter!B:C, 2, FALSE)</f>
        <v>A scientist on the brink of a discovery that will revolutionize society sees her work destroyed in an experiment gone horribly wrong.</v>
      </c>
      <c r="C75" s="9">
        <f>VLOOKUP(A75, Kickstarter!B:E, 3, FALSE)</f>
        <v>900</v>
      </c>
      <c r="D75">
        <f>VLOOKUP(A75, Kickstarter!B:E, 4, FALSE)</f>
        <v>900</v>
      </c>
      <c r="E75" t="str">
        <f>VLOOKUP(A75, Kickstarter!B:F, 5, FALSE)</f>
        <v>successful</v>
      </c>
      <c r="F75" t="str">
        <f>VLOOKUP(A75, Kickstarter!B:G, 6, FALSE)</f>
        <v>US</v>
      </c>
      <c r="G75" t="str">
        <f>VLOOKUP(A75, Kickstarter!B:H, 7, FALSE)</f>
        <v>USD</v>
      </c>
      <c r="H75">
        <f>VLOOKUP(A75, Kickstarter!B:I, 8, FALSE)</f>
        <v>1304395140</v>
      </c>
    </row>
    <row r="76" spans="1:8" ht="60" x14ac:dyDescent="0.25">
      <c r="A76" s="1" t="s">
        <v>76</v>
      </c>
      <c r="B76" s="1" t="str">
        <f>VLOOKUP(A76, Kickstarter!B:C, 2, FALSE)</f>
        <v>La nuit est devenue le lieu de la terreur. Alors qu'un couvre-feu est imposÃ©, une petite fille est enlevÃ©e par un rapace nocturne.</v>
      </c>
      <c r="C76" s="9">
        <f>VLOOKUP(A76, Kickstarter!B:E, 3, FALSE)</f>
        <v>500</v>
      </c>
      <c r="D76">
        <f>VLOOKUP(A76, Kickstarter!B:E, 4, FALSE)</f>
        <v>564.66</v>
      </c>
      <c r="E76" t="str">
        <f>VLOOKUP(A76, Kickstarter!B:F, 5, FALSE)</f>
        <v>successful</v>
      </c>
      <c r="F76" t="str">
        <f>VLOOKUP(A76, Kickstarter!B:G, 6, FALSE)</f>
        <v>FR</v>
      </c>
      <c r="G76" t="str">
        <f>VLOOKUP(A76, Kickstarter!B:H, 7, FALSE)</f>
        <v>EUR</v>
      </c>
      <c r="H76">
        <f>VLOOKUP(A76, Kickstarter!B:I, 8, FALSE)</f>
        <v>1453376495</v>
      </c>
    </row>
    <row r="77" spans="1:8" ht="45" x14ac:dyDescent="0.25">
      <c r="A77" s="1" t="s">
        <v>77</v>
      </c>
      <c r="B77" s="1" t="str">
        <f>VLOOKUP(A77, Kickstarter!B:C, 2, FALSE)</f>
        <v>A teenager named Charlie discovers something new about himself while coping with the loss of his father.</v>
      </c>
      <c r="C77" s="9">
        <f>VLOOKUP(A77, Kickstarter!B:E, 3, FALSE)</f>
        <v>3500</v>
      </c>
      <c r="D77">
        <f>VLOOKUP(A77, Kickstarter!B:E, 4, FALSE)</f>
        <v>4040</v>
      </c>
      <c r="E77" t="str">
        <f>VLOOKUP(A77, Kickstarter!B:F, 5, FALSE)</f>
        <v>successful</v>
      </c>
      <c r="F77" t="str">
        <f>VLOOKUP(A77, Kickstarter!B:G, 6, FALSE)</f>
        <v>US</v>
      </c>
      <c r="G77" t="str">
        <f>VLOOKUP(A77, Kickstarter!B:H, 7, FALSE)</f>
        <v>USD</v>
      </c>
      <c r="H77">
        <f>VLOOKUP(A77, Kickstarter!B:I, 8, FALSE)</f>
        <v>1366693272</v>
      </c>
    </row>
    <row r="78" spans="1:8" ht="60" x14ac:dyDescent="0.25">
      <c r="A78" s="1" t="s">
        <v>78</v>
      </c>
      <c r="B78" s="1" t="str">
        <f>VLOOKUP(A78, Kickstarter!B:C, 2, FALSE)</f>
        <v>Karn A'Mor has awoken bloodied on a distant battlefield with no memory of his past! JOIN THE RESISTANCE and find out more...</v>
      </c>
      <c r="C78" s="9">
        <f>VLOOKUP(A78, Kickstarter!B:E, 3, FALSE)</f>
        <v>300</v>
      </c>
      <c r="D78">
        <f>VLOOKUP(A78, Kickstarter!B:E, 4, FALSE)</f>
        <v>460</v>
      </c>
      <c r="E78" t="str">
        <f>VLOOKUP(A78, Kickstarter!B:F, 5, FALSE)</f>
        <v>successful</v>
      </c>
      <c r="F78" t="str">
        <f>VLOOKUP(A78, Kickstarter!B:G, 6, FALSE)</f>
        <v>US</v>
      </c>
      <c r="G78" t="str">
        <f>VLOOKUP(A78, Kickstarter!B:H, 7, FALSE)</f>
        <v>USD</v>
      </c>
      <c r="H78">
        <f>VLOOKUP(A78, Kickstarter!B:I, 8, FALSE)</f>
        <v>1325007358</v>
      </c>
    </row>
    <row r="79" spans="1:8" ht="45" x14ac:dyDescent="0.25">
      <c r="A79" s="1" t="s">
        <v>79</v>
      </c>
      <c r="B79" s="1" t="str">
        <f>VLOOKUP(A79, Kickstarter!B:C, 2, FALSE)</f>
        <v>A short film about a boy searching for companionship in a hermit crab he finds on the beach.</v>
      </c>
      <c r="C79" s="9">
        <f>VLOOKUP(A79, Kickstarter!B:E, 3, FALSE)</f>
        <v>400</v>
      </c>
      <c r="D79">
        <f>VLOOKUP(A79, Kickstarter!B:E, 4, FALSE)</f>
        <v>1570</v>
      </c>
      <c r="E79" t="str">
        <f>VLOOKUP(A79, Kickstarter!B:F, 5, FALSE)</f>
        <v>successful</v>
      </c>
      <c r="F79" t="str">
        <f>VLOOKUP(A79, Kickstarter!B:G, 6, FALSE)</f>
        <v>US</v>
      </c>
      <c r="G79" t="str">
        <f>VLOOKUP(A79, Kickstarter!B:H, 7, FALSE)</f>
        <v>USD</v>
      </c>
      <c r="H79">
        <f>VLOOKUP(A79, Kickstarter!B:I, 8, FALSE)</f>
        <v>1337569140</v>
      </c>
    </row>
    <row r="80" spans="1:8" ht="105" x14ac:dyDescent="0.25">
      <c r="A80" s="1" t="s">
        <v>80</v>
      </c>
      <c r="B80" s="1" t="str">
        <f>VLOOKUP(A80, Kickstarter!B:C, 2, FALSE)</f>
        <v>We reached our limits. Next steps are : 3 more shooting days + postproduction + cut + sound.
We want to go to Cannes !
With you !</v>
      </c>
      <c r="C80" s="9">
        <f>VLOOKUP(A80, Kickstarter!B:E, 3, FALSE)</f>
        <v>50</v>
      </c>
      <c r="D80">
        <f>VLOOKUP(A80, Kickstarter!B:E, 4, FALSE)</f>
        <v>1351</v>
      </c>
      <c r="E80" t="str">
        <f>VLOOKUP(A80, Kickstarter!B:F, 5, FALSE)</f>
        <v>successful</v>
      </c>
      <c r="F80" t="str">
        <f>VLOOKUP(A80, Kickstarter!B:G, 6, FALSE)</f>
        <v>FR</v>
      </c>
      <c r="G80" t="str">
        <f>VLOOKUP(A80, Kickstarter!B:H, 7, FALSE)</f>
        <v>EUR</v>
      </c>
      <c r="H80">
        <f>VLOOKUP(A80, Kickstarter!B:I, 8, FALSE)</f>
        <v>1472751121</v>
      </c>
    </row>
    <row r="81" spans="1:8" ht="45" x14ac:dyDescent="0.25">
      <c r="A81" s="1" t="s">
        <v>81</v>
      </c>
      <c r="B81" s="1" t="str">
        <f>VLOOKUP(A81, Kickstarter!B:C, 2, FALSE)</f>
        <v>A short film about life, achieving your dreams, and overcoming hardship. We all have our mountain to climb.</v>
      </c>
      <c r="C81" s="9">
        <f>VLOOKUP(A81, Kickstarter!B:E, 3, FALSE)</f>
        <v>1300</v>
      </c>
      <c r="D81">
        <f>VLOOKUP(A81, Kickstarter!B:E, 4, FALSE)</f>
        <v>1651</v>
      </c>
      <c r="E81" t="str">
        <f>VLOOKUP(A81, Kickstarter!B:F, 5, FALSE)</f>
        <v>successful</v>
      </c>
      <c r="F81" t="str">
        <f>VLOOKUP(A81, Kickstarter!B:G, 6, FALSE)</f>
        <v>GB</v>
      </c>
      <c r="G81" t="str">
        <f>VLOOKUP(A81, Kickstarter!B:H, 7, FALSE)</f>
        <v>GBP</v>
      </c>
      <c r="H81">
        <f>VLOOKUP(A81, Kickstarter!B:I, 8, FALSE)</f>
        <v>1398451093</v>
      </c>
    </row>
    <row r="82" spans="1:8" ht="45" x14ac:dyDescent="0.25">
      <c r="A82" s="1" t="s">
        <v>82</v>
      </c>
      <c r="B82" s="1" t="str">
        <f>VLOOKUP(A82, Kickstarter!B:C, 2, FALSE)</f>
        <v>What would you do if you ended up at a swingers party with two dead bodies and $20,000 in drug money?</v>
      </c>
      <c r="C82" s="9">
        <f>VLOOKUP(A82, Kickstarter!B:E, 3, FALSE)</f>
        <v>12000</v>
      </c>
      <c r="D82">
        <f>VLOOKUP(A82, Kickstarter!B:E, 4, FALSE)</f>
        <v>12870</v>
      </c>
      <c r="E82" t="str">
        <f>VLOOKUP(A82, Kickstarter!B:F, 5, FALSE)</f>
        <v>successful</v>
      </c>
      <c r="F82" t="str">
        <f>VLOOKUP(A82, Kickstarter!B:G, 6, FALSE)</f>
        <v>US</v>
      </c>
      <c r="G82" t="str">
        <f>VLOOKUP(A82, Kickstarter!B:H, 7, FALSE)</f>
        <v>USD</v>
      </c>
      <c r="H82">
        <f>VLOOKUP(A82, Kickstarter!B:I, 8, FALSE)</f>
        <v>1386640856</v>
      </c>
    </row>
    <row r="83" spans="1:8" ht="60" x14ac:dyDescent="0.25">
      <c r="A83" s="1" t="s">
        <v>83</v>
      </c>
      <c r="B83" s="1" t="str">
        <f>VLOOKUP(A83, Kickstarter!B:C, 2, FALSE)</f>
        <v>An elderly woman in rural Maine is haunted by figures seeking a sacrifice, but there are more forces at work than mere ghosts.</v>
      </c>
      <c r="C83" s="9">
        <f>VLOOKUP(A83, Kickstarter!B:E, 3, FALSE)</f>
        <v>750</v>
      </c>
      <c r="D83">
        <f>VLOOKUP(A83, Kickstarter!B:E, 4, FALSE)</f>
        <v>1485</v>
      </c>
      <c r="E83" t="str">
        <f>VLOOKUP(A83, Kickstarter!B:F, 5, FALSE)</f>
        <v>successful</v>
      </c>
      <c r="F83" t="str">
        <f>VLOOKUP(A83, Kickstarter!B:G, 6, FALSE)</f>
        <v>US</v>
      </c>
      <c r="G83" t="str">
        <f>VLOOKUP(A83, Kickstarter!B:H, 7, FALSE)</f>
        <v>USD</v>
      </c>
      <c r="H83">
        <f>VLOOKUP(A83, Kickstarter!B:I, 8, FALSE)</f>
        <v>1342234920</v>
      </c>
    </row>
    <row r="84" spans="1:8" ht="60" x14ac:dyDescent="0.25">
      <c r="A84" s="1" t="s">
        <v>84</v>
      </c>
      <c r="B84" s="1" t="str">
        <f>VLOOKUP(A84, Kickstarter!B:C, 2, FALSE)</f>
        <v>A short film about the tragically hilarious events that occur when a fearful and panicky 6-year old boy loses his first baby tooth.</v>
      </c>
      <c r="C84" s="9">
        <f>VLOOKUP(A84, Kickstarter!B:E, 3, FALSE)</f>
        <v>4000</v>
      </c>
      <c r="D84">
        <f>VLOOKUP(A84, Kickstarter!B:E, 4, FALSE)</f>
        <v>4000.5</v>
      </c>
      <c r="E84" t="str">
        <f>VLOOKUP(A84, Kickstarter!B:F, 5, FALSE)</f>
        <v>successful</v>
      </c>
      <c r="F84" t="str">
        <f>VLOOKUP(A84, Kickstarter!B:G, 6, FALSE)</f>
        <v>US</v>
      </c>
      <c r="G84" t="str">
        <f>VLOOKUP(A84, Kickstarter!B:H, 7, FALSE)</f>
        <v>USD</v>
      </c>
      <c r="H84">
        <f>VLOOKUP(A84, Kickstarter!B:I, 8, FALSE)</f>
        <v>1318189261</v>
      </c>
    </row>
    <row r="85" spans="1:8" ht="60" x14ac:dyDescent="0.25">
      <c r="A85" s="1" t="s">
        <v>85</v>
      </c>
      <c r="B85" s="1" t="str">
        <f>VLOOKUP(A85, Kickstarter!B:C, 2, FALSE)</f>
        <v>Isaac, creator of the DreamMaker3000, finds love in his dreams with Mei his boss's wife who lives on the other side of the planet.</v>
      </c>
      <c r="C85" s="9">
        <f>VLOOKUP(A85, Kickstarter!B:E, 3, FALSE)</f>
        <v>200</v>
      </c>
      <c r="D85">
        <f>VLOOKUP(A85, Kickstarter!B:E, 4, FALSE)</f>
        <v>205</v>
      </c>
      <c r="E85" t="str">
        <f>VLOOKUP(A85, Kickstarter!B:F, 5, FALSE)</f>
        <v>successful</v>
      </c>
      <c r="F85" t="str">
        <f>VLOOKUP(A85, Kickstarter!B:G, 6, FALSE)</f>
        <v>GB</v>
      </c>
      <c r="G85" t="str">
        <f>VLOOKUP(A85, Kickstarter!B:H, 7, FALSE)</f>
        <v>GBP</v>
      </c>
      <c r="H85">
        <f>VLOOKUP(A85, Kickstarter!B:I, 8, FALSE)</f>
        <v>1424604600</v>
      </c>
    </row>
    <row r="86" spans="1:8" ht="45" x14ac:dyDescent="0.25">
      <c r="A86" s="1" t="s">
        <v>86</v>
      </c>
      <c r="B86" s="1" t="str">
        <f>VLOOKUP(A86, Kickstarter!B:C, 2, FALSE)</f>
        <v>"A sociopath crosses paths with the person he must confront about his wife's murder, it might be himself"</v>
      </c>
      <c r="C86" s="9">
        <f>VLOOKUP(A86, Kickstarter!B:E, 3, FALSE)</f>
        <v>500</v>
      </c>
      <c r="D86">
        <f>VLOOKUP(A86, Kickstarter!B:E, 4, FALSE)</f>
        <v>500</v>
      </c>
      <c r="E86" t="str">
        <f>VLOOKUP(A86, Kickstarter!B:F, 5, FALSE)</f>
        <v>successful</v>
      </c>
      <c r="F86" t="str">
        <f>VLOOKUP(A86, Kickstarter!B:G, 6, FALSE)</f>
        <v>US</v>
      </c>
      <c r="G86" t="str">
        <f>VLOOKUP(A86, Kickstarter!B:H, 7, FALSE)</f>
        <v>USD</v>
      </c>
      <c r="H86">
        <f>VLOOKUP(A86, Kickstarter!B:I, 8, FALSE)</f>
        <v>1305483086</v>
      </c>
    </row>
    <row r="87" spans="1:8" ht="60" x14ac:dyDescent="0.25">
      <c r="A87" s="1" t="s">
        <v>87</v>
      </c>
      <c r="B87" s="1" t="str">
        <f>VLOOKUP(A87, Kickstarter!B:C, 2, FALSE)</f>
        <v>A short film by Melissa Woodrow &amp; Mark Janiak about seeking forgiveness, embracing the past and memories with a loved one.</v>
      </c>
      <c r="C87" s="9">
        <f>VLOOKUP(A87, Kickstarter!B:E, 3, FALSE)</f>
        <v>1200</v>
      </c>
      <c r="D87">
        <f>VLOOKUP(A87, Kickstarter!B:E, 4, FALSE)</f>
        <v>1506</v>
      </c>
      <c r="E87" t="str">
        <f>VLOOKUP(A87, Kickstarter!B:F, 5, FALSE)</f>
        <v>successful</v>
      </c>
      <c r="F87" t="str">
        <f>VLOOKUP(A87, Kickstarter!B:G, 6, FALSE)</f>
        <v>US</v>
      </c>
      <c r="G87" t="str">
        <f>VLOOKUP(A87, Kickstarter!B:H, 7, FALSE)</f>
        <v>USD</v>
      </c>
      <c r="H87">
        <f>VLOOKUP(A87, Kickstarter!B:I, 8, FALSE)</f>
        <v>1316746837</v>
      </c>
    </row>
    <row r="88" spans="1:8" ht="75" x14ac:dyDescent="0.25">
      <c r="A88" s="1" t="s">
        <v>88</v>
      </c>
      <c r="B88" s="1" t="str">
        <f>VLOOKUP(A88, Kickstarter!B:C, 2, FALSE)</f>
        <v>Two women, two destinies connected by a letter. 
Between Paris and Skopje a poetic outstanding story of true courage, love and hope.</v>
      </c>
      <c r="C88" s="9">
        <f>VLOOKUP(A88, Kickstarter!B:E, 3, FALSE)</f>
        <v>6000</v>
      </c>
      <c r="D88">
        <f>VLOOKUP(A88, Kickstarter!B:E, 4, FALSE)</f>
        <v>6388</v>
      </c>
      <c r="E88" t="str">
        <f>VLOOKUP(A88, Kickstarter!B:F, 5, FALSE)</f>
        <v>successful</v>
      </c>
      <c r="F88" t="str">
        <f>VLOOKUP(A88, Kickstarter!B:G, 6, FALSE)</f>
        <v>FR</v>
      </c>
      <c r="G88" t="str">
        <f>VLOOKUP(A88, Kickstarter!B:H, 7, FALSE)</f>
        <v>EUR</v>
      </c>
      <c r="H88">
        <f>VLOOKUP(A88, Kickstarter!B:I, 8, FALSE)</f>
        <v>1451226045</v>
      </c>
    </row>
    <row r="89" spans="1:8" ht="45" x14ac:dyDescent="0.25">
      <c r="A89" s="1" t="s">
        <v>89</v>
      </c>
      <c r="B89" s="1" t="str">
        <f>VLOOKUP(A89, Kickstarter!B:C, 2, FALSE)</f>
        <v>A father without work uses his daughter to con sympathy from strangers... sound familiar?  Help us make this film!</v>
      </c>
      <c r="C89" s="9">
        <f>VLOOKUP(A89, Kickstarter!B:E, 3, FALSE)</f>
        <v>2500</v>
      </c>
      <c r="D89">
        <f>VLOOKUP(A89, Kickstarter!B:E, 4, FALSE)</f>
        <v>2615</v>
      </c>
      <c r="E89" t="str">
        <f>VLOOKUP(A89, Kickstarter!B:F, 5, FALSE)</f>
        <v>successful</v>
      </c>
      <c r="F89" t="str">
        <f>VLOOKUP(A89, Kickstarter!B:G, 6, FALSE)</f>
        <v>US</v>
      </c>
      <c r="G89" t="str">
        <f>VLOOKUP(A89, Kickstarter!B:H, 7, FALSE)</f>
        <v>USD</v>
      </c>
      <c r="H89">
        <f>VLOOKUP(A89, Kickstarter!B:I, 8, FALSE)</f>
        <v>1275529260</v>
      </c>
    </row>
    <row r="90" spans="1:8" ht="60" x14ac:dyDescent="0.25">
      <c r="A90" s="1" t="s">
        <v>90</v>
      </c>
      <c r="B90" s="1" t="str">
        <f>VLOOKUP(A90, Kickstarter!B:C, 2, FALSE)</f>
        <v>Imprisoned in an unfamiliar reality with strange new rules, Dan Everett struggles to find meaning and reason in this sci-fi noir short.</v>
      </c>
      <c r="C90" s="9">
        <f>VLOOKUP(A90, Kickstarter!B:E, 3, FALSE)</f>
        <v>3500</v>
      </c>
      <c r="D90">
        <f>VLOOKUP(A90, Kickstarter!B:E, 4, FALSE)</f>
        <v>3600</v>
      </c>
      <c r="E90" t="str">
        <f>VLOOKUP(A90, Kickstarter!B:F, 5, FALSE)</f>
        <v>successful</v>
      </c>
      <c r="F90" t="str">
        <f>VLOOKUP(A90, Kickstarter!B:G, 6, FALSE)</f>
        <v>US</v>
      </c>
      <c r="G90" t="str">
        <f>VLOOKUP(A90, Kickstarter!B:H, 7, FALSE)</f>
        <v>USD</v>
      </c>
      <c r="H90">
        <f>VLOOKUP(A90, Kickstarter!B:I, 8, FALSE)</f>
        <v>1403452131</v>
      </c>
    </row>
    <row r="91" spans="1:8" ht="45" x14ac:dyDescent="0.25">
      <c r="A91" s="1" t="s">
        <v>91</v>
      </c>
      <c r="B91" s="1" t="str">
        <f>VLOOKUP(A91, Kickstarter!B:C, 2, FALSE)</f>
        <v>A chronicle of four very different stories concerning racism to the power of love, all set in the beauty of the Southwest.</v>
      </c>
      <c r="C91" s="9">
        <f>VLOOKUP(A91, Kickstarter!B:E, 3, FALSE)</f>
        <v>6000</v>
      </c>
      <c r="D91">
        <f>VLOOKUP(A91, Kickstarter!B:E, 4, FALSE)</f>
        <v>6904</v>
      </c>
      <c r="E91" t="str">
        <f>VLOOKUP(A91, Kickstarter!B:F, 5, FALSE)</f>
        <v>successful</v>
      </c>
      <c r="F91" t="str">
        <f>VLOOKUP(A91, Kickstarter!B:G, 6, FALSE)</f>
        <v>US</v>
      </c>
      <c r="G91" t="str">
        <f>VLOOKUP(A91, Kickstarter!B:H, 7, FALSE)</f>
        <v>USD</v>
      </c>
      <c r="H91">
        <f>VLOOKUP(A91, Kickstarter!B:I, 8, FALSE)</f>
        <v>1370196192</v>
      </c>
    </row>
    <row r="92" spans="1:8" ht="30" x14ac:dyDescent="0.25">
      <c r="A92" s="1" t="s">
        <v>92</v>
      </c>
      <c r="B92" s="1" t="str">
        <f>VLOOKUP(A92, Kickstarter!B:C, 2, FALSE)</f>
        <v>We're looking for funding to help submit a short film to film festivals.</v>
      </c>
      <c r="C92" s="9">
        <f>VLOOKUP(A92, Kickstarter!B:E, 3, FALSE)</f>
        <v>500</v>
      </c>
      <c r="D92">
        <f>VLOOKUP(A92, Kickstarter!B:E, 4, FALSE)</f>
        <v>502</v>
      </c>
      <c r="E92" t="str">
        <f>VLOOKUP(A92, Kickstarter!B:F, 5, FALSE)</f>
        <v>successful</v>
      </c>
      <c r="F92" t="str">
        <f>VLOOKUP(A92, Kickstarter!B:G, 6, FALSE)</f>
        <v>US</v>
      </c>
      <c r="G92" t="str">
        <f>VLOOKUP(A92, Kickstarter!B:H, 7, FALSE)</f>
        <v>USD</v>
      </c>
      <c r="H92">
        <f>VLOOKUP(A92, Kickstarter!B:I, 8, FALSE)</f>
        <v>1310454499</v>
      </c>
    </row>
    <row r="93" spans="1:8" ht="45" x14ac:dyDescent="0.25">
      <c r="A93" s="1" t="s">
        <v>93</v>
      </c>
      <c r="B93" s="1" t="str">
        <f>VLOOKUP(A93, Kickstarter!B:C, 2, FALSE)</f>
        <v>"Overtime" is a 15 minute horror film about a man haunted by the memories of his past during a graveyard shift at his factory job.</v>
      </c>
      <c r="C93" s="9">
        <f>VLOOKUP(A93, Kickstarter!B:E, 3, FALSE)</f>
        <v>3000</v>
      </c>
      <c r="D93">
        <f>VLOOKUP(A93, Kickstarter!B:E, 4, FALSE)</f>
        <v>3600</v>
      </c>
      <c r="E93" t="str">
        <f>VLOOKUP(A93, Kickstarter!B:F, 5, FALSE)</f>
        <v>successful</v>
      </c>
      <c r="F93" t="str">
        <f>VLOOKUP(A93, Kickstarter!B:G, 6, FALSE)</f>
        <v>US</v>
      </c>
      <c r="G93" t="str">
        <f>VLOOKUP(A93, Kickstarter!B:H, 7, FALSE)</f>
        <v>USD</v>
      </c>
      <c r="H93">
        <f>VLOOKUP(A93, Kickstarter!B:I, 8, FALSE)</f>
        <v>1305625164</v>
      </c>
    </row>
    <row r="94" spans="1:8" ht="60" x14ac:dyDescent="0.25">
      <c r="A94" s="1" t="s">
        <v>94</v>
      </c>
      <c r="B94" s="1" t="str">
        <f>VLOOKUP(A94, Kickstarter!B:C, 2, FALSE)</f>
        <v>Euphoria is an adventure film that follows adrenaline filled athletes on their hunt for the sublime while balancing family and careers.</v>
      </c>
      <c r="C94" s="9">
        <f>VLOOKUP(A94, Kickstarter!B:E, 3, FALSE)</f>
        <v>5000</v>
      </c>
      <c r="D94">
        <f>VLOOKUP(A94, Kickstarter!B:E, 4, FALSE)</f>
        <v>5260</v>
      </c>
      <c r="E94" t="str">
        <f>VLOOKUP(A94, Kickstarter!B:F, 5, FALSE)</f>
        <v>successful</v>
      </c>
      <c r="F94" t="str">
        <f>VLOOKUP(A94, Kickstarter!B:G, 6, FALSE)</f>
        <v>CA</v>
      </c>
      <c r="G94" t="str">
        <f>VLOOKUP(A94, Kickstarter!B:H, 7, FALSE)</f>
        <v>CAD</v>
      </c>
      <c r="H94">
        <f>VLOOKUP(A94, Kickstarter!B:I, 8, FALSE)</f>
        <v>1485936000</v>
      </c>
    </row>
    <row r="95" spans="1:8" ht="60" x14ac:dyDescent="0.25">
      <c r="A95" s="1" t="s">
        <v>95</v>
      </c>
      <c r="B95" s="1" t="str">
        <f>VLOOKUP(A95, Kickstarter!B:C, 2, FALSE)</f>
        <v>Someday Everyday is a short drama that navigates through the past and present of a young man's life, through his struggles and triumphs</v>
      </c>
      <c r="C95" s="9">
        <f>VLOOKUP(A95, Kickstarter!B:E, 3, FALSE)</f>
        <v>1000</v>
      </c>
      <c r="D95">
        <f>VLOOKUP(A95, Kickstarter!B:E, 4, FALSE)</f>
        <v>1106</v>
      </c>
      <c r="E95" t="str">
        <f>VLOOKUP(A95, Kickstarter!B:F, 5, FALSE)</f>
        <v>successful</v>
      </c>
      <c r="F95" t="str">
        <f>VLOOKUP(A95, Kickstarter!B:G, 6, FALSE)</f>
        <v>US</v>
      </c>
      <c r="G95" t="str">
        <f>VLOOKUP(A95, Kickstarter!B:H, 7, FALSE)</f>
        <v>USD</v>
      </c>
      <c r="H95">
        <f>VLOOKUP(A95, Kickstarter!B:I, 8, FALSE)</f>
        <v>1341349200</v>
      </c>
    </row>
    <row r="96" spans="1:8" ht="45" x14ac:dyDescent="0.25">
      <c r="A96" s="1" t="s">
        <v>96</v>
      </c>
      <c r="B96" s="1" t="str">
        <f>VLOOKUP(A96, Kickstarter!B:C, 2, FALSE)</f>
        <v>Nathan has his ideal job, the opportunity to see his dream girl on a daily basis. The local bully Jake aims to change all that.</v>
      </c>
      <c r="C96" s="9">
        <f>VLOOKUP(A96, Kickstarter!B:E, 3, FALSE)</f>
        <v>250</v>
      </c>
      <c r="D96">
        <f>VLOOKUP(A96, Kickstarter!B:E, 4, FALSE)</f>
        <v>260</v>
      </c>
      <c r="E96" t="str">
        <f>VLOOKUP(A96, Kickstarter!B:F, 5, FALSE)</f>
        <v>successful</v>
      </c>
      <c r="F96" t="str">
        <f>VLOOKUP(A96, Kickstarter!B:G, 6, FALSE)</f>
        <v>GB</v>
      </c>
      <c r="G96" t="str">
        <f>VLOOKUP(A96, Kickstarter!B:H, 7, FALSE)</f>
        <v>GBP</v>
      </c>
      <c r="H96">
        <f>VLOOKUP(A96, Kickstarter!B:I, 8, FALSE)</f>
        <v>1396890822</v>
      </c>
    </row>
    <row r="97" spans="1:8" ht="60" x14ac:dyDescent="0.25">
      <c r="A97" s="1" t="s">
        <v>97</v>
      </c>
      <c r="B97" s="1" t="str">
        <f>VLOOKUP(A97, Kickstarter!B:C, 2, FALSE)</f>
        <v>The Batman's Rogues Gallery assembles for a meeting. Scarecrow's fear gas accidently goes off and fears of the villains start to arise.</v>
      </c>
      <c r="C97" s="9">
        <f>VLOOKUP(A97, Kickstarter!B:E, 3, FALSE)</f>
        <v>350</v>
      </c>
      <c r="D97">
        <f>VLOOKUP(A97, Kickstarter!B:E, 4, FALSE)</f>
        <v>460</v>
      </c>
      <c r="E97" t="str">
        <f>VLOOKUP(A97, Kickstarter!B:F, 5, FALSE)</f>
        <v>successful</v>
      </c>
      <c r="F97" t="str">
        <f>VLOOKUP(A97, Kickstarter!B:G, 6, FALSE)</f>
        <v>US</v>
      </c>
      <c r="G97" t="str">
        <f>VLOOKUP(A97, Kickstarter!B:H, 7, FALSE)</f>
        <v>USD</v>
      </c>
      <c r="H97">
        <f>VLOOKUP(A97, Kickstarter!B:I, 8, FALSE)</f>
        <v>1330214841</v>
      </c>
    </row>
    <row r="98" spans="1:8" ht="60" x14ac:dyDescent="0.25">
      <c r="A98" s="1" t="s">
        <v>98</v>
      </c>
      <c r="B98" s="1" t="str">
        <f>VLOOKUP(A98, Kickstarter!B:C, 2, FALSE)</f>
        <v>Danny is a defenseman for his high school hockey team. This is a day in his life: school, hockey, girls and his next-door neighbor, Ken Daneyko.</v>
      </c>
      <c r="C98" s="9">
        <f>VLOOKUP(A98, Kickstarter!B:E, 3, FALSE)</f>
        <v>1500</v>
      </c>
      <c r="D98">
        <f>VLOOKUP(A98, Kickstarter!B:E, 4, FALSE)</f>
        <v>1720</v>
      </c>
      <c r="E98" t="str">
        <f>VLOOKUP(A98, Kickstarter!B:F, 5, FALSE)</f>
        <v>successful</v>
      </c>
      <c r="F98" t="str">
        <f>VLOOKUP(A98, Kickstarter!B:G, 6, FALSE)</f>
        <v>US</v>
      </c>
      <c r="G98" t="str">
        <f>VLOOKUP(A98, Kickstarter!B:H, 7, FALSE)</f>
        <v>USD</v>
      </c>
      <c r="H98">
        <f>VLOOKUP(A98, Kickstarter!B:I, 8, FALSE)</f>
        <v>1280631600</v>
      </c>
    </row>
    <row r="99" spans="1:8" ht="45" x14ac:dyDescent="0.25">
      <c r="A99" s="1" t="s">
        <v>99</v>
      </c>
      <c r="B99" s="1" t="str">
        <f>VLOOKUP(A99, Kickstarter!B:C, 2, FALSE)</f>
        <v>Innsmouth at 9000 ft. is a Short Film Project in the Spirit of H.P. Lovecraft, and created by Denver based visual artist  Jesse Farley.</v>
      </c>
      <c r="C99" s="9">
        <f>VLOOKUP(A99, Kickstarter!B:E, 3, FALSE)</f>
        <v>400</v>
      </c>
      <c r="D99">
        <f>VLOOKUP(A99, Kickstarter!B:E, 4, FALSE)</f>
        <v>425</v>
      </c>
      <c r="E99" t="str">
        <f>VLOOKUP(A99, Kickstarter!B:F, 5, FALSE)</f>
        <v>successful</v>
      </c>
      <c r="F99" t="str">
        <f>VLOOKUP(A99, Kickstarter!B:G, 6, FALSE)</f>
        <v>US</v>
      </c>
      <c r="G99" t="str">
        <f>VLOOKUP(A99, Kickstarter!B:H, 7, FALSE)</f>
        <v>USD</v>
      </c>
      <c r="H99">
        <f>VLOOKUP(A99, Kickstarter!B:I, 8, FALSE)</f>
        <v>1310440482</v>
      </c>
    </row>
    <row r="100" spans="1:8" ht="45" x14ac:dyDescent="0.25">
      <c r="A100" s="1" t="s">
        <v>100</v>
      </c>
      <c r="B100" s="1" t="str">
        <f>VLOOKUP(A100, Kickstarter!B:C, 2, FALSE)</f>
        <v>"Cut Out" tells the story of a young woman who befriends a neighborhood teen and finds herself involved with gang violence.</v>
      </c>
      <c r="C100" s="9">
        <f>VLOOKUP(A100, Kickstarter!B:E, 3, FALSE)</f>
        <v>3200</v>
      </c>
      <c r="D100">
        <f>VLOOKUP(A100, Kickstarter!B:E, 4, FALSE)</f>
        <v>3400</v>
      </c>
      <c r="E100" t="str">
        <f>VLOOKUP(A100, Kickstarter!B:F, 5, FALSE)</f>
        <v>successful</v>
      </c>
      <c r="F100" t="str">
        <f>VLOOKUP(A100, Kickstarter!B:G, 6, FALSE)</f>
        <v>US</v>
      </c>
      <c r="G100" t="str">
        <f>VLOOKUP(A100, Kickstarter!B:H, 7, FALSE)</f>
        <v>USD</v>
      </c>
      <c r="H100">
        <f>VLOOKUP(A100, Kickstarter!B:I, 8, FALSE)</f>
        <v>1354923000</v>
      </c>
    </row>
    <row r="101" spans="1:8" ht="45" x14ac:dyDescent="0.25">
      <c r="A101" s="1" t="s">
        <v>101</v>
      </c>
      <c r="B101" s="1" t="str">
        <f>VLOOKUP(A101, Kickstarter!B:C, 2, FALSE)</f>
        <v>A feminist tale of two girls finally giving a "Nice Guy" what he truly deserves. Also, dancing!</v>
      </c>
      <c r="C101" s="9">
        <f>VLOOKUP(A101, Kickstarter!B:E, 3, FALSE)</f>
        <v>1500</v>
      </c>
      <c r="D101">
        <f>VLOOKUP(A101, Kickstarter!B:E, 4, FALSE)</f>
        <v>1590.29</v>
      </c>
      <c r="E101" t="str">
        <f>VLOOKUP(A101, Kickstarter!B:F, 5, FALSE)</f>
        <v>successful</v>
      </c>
      <c r="F101" t="str">
        <f>VLOOKUP(A101, Kickstarter!B:G, 6, FALSE)</f>
        <v>US</v>
      </c>
      <c r="G101" t="str">
        <f>VLOOKUP(A101, Kickstarter!B:H, 7, FALSE)</f>
        <v>USD</v>
      </c>
      <c r="H101">
        <f>VLOOKUP(A101, Kickstarter!B:I, 8, FALSE)</f>
        <v>1390426799</v>
      </c>
    </row>
    <row r="102" spans="1:8" ht="60" x14ac:dyDescent="0.25">
      <c r="A102" s="1" t="s">
        <v>102</v>
      </c>
      <c r="B102" s="1" t="str">
        <f>VLOOKUP(A102, Kickstarter!B:C, 2, FALSE)</f>
        <v>Two sisters share a fragile relationship. When their mother dies and they inherit the family house, old problems rise to the surface.</v>
      </c>
      <c r="C102" s="9">
        <f>VLOOKUP(A102, Kickstarter!B:E, 3, FALSE)</f>
        <v>5000</v>
      </c>
      <c r="D102">
        <f>VLOOKUP(A102, Kickstarter!B:E, 4, FALSE)</f>
        <v>5000</v>
      </c>
      <c r="E102" t="str">
        <f>VLOOKUP(A102, Kickstarter!B:F, 5, FALSE)</f>
        <v>successful</v>
      </c>
      <c r="F102" t="str">
        <f>VLOOKUP(A102, Kickstarter!B:G, 6, FALSE)</f>
        <v>US</v>
      </c>
      <c r="G102" t="str">
        <f>VLOOKUP(A102, Kickstarter!B:H, 7, FALSE)</f>
        <v>USD</v>
      </c>
      <c r="H102">
        <f>VLOOKUP(A102, Kickstarter!B:I, 8, FALSE)</f>
        <v>1352055886</v>
      </c>
    </row>
    <row r="103" spans="1:8" ht="60" x14ac:dyDescent="0.25">
      <c r="A103" s="1" t="s">
        <v>103</v>
      </c>
      <c r="B103" s="1" t="str">
        <f>VLOOKUP(A103, Kickstarter!B:C, 2, FALSE)</f>
        <v>The spatiotemporal boundaries between a manâ€™s life, and that of his father dissolve. A reflection on experience, image, and memory.</v>
      </c>
      <c r="C103" s="9">
        <f>VLOOKUP(A103, Kickstarter!B:E, 3, FALSE)</f>
        <v>3500</v>
      </c>
      <c r="D103">
        <f>VLOOKUP(A103, Kickstarter!B:E, 4, FALSE)</f>
        <v>3500</v>
      </c>
      <c r="E103" t="str">
        <f>VLOOKUP(A103, Kickstarter!B:F, 5, FALSE)</f>
        <v>successful</v>
      </c>
      <c r="F103" t="str">
        <f>VLOOKUP(A103, Kickstarter!B:G, 6, FALSE)</f>
        <v>US</v>
      </c>
      <c r="G103" t="str">
        <f>VLOOKUP(A103, Kickstarter!B:H, 7, FALSE)</f>
        <v>USD</v>
      </c>
      <c r="H103">
        <f>VLOOKUP(A103, Kickstarter!B:I, 8, FALSE)</f>
        <v>1359052710</v>
      </c>
    </row>
    <row r="104" spans="1:8" ht="60" x14ac:dyDescent="0.25">
      <c r="A104" s="1" t="s">
        <v>104</v>
      </c>
      <c r="B104" s="1" t="str">
        <f>VLOOKUP(A104, Kickstarter!B:C, 2, FALSE)</f>
        <v>A gang of outlaw bikers pull a home invasion on a disgraced Anthropologist hiding a secret locked in his cabin basement.</v>
      </c>
      <c r="C104" s="9">
        <f>VLOOKUP(A104, Kickstarter!B:E, 3, FALSE)</f>
        <v>6000</v>
      </c>
      <c r="D104">
        <f>VLOOKUP(A104, Kickstarter!B:E, 4, FALSE)</f>
        <v>7665</v>
      </c>
      <c r="E104" t="str">
        <f>VLOOKUP(A104, Kickstarter!B:F, 5, FALSE)</f>
        <v>successful</v>
      </c>
      <c r="F104" t="str">
        <f>VLOOKUP(A104, Kickstarter!B:G, 6, FALSE)</f>
        <v>US</v>
      </c>
      <c r="G104" t="str">
        <f>VLOOKUP(A104, Kickstarter!B:H, 7, FALSE)</f>
        <v>USD</v>
      </c>
      <c r="H104">
        <f>VLOOKUP(A104, Kickstarter!B:I, 8, FALSE)</f>
        <v>1293073733</v>
      </c>
    </row>
    <row r="105" spans="1:8" ht="45" x14ac:dyDescent="0.25">
      <c r="A105" s="1" t="s">
        <v>105</v>
      </c>
      <c r="B105" s="1" t="str">
        <f>VLOOKUP(A105, Kickstarter!B:C, 2, FALSE)</f>
        <v>Three friends in their twenties are trying to do the impossible - have fun on a casual Friday night.</v>
      </c>
      <c r="C105" s="9">
        <f>VLOOKUP(A105, Kickstarter!B:E, 3, FALSE)</f>
        <v>1300</v>
      </c>
      <c r="D105">
        <f>VLOOKUP(A105, Kickstarter!B:E, 4, FALSE)</f>
        <v>1367</v>
      </c>
      <c r="E105" t="str">
        <f>VLOOKUP(A105, Kickstarter!B:F, 5, FALSE)</f>
        <v>successful</v>
      </c>
      <c r="F105" t="str">
        <f>VLOOKUP(A105, Kickstarter!B:G, 6, FALSE)</f>
        <v>GB</v>
      </c>
      <c r="G105" t="str">
        <f>VLOOKUP(A105, Kickstarter!B:H, 7, FALSE)</f>
        <v>GBP</v>
      </c>
      <c r="H105">
        <f>VLOOKUP(A105, Kickstarter!B:I, 8, FALSE)</f>
        <v>1394220030</v>
      </c>
    </row>
    <row r="106" spans="1:8" ht="30" x14ac:dyDescent="0.25">
      <c r="A106" s="1" t="s">
        <v>106</v>
      </c>
      <c r="B106" s="1" t="str">
        <f>VLOOKUP(A106, Kickstarter!B:C, 2, FALSE)</f>
        <v xml:space="preserve">UCF short film about an old man, his love for music, and his misplaced trumpet.  </v>
      </c>
      <c r="C106" s="9">
        <f>VLOOKUP(A106, Kickstarter!B:E, 3, FALSE)</f>
        <v>500</v>
      </c>
      <c r="D106">
        <f>VLOOKUP(A106, Kickstarter!B:E, 4, FALSE)</f>
        <v>600</v>
      </c>
      <c r="E106" t="str">
        <f>VLOOKUP(A106, Kickstarter!B:F, 5, FALSE)</f>
        <v>successful</v>
      </c>
      <c r="F106" t="str">
        <f>VLOOKUP(A106, Kickstarter!B:G, 6, FALSE)</f>
        <v>US</v>
      </c>
      <c r="G106" t="str">
        <f>VLOOKUP(A106, Kickstarter!B:H, 7, FALSE)</f>
        <v>USD</v>
      </c>
      <c r="H106">
        <f>VLOOKUP(A106, Kickstarter!B:I, 8, FALSE)</f>
        <v>1301792400</v>
      </c>
    </row>
    <row r="107" spans="1:8" ht="45" x14ac:dyDescent="0.25">
      <c r="A107" s="1" t="s">
        <v>107</v>
      </c>
      <c r="B107" s="1" t="str">
        <f>VLOOKUP(A107, Kickstarter!B:C, 2, FALSE)</f>
        <v>Single Parent Date Night is a comedic short film about two single parents trying to reentering the dating pool.</v>
      </c>
      <c r="C107" s="9">
        <f>VLOOKUP(A107, Kickstarter!B:E, 3, FALSE)</f>
        <v>2200</v>
      </c>
      <c r="D107">
        <f>VLOOKUP(A107, Kickstarter!B:E, 4, FALSE)</f>
        <v>2363</v>
      </c>
      <c r="E107" t="str">
        <f>VLOOKUP(A107, Kickstarter!B:F, 5, FALSE)</f>
        <v>successful</v>
      </c>
      <c r="F107" t="str">
        <f>VLOOKUP(A107, Kickstarter!B:G, 6, FALSE)</f>
        <v>US</v>
      </c>
      <c r="G107" t="str">
        <f>VLOOKUP(A107, Kickstarter!B:H, 7, FALSE)</f>
        <v>USD</v>
      </c>
      <c r="H107">
        <f>VLOOKUP(A107, Kickstarter!B:I, 8, FALSE)</f>
        <v>1463184000</v>
      </c>
    </row>
    <row r="108" spans="1:8" ht="15.75" x14ac:dyDescent="0.25">
      <c r="A108" s="1" t="s">
        <v>108</v>
      </c>
      <c r="B108" s="1" t="str">
        <f>VLOOKUP(A108, Kickstarter!B:C, 2, FALSE)</f>
        <v>A Boy. A Girl. A Car. A Serial Killer.</v>
      </c>
      <c r="C108" s="9">
        <f>VLOOKUP(A108, Kickstarter!B:E, 3, FALSE)</f>
        <v>5000</v>
      </c>
      <c r="D108">
        <f>VLOOKUP(A108, Kickstarter!B:E, 4, FALSE)</f>
        <v>5025</v>
      </c>
      <c r="E108" t="str">
        <f>VLOOKUP(A108, Kickstarter!B:F, 5, FALSE)</f>
        <v>successful</v>
      </c>
      <c r="F108" t="str">
        <f>VLOOKUP(A108, Kickstarter!B:G, 6, FALSE)</f>
        <v>US</v>
      </c>
      <c r="G108" t="str">
        <f>VLOOKUP(A108, Kickstarter!B:H, 7, FALSE)</f>
        <v>USD</v>
      </c>
      <c r="H108">
        <f>VLOOKUP(A108, Kickstarter!B:I, 8, FALSE)</f>
        <v>1333391901</v>
      </c>
    </row>
    <row r="109" spans="1:8" ht="60" x14ac:dyDescent="0.25">
      <c r="A109" s="1" t="s">
        <v>109</v>
      </c>
      <c r="B109" s="1" t="str">
        <f>VLOOKUP(A109, Kickstarter!B:C, 2, FALSE)</f>
        <v>PRETTY LITTLE VICTIM is a short film from the expanding community of independent Alaskan filmmakers, to be shot in Anchorage, AK</v>
      </c>
      <c r="C109" s="9">
        <f>VLOOKUP(A109, Kickstarter!B:E, 3, FALSE)</f>
        <v>7500</v>
      </c>
      <c r="D109">
        <f>VLOOKUP(A109, Kickstarter!B:E, 4, FALSE)</f>
        <v>7685</v>
      </c>
      <c r="E109" t="str">
        <f>VLOOKUP(A109, Kickstarter!B:F, 5, FALSE)</f>
        <v>successful</v>
      </c>
      <c r="F109" t="str">
        <f>VLOOKUP(A109, Kickstarter!B:G, 6, FALSE)</f>
        <v>US</v>
      </c>
      <c r="G109" t="str">
        <f>VLOOKUP(A109, Kickstarter!B:H, 7, FALSE)</f>
        <v>USD</v>
      </c>
      <c r="H109">
        <f>VLOOKUP(A109, Kickstarter!B:I, 8, FALSE)</f>
        <v>1303688087</v>
      </c>
    </row>
    <row r="110" spans="1:8" ht="45" x14ac:dyDescent="0.25">
      <c r="A110" s="1" t="s">
        <v>110</v>
      </c>
      <c r="B110" s="1" t="str">
        <f>VLOOKUP(A110, Kickstarter!B:C, 2, FALSE)</f>
        <v>When a man can't find love, his Google GLASS does the searching for him. A short film shot with Google Glass.</v>
      </c>
      <c r="C110" s="9">
        <f>VLOOKUP(A110, Kickstarter!B:E, 3, FALSE)</f>
        <v>1500</v>
      </c>
      <c r="D110">
        <f>VLOOKUP(A110, Kickstarter!B:E, 4, FALSE)</f>
        <v>3700</v>
      </c>
      <c r="E110" t="str">
        <f>VLOOKUP(A110, Kickstarter!B:F, 5, FALSE)</f>
        <v>successful</v>
      </c>
      <c r="F110" t="str">
        <f>VLOOKUP(A110, Kickstarter!B:G, 6, FALSE)</f>
        <v>US</v>
      </c>
      <c r="G110" t="str">
        <f>VLOOKUP(A110, Kickstarter!B:H, 7, FALSE)</f>
        <v>USD</v>
      </c>
      <c r="H110">
        <f>VLOOKUP(A110, Kickstarter!B:I, 8, FALSE)</f>
        <v>1370011370</v>
      </c>
    </row>
    <row r="111" spans="1:8" ht="45" x14ac:dyDescent="0.25">
      <c r="A111" s="1" t="s">
        <v>111</v>
      </c>
      <c r="B111" s="1" t="str">
        <f>VLOOKUP(A111, Kickstarter!B:C, 2, FALSE)</f>
        <v>This video may be bigger than you and it may be bigger than me but, itâ€™s not bigger than you and me! Can you dig it?</v>
      </c>
      <c r="C111" s="9">
        <f>VLOOKUP(A111, Kickstarter!B:E, 3, FALSE)</f>
        <v>1000</v>
      </c>
      <c r="D111">
        <f>VLOOKUP(A111, Kickstarter!B:E, 4, FALSE)</f>
        <v>2195</v>
      </c>
      <c r="E111" t="str">
        <f>VLOOKUP(A111, Kickstarter!B:F, 5, FALSE)</f>
        <v>successful</v>
      </c>
      <c r="F111" t="str">
        <f>VLOOKUP(A111, Kickstarter!B:G, 6, FALSE)</f>
        <v>US</v>
      </c>
      <c r="G111" t="str">
        <f>VLOOKUP(A111, Kickstarter!B:H, 7, FALSE)</f>
        <v>USD</v>
      </c>
      <c r="H111">
        <f>VLOOKUP(A111, Kickstarter!B:I, 8, FALSE)</f>
        <v>1298680630</v>
      </c>
    </row>
    <row r="112" spans="1:8" ht="45" x14ac:dyDescent="0.25">
      <c r="A112" s="1" t="s">
        <v>112</v>
      </c>
      <c r="B112" s="1" t="str">
        <f>VLOOKUP(A112, Kickstarter!B:C, 2, FALSE)</f>
        <v>Lee, an awkward teenager with sound-blocking earlids, must confront his self-isolation after a girl moves in next door.</v>
      </c>
      <c r="C112" s="9">
        <f>VLOOKUP(A112, Kickstarter!B:E, 3, FALSE)</f>
        <v>1300</v>
      </c>
      <c r="D112">
        <f>VLOOKUP(A112, Kickstarter!B:E, 4, FALSE)</f>
        <v>1700</v>
      </c>
      <c r="E112" t="str">
        <f>VLOOKUP(A112, Kickstarter!B:F, 5, FALSE)</f>
        <v>successful</v>
      </c>
      <c r="F112" t="str">
        <f>VLOOKUP(A112, Kickstarter!B:G, 6, FALSE)</f>
        <v>US</v>
      </c>
      <c r="G112" t="str">
        <f>VLOOKUP(A112, Kickstarter!B:H, 7, FALSE)</f>
        <v>USD</v>
      </c>
      <c r="H112">
        <f>VLOOKUP(A112, Kickstarter!B:I, 8, FALSE)</f>
        <v>1384408740</v>
      </c>
    </row>
    <row r="113" spans="1:8" ht="45" x14ac:dyDescent="0.25">
      <c r="A113" s="1" t="s">
        <v>113</v>
      </c>
      <c r="B113" s="1" t="str">
        <f>VLOOKUP(A113, Kickstarter!B:C, 2, FALSE)</f>
        <v>Two actors, one bookie and a very bad day.  Judi Dench is Cool in Person is fast, funny and only a little bit nasty.</v>
      </c>
      <c r="C113" s="9">
        <f>VLOOKUP(A113, Kickstarter!B:E, 3, FALSE)</f>
        <v>3500</v>
      </c>
      <c r="D113">
        <f>VLOOKUP(A113, Kickstarter!B:E, 4, FALSE)</f>
        <v>5410</v>
      </c>
      <c r="E113" t="str">
        <f>VLOOKUP(A113, Kickstarter!B:F, 5, FALSE)</f>
        <v>successful</v>
      </c>
      <c r="F113" t="str">
        <f>VLOOKUP(A113, Kickstarter!B:G, 6, FALSE)</f>
        <v>AU</v>
      </c>
      <c r="G113" t="str">
        <f>VLOOKUP(A113, Kickstarter!B:H, 7, FALSE)</f>
        <v>AUD</v>
      </c>
      <c r="H113">
        <f>VLOOKUP(A113, Kickstarter!B:I, 8, FALSE)</f>
        <v>1433059187</v>
      </c>
    </row>
    <row r="114" spans="1:8" ht="60" x14ac:dyDescent="0.25">
      <c r="A114" s="1" t="s">
        <v>114</v>
      </c>
      <c r="B114" s="1" t="str">
        <f>VLOOKUP(A114, Kickstarter!B:C, 2, FALSE)</f>
        <v>Only one choice can stop Anthony Oswald from fulfilling his destiny and saving millions of lives, and itâ€™s not his decision to make.</v>
      </c>
      <c r="C114" s="9">
        <f>VLOOKUP(A114, Kickstarter!B:E, 3, FALSE)</f>
        <v>5000</v>
      </c>
      <c r="D114">
        <f>VLOOKUP(A114, Kickstarter!B:E, 4, FALSE)</f>
        <v>5200</v>
      </c>
      <c r="E114" t="str">
        <f>VLOOKUP(A114, Kickstarter!B:F, 5, FALSE)</f>
        <v>successful</v>
      </c>
      <c r="F114" t="str">
        <f>VLOOKUP(A114, Kickstarter!B:G, 6, FALSE)</f>
        <v>US</v>
      </c>
      <c r="G114" t="str">
        <f>VLOOKUP(A114, Kickstarter!B:H, 7, FALSE)</f>
        <v>USD</v>
      </c>
      <c r="H114">
        <f>VLOOKUP(A114, Kickstarter!B:I, 8, FALSE)</f>
        <v>1397354400</v>
      </c>
    </row>
    <row r="115" spans="1:8" ht="30" x14ac:dyDescent="0.25">
      <c r="A115" s="1" t="s">
        <v>115</v>
      </c>
      <c r="B115" s="1" t="str">
        <f>VLOOKUP(A115, Kickstarter!B:C, 2, FALSE)</f>
        <v>A living memorial for all those dealing with trauma, grief and loss.</v>
      </c>
      <c r="C115" s="9">
        <f>VLOOKUP(A115, Kickstarter!B:E, 3, FALSE)</f>
        <v>5000</v>
      </c>
      <c r="D115">
        <f>VLOOKUP(A115, Kickstarter!B:E, 4, FALSE)</f>
        <v>7050</v>
      </c>
      <c r="E115" t="str">
        <f>VLOOKUP(A115, Kickstarter!B:F, 5, FALSE)</f>
        <v>successful</v>
      </c>
      <c r="F115" t="str">
        <f>VLOOKUP(A115, Kickstarter!B:G, 6, FALSE)</f>
        <v>US</v>
      </c>
      <c r="G115" t="str">
        <f>VLOOKUP(A115, Kickstarter!B:H, 7, FALSE)</f>
        <v>USD</v>
      </c>
      <c r="H115">
        <f>VLOOKUP(A115, Kickstarter!B:I, 8, FALSE)</f>
        <v>1312642800</v>
      </c>
    </row>
    <row r="116" spans="1:8" ht="60" x14ac:dyDescent="0.25">
      <c r="A116" s="1" t="s">
        <v>116</v>
      </c>
      <c r="B116" s="1" t="str">
        <f>VLOOKUP(A116, Kickstarter!B:C, 2, FALSE)</f>
        <v>This film explores the complicated nature that exists in all human relationships. A mother and a daughter seek to find happiness.</v>
      </c>
      <c r="C116" s="9">
        <f>VLOOKUP(A116, Kickstarter!B:E, 3, FALSE)</f>
        <v>3000</v>
      </c>
      <c r="D116">
        <f>VLOOKUP(A116, Kickstarter!B:E, 4, FALSE)</f>
        <v>3100</v>
      </c>
      <c r="E116" t="str">
        <f>VLOOKUP(A116, Kickstarter!B:F, 5, FALSE)</f>
        <v>successful</v>
      </c>
      <c r="F116" t="str">
        <f>VLOOKUP(A116, Kickstarter!B:G, 6, FALSE)</f>
        <v>US</v>
      </c>
      <c r="G116" t="str">
        <f>VLOOKUP(A116, Kickstarter!B:H, 7, FALSE)</f>
        <v>USD</v>
      </c>
      <c r="H116">
        <f>VLOOKUP(A116, Kickstarter!B:I, 8, FALSE)</f>
        <v>1326436488</v>
      </c>
    </row>
    <row r="117" spans="1:8" ht="30" x14ac:dyDescent="0.25">
      <c r="A117" s="1" t="s">
        <v>117</v>
      </c>
      <c r="B117" s="1" t="str">
        <f>VLOOKUP(A117, Kickstarter!B:C, 2, FALSE)</f>
        <v>Never judge a book (or a lover) by their cover.</v>
      </c>
      <c r="C117" s="9">
        <f>VLOOKUP(A117, Kickstarter!B:E, 3, FALSE)</f>
        <v>450</v>
      </c>
      <c r="D117">
        <f>VLOOKUP(A117, Kickstarter!B:E, 4, FALSE)</f>
        <v>632</v>
      </c>
      <c r="E117" t="str">
        <f>VLOOKUP(A117, Kickstarter!B:F, 5, FALSE)</f>
        <v>successful</v>
      </c>
      <c r="F117" t="str">
        <f>VLOOKUP(A117, Kickstarter!B:G, 6, FALSE)</f>
        <v>US</v>
      </c>
      <c r="G117" t="str">
        <f>VLOOKUP(A117, Kickstarter!B:H, 7, FALSE)</f>
        <v>USD</v>
      </c>
      <c r="H117">
        <f>VLOOKUP(A117, Kickstarter!B:I, 8, FALSE)</f>
        <v>1328377444</v>
      </c>
    </row>
    <row r="118" spans="1:8" ht="60" x14ac:dyDescent="0.25">
      <c r="A118" s="1" t="s">
        <v>118</v>
      </c>
      <c r="B118" s="1" t="str">
        <f>VLOOKUP(A118, Kickstarter!B:C, 2, FALSE)</f>
        <v>Villanelle is a feature film that blends elements of classic, hardboiled Film Noir, with classic Horror and tells a great story to boot</v>
      </c>
      <c r="C118" s="9">
        <f>VLOOKUP(A118, Kickstarter!B:E, 3, FALSE)</f>
        <v>3500</v>
      </c>
      <c r="D118">
        <f>VLOOKUP(A118, Kickstarter!B:E, 4, FALSE)</f>
        <v>3978</v>
      </c>
      <c r="E118" t="str">
        <f>VLOOKUP(A118, Kickstarter!B:F, 5, FALSE)</f>
        <v>successful</v>
      </c>
      <c r="F118" t="str">
        <f>VLOOKUP(A118, Kickstarter!B:G, 6, FALSE)</f>
        <v>US</v>
      </c>
      <c r="G118" t="str">
        <f>VLOOKUP(A118, Kickstarter!B:H, 7, FALSE)</f>
        <v>USD</v>
      </c>
      <c r="H118">
        <f>VLOOKUP(A118, Kickstarter!B:I, 8, FALSE)</f>
        <v>1302260155</v>
      </c>
    </row>
    <row r="119" spans="1:8" ht="60" x14ac:dyDescent="0.25">
      <c r="A119" s="1" t="s">
        <v>119</v>
      </c>
      <c r="B119" s="1" t="str">
        <f>VLOOKUP(A119, Kickstarter!B:C, 2, FALSE)</f>
        <v>Joel is writing a novel when his fiancÃ©e Helena dies. Believing his writing suffers when he is not in love, Joel ends up dating very different women.</v>
      </c>
      <c r="C119" s="9">
        <f>VLOOKUP(A119, Kickstarter!B:E, 3, FALSE)</f>
        <v>4500</v>
      </c>
      <c r="D119">
        <f>VLOOKUP(A119, Kickstarter!B:E, 4, FALSE)</f>
        <v>4522.22</v>
      </c>
      <c r="E119" t="str">
        <f>VLOOKUP(A119, Kickstarter!B:F, 5, FALSE)</f>
        <v>successful</v>
      </c>
      <c r="F119" t="str">
        <f>VLOOKUP(A119, Kickstarter!B:G, 6, FALSE)</f>
        <v>US</v>
      </c>
      <c r="G119" t="str">
        <f>VLOOKUP(A119, Kickstarter!B:H, 7, FALSE)</f>
        <v>USD</v>
      </c>
      <c r="H119">
        <f>VLOOKUP(A119, Kickstarter!B:I, 8, FALSE)</f>
        <v>1276110000</v>
      </c>
    </row>
    <row r="120" spans="1:8" ht="45" x14ac:dyDescent="0.25">
      <c r="A120" s="1" t="s">
        <v>120</v>
      </c>
      <c r="B120" s="1" t="str">
        <f>VLOOKUP(A120, Kickstarter!B:C, 2, FALSE)</f>
        <v>When a ruthless hit-man is 'denounced' from the mafia, his old enemies declare war.</v>
      </c>
      <c r="C120" s="9">
        <f>VLOOKUP(A120, Kickstarter!B:E, 3, FALSE)</f>
        <v>5000</v>
      </c>
      <c r="D120">
        <f>VLOOKUP(A120, Kickstarter!B:E, 4, FALSE)</f>
        <v>5651.58</v>
      </c>
      <c r="E120" t="str">
        <f>VLOOKUP(A120, Kickstarter!B:F, 5, FALSE)</f>
        <v>successful</v>
      </c>
      <c r="F120" t="str">
        <f>VLOOKUP(A120, Kickstarter!B:G, 6, FALSE)</f>
        <v>US</v>
      </c>
      <c r="G120" t="str">
        <f>VLOOKUP(A120, Kickstarter!B:H, 7, FALSE)</f>
        <v>USD</v>
      </c>
      <c r="H120">
        <f>VLOOKUP(A120, Kickstarter!B:I, 8, FALSE)</f>
        <v>1311902236</v>
      </c>
    </row>
    <row r="121" spans="1:8" ht="60" x14ac:dyDescent="0.25">
      <c r="A121" s="1" t="s">
        <v>121</v>
      </c>
      <c r="B121" s="1" t="str">
        <f>VLOOKUP(A121, Kickstarter!B:C, 2, FALSE)</f>
        <v>This short film will inspire young adult cancer survivors to share with others the wisdom they have gained from their cancer journey.</v>
      </c>
      <c r="C121" s="9">
        <f>VLOOKUP(A121, Kickstarter!B:E, 3, FALSE)</f>
        <v>3250</v>
      </c>
      <c r="D121">
        <f>VLOOKUP(A121, Kickstarter!B:E, 4, FALSE)</f>
        <v>3398.1</v>
      </c>
      <c r="E121" t="str">
        <f>VLOOKUP(A121, Kickstarter!B:F, 5, FALSE)</f>
        <v>successful</v>
      </c>
      <c r="F121" t="str">
        <f>VLOOKUP(A121, Kickstarter!B:G, 6, FALSE)</f>
        <v>US</v>
      </c>
      <c r="G121" t="str">
        <f>VLOOKUP(A121, Kickstarter!B:H, 7, FALSE)</f>
        <v>USD</v>
      </c>
      <c r="H121">
        <f>VLOOKUP(A121, Kickstarter!B:I, 8, FALSE)</f>
        <v>1313276400</v>
      </c>
    </row>
    <row r="122" spans="1:8" ht="60" x14ac:dyDescent="0.25">
      <c r="A122" s="1" t="s">
        <v>122</v>
      </c>
      <c r="B122" s="1" t="str">
        <f>VLOOKUP(A122, Kickstarter!B:C, 2, FALSE)</f>
        <v>Now, you can chat with people from the history, by our sport cam with the time machine. However, the girl had some trouble to use it.</v>
      </c>
      <c r="C122" s="9">
        <f>VLOOKUP(A122, Kickstarter!B:E, 3, FALSE)</f>
        <v>70000</v>
      </c>
      <c r="D122">
        <f>VLOOKUP(A122, Kickstarter!B:E, 4, FALSE)</f>
        <v>10</v>
      </c>
      <c r="E122" t="str">
        <f>VLOOKUP(A122, Kickstarter!B:F, 5, FALSE)</f>
        <v>canceled</v>
      </c>
      <c r="F122" t="str">
        <f>VLOOKUP(A122, Kickstarter!B:G, 6, FALSE)</f>
        <v>HK</v>
      </c>
      <c r="G122" t="str">
        <f>VLOOKUP(A122, Kickstarter!B:H, 7, FALSE)</f>
        <v>HKD</v>
      </c>
      <c r="H122">
        <f>VLOOKUP(A122, Kickstarter!B:I, 8, FALSE)</f>
        <v>1475457107</v>
      </c>
    </row>
    <row r="123" spans="1:8" ht="60" x14ac:dyDescent="0.25">
      <c r="A123" s="1" t="s">
        <v>123</v>
      </c>
      <c r="B123" s="1" t="str">
        <f>VLOOKUP(A123, Kickstarter!B:C, 2, FALSE)</f>
        <v>NAVY SEALS sent on a Area 51 Top-Secret rescue mission where they are shrunken and injected into an ET body, the immune system mutated.</v>
      </c>
      <c r="C123" s="9">
        <f>VLOOKUP(A123, Kickstarter!B:E, 3, FALSE)</f>
        <v>3000</v>
      </c>
      <c r="D123">
        <f>VLOOKUP(A123, Kickstarter!B:E, 4, FALSE)</f>
        <v>1</v>
      </c>
      <c r="E123" t="str">
        <f>VLOOKUP(A123, Kickstarter!B:F, 5, FALSE)</f>
        <v>canceled</v>
      </c>
      <c r="F123" t="str">
        <f>VLOOKUP(A123, Kickstarter!B:G, 6, FALSE)</f>
        <v>US</v>
      </c>
      <c r="G123" t="str">
        <f>VLOOKUP(A123, Kickstarter!B:H, 7, FALSE)</f>
        <v>USD</v>
      </c>
      <c r="H123">
        <f>VLOOKUP(A123, Kickstarter!B:I, 8, FALSE)</f>
        <v>1429352160</v>
      </c>
    </row>
    <row r="124" spans="1:8" ht="45" x14ac:dyDescent="0.25">
      <c r="A124" s="1" t="s">
        <v>124</v>
      </c>
      <c r="B124" s="1" t="str">
        <f>VLOOKUP(A124, Kickstarter!B:C, 2, FALSE)</f>
        <v>My ambition for this knows no bounds.  Seeing Sephoria in a live-action is a dream of mine.</v>
      </c>
      <c r="C124" s="9">
        <f>VLOOKUP(A124, Kickstarter!B:E, 3, FALSE)</f>
        <v>100000000</v>
      </c>
      <c r="D124">
        <f>VLOOKUP(A124, Kickstarter!B:E, 4, FALSE)</f>
        <v>0</v>
      </c>
      <c r="E124" t="str">
        <f>VLOOKUP(A124, Kickstarter!B:F, 5, FALSE)</f>
        <v>canceled</v>
      </c>
      <c r="F124" t="str">
        <f>VLOOKUP(A124, Kickstarter!B:G, 6, FALSE)</f>
        <v>US</v>
      </c>
      <c r="G124" t="str">
        <f>VLOOKUP(A124, Kickstarter!B:H, 7, FALSE)</f>
        <v>USD</v>
      </c>
      <c r="H124">
        <f>VLOOKUP(A124, Kickstarter!B:I, 8, FALSE)</f>
        <v>1476094907</v>
      </c>
    </row>
    <row r="125" spans="1:8" ht="60" x14ac:dyDescent="0.25">
      <c r="A125" s="1" t="s">
        <v>125</v>
      </c>
      <c r="B125" s="1" t="str">
        <f>VLOOKUP(A125, Kickstarter!B:C, 2, FALSE)</f>
        <v>A group of scientists stumble upon an extraterrestrial virus that is self aware. They must stop it's spread in order to save humanity.</v>
      </c>
      <c r="C125" s="9">
        <f>VLOOKUP(A125, Kickstarter!B:E, 3, FALSE)</f>
        <v>55000</v>
      </c>
      <c r="D125">
        <f>VLOOKUP(A125, Kickstarter!B:E, 4, FALSE)</f>
        <v>151</v>
      </c>
      <c r="E125" t="str">
        <f>VLOOKUP(A125, Kickstarter!B:F, 5, FALSE)</f>
        <v>canceled</v>
      </c>
      <c r="F125" t="str">
        <f>VLOOKUP(A125, Kickstarter!B:G, 6, FALSE)</f>
        <v>US</v>
      </c>
      <c r="G125" t="str">
        <f>VLOOKUP(A125, Kickstarter!B:H, 7, FALSE)</f>
        <v>USD</v>
      </c>
      <c r="H125">
        <f>VLOOKUP(A125, Kickstarter!B:I, 8, FALSE)</f>
        <v>1414533600</v>
      </c>
    </row>
    <row r="126" spans="1:8" ht="45" x14ac:dyDescent="0.25">
      <c r="A126" s="1" t="s">
        <v>126</v>
      </c>
      <c r="B126" s="1" t="str">
        <f>VLOOKUP(A126, Kickstarter!B:C, 2, FALSE)</f>
        <v>An artificial man and woman discover love under the unsuspecting eyes of the four renowned artists who created them.</v>
      </c>
      <c r="C126" s="9">
        <f>VLOOKUP(A126, Kickstarter!B:E, 3, FALSE)</f>
        <v>4000</v>
      </c>
      <c r="D126">
        <f>VLOOKUP(A126, Kickstarter!B:E, 4, FALSE)</f>
        <v>0</v>
      </c>
      <c r="E126" t="str">
        <f>VLOOKUP(A126, Kickstarter!B:F, 5, FALSE)</f>
        <v>canceled</v>
      </c>
      <c r="F126" t="str">
        <f>VLOOKUP(A126, Kickstarter!B:G, 6, FALSE)</f>
        <v>US</v>
      </c>
      <c r="G126" t="str">
        <f>VLOOKUP(A126, Kickstarter!B:H, 7, FALSE)</f>
        <v>USD</v>
      </c>
      <c r="H126">
        <f>VLOOKUP(A126, Kickstarter!B:I, 8, FALSE)</f>
        <v>1431728242</v>
      </c>
    </row>
    <row r="127" spans="1:8" ht="60" x14ac:dyDescent="0.25">
      <c r="A127" s="1" t="s">
        <v>127</v>
      </c>
      <c r="B127" s="1" t="str">
        <f>VLOOKUP(A127, Kickstarter!B:C, 2, FALSE)</f>
        <v>Due to my little sister finally having recovered from her surgery we can finally make our movie if we can get even a little help to pay</v>
      </c>
      <c r="C127" s="9">
        <f>VLOOKUP(A127, Kickstarter!B:E, 3, FALSE)</f>
        <v>500</v>
      </c>
      <c r="D127">
        <f>VLOOKUP(A127, Kickstarter!B:E, 4, FALSE)</f>
        <v>70</v>
      </c>
      <c r="E127" t="str">
        <f>VLOOKUP(A127, Kickstarter!B:F, 5, FALSE)</f>
        <v>canceled</v>
      </c>
      <c r="F127" t="str">
        <f>VLOOKUP(A127, Kickstarter!B:G, 6, FALSE)</f>
        <v>CA</v>
      </c>
      <c r="G127" t="str">
        <f>VLOOKUP(A127, Kickstarter!B:H, 7, FALSE)</f>
        <v>CAD</v>
      </c>
      <c r="H127">
        <f>VLOOKUP(A127, Kickstarter!B:I, 8, FALSE)</f>
        <v>1486165880</v>
      </c>
    </row>
    <row r="128" spans="1:8" ht="60" x14ac:dyDescent="0.25">
      <c r="A128" s="1" t="s">
        <v>128</v>
      </c>
      <c r="B128" s="1" t="str">
        <f>VLOOKUP(A128, Kickstarter!B:C, 2, FALSE)</f>
        <v>A man learns the undiscovered laws of nature hidden in acts of weather &amp; light phenomena. He soon realizes these acts can be harnessed.</v>
      </c>
      <c r="C128" s="9">
        <f>VLOOKUP(A128, Kickstarter!B:E, 3, FALSE)</f>
        <v>25000</v>
      </c>
      <c r="D128">
        <f>VLOOKUP(A128, Kickstarter!B:E, 4, FALSE)</f>
        <v>1387</v>
      </c>
      <c r="E128" t="str">
        <f>VLOOKUP(A128, Kickstarter!B:F, 5, FALSE)</f>
        <v>canceled</v>
      </c>
      <c r="F128" t="str">
        <f>VLOOKUP(A128, Kickstarter!B:G, 6, FALSE)</f>
        <v>US</v>
      </c>
      <c r="G128" t="str">
        <f>VLOOKUP(A128, Kickstarter!B:H, 7, FALSE)</f>
        <v>USD</v>
      </c>
      <c r="H128">
        <f>VLOOKUP(A128, Kickstarter!B:I, 8, FALSE)</f>
        <v>1433988000</v>
      </c>
    </row>
    <row r="129" spans="1:8" ht="60" x14ac:dyDescent="0.25">
      <c r="A129" s="1" t="s">
        <v>129</v>
      </c>
      <c r="B129" s="1" t="str">
        <f>VLOOKUP(A129, Kickstarter!B:C, 2, FALSE)</f>
        <v>An ambitious Sci-Fi/Action film that will have a big-budget feel with stunning visuals &amp; stunts starring a casting of up and comers.</v>
      </c>
      <c r="C129" s="9">
        <f>VLOOKUP(A129, Kickstarter!B:E, 3, FALSE)</f>
        <v>8000</v>
      </c>
      <c r="D129">
        <f>VLOOKUP(A129, Kickstarter!B:E, 4, FALSE)</f>
        <v>190</v>
      </c>
      <c r="E129" t="str">
        <f>VLOOKUP(A129, Kickstarter!B:F, 5, FALSE)</f>
        <v>canceled</v>
      </c>
      <c r="F129" t="str">
        <f>VLOOKUP(A129, Kickstarter!B:G, 6, FALSE)</f>
        <v>US</v>
      </c>
      <c r="G129" t="str">
        <f>VLOOKUP(A129, Kickstarter!B:H, 7, FALSE)</f>
        <v>USD</v>
      </c>
      <c r="H129">
        <f>VLOOKUP(A129, Kickstarter!B:I, 8, FALSE)</f>
        <v>1428069541</v>
      </c>
    </row>
    <row r="130" spans="1:8" ht="30" x14ac:dyDescent="0.25">
      <c r="A130" s="1" t="s">
        <v>130</v>
      </c>
      <c r="B130" s="1" t="str">
        <f>VLOOKUP(A130, Kickstarter!B:C, 2, FALSE)</f>
        <v>A Science Fiction film filled with entertainment and Excitement</v>
      </c>
      <c r="C130" s="9">
        <f>VLOOKUP(A130, Kickstarter!B:E, 3, FALSE)</f>
        <v>100000</v>
      </c>
      <c r="D130">
        <f>VLOOKUP(A130, Kickstarter!B:E, 4, FALSE)</f>
        <v>1867</v>
      </c>
      <c r="E130" t="str">
        <f>VLOOKUP(A130, Kickstarter!B:F, 5, FALSE)</f>
        <v>canceled</v>
      </c>
      <c r="F130" t="str">
        <f>VLOOKUP(A130, Kickstarter!B:G, 6, FALSE)</f>
        <v>US</v>
      </c>
      <c r="G130" t="str">
        <f>VLOOKUP(A130, Kickstarter!B:H, 7, FALSE)</f>
        <v>USD</v>
      </c>
      <c r="H130">
        <f>VLOOKUP(A130, Kickstarter!B:I, 8, FALSE)</f>
        <v>1476941293</v>
      </c>
    </row>
    <row r="131" spans="1:8" ht="60" x14ac:dyDescent="0.25">
      <c r="A131" s="1" t="s">
        <v>131</v>
      </c>
      <c r="B131" s="1" t="str">
        <f>VLOOKUP(A131, Kickstarter!B:C, 2, FALSE)</f>
        <v>HEY!!! I'm David House, and I am currently working on a film called Justice League Origins!!! non-profit based on DC Comics Characters.</v>
      </c>
      <c r="C131" s="9">
        <f>VLOOKUP(A131, Kickstarter!B:E, 3, FALSE)</f>
        <v>20000</v>
      </c>
      <c r="D131">
        <f>VLOOKUP(A131, Kickstarter!B:E, 4, FALSE)</f>
        <v>0</v>
      </c>
      <c r="E131" t="str">
        <f>VLOOKUP(A131, Kickstarter!B:F, 5, FALSE)</f>
        <v>canceled</v>
      </c>
      <c r="F131" t="str">
        <f>VLOOKUP(A131, Kickstarter!B:G, 6, FALSE)</f>
        <v>US</v>
      </c>
      <c r="G131" t="str">
        <f>VLOOKUP(A131, Kickstarter!B:H, 7, FALSE)</f>
        <v>USD</v>
      </c>
      <c r="H131">
        <f>VLOOKUP(A131, Kickstarter!B:I, 8, FALSE)</f>
        <v>1414708183</v>
      </c>
    </row>
    <row r="132" spans="1:8" ht="60" x14ac:dyDescent="0.25">
      <c r="A132" s="1" t="s">
        <v>132</v>
      </c>
      <c r="B132" s="1" t="str">
        <f>VLOOKUP(A132, Kickstarter!B:C, 2, FALSE)</f>
        <v>A journey down the rabbit hole into the dark future. A mix of reality and dreams of a world dependant on an oppressed by technology.</v>
      </c>
      <c r="C132" s="9">
        <f>VLOOKUP(A132, Kickstarter!B:E, 3, FALSE)</f>
        <v>600</v>
      </c>
      <c r="D132">
        <f>VLOOKUP(A132, Kickstarter!B:E, 4, FALSE)</f>
        <v>0</v>
      </c>
      <c r="E132" t="str">
        <f>VLOOKUP(A132, Kickstarter!B:F, 5, FALSE)</f>
        <v>canceled</v>
      </c>
      <c r="F132" t="str">
        <f>VLOOKUP(A132, Kickstarter!B:G, 6, FALSE)</f>
        <v>GB</v>
      </c>
      <c r="G132" t="str">
        <f>VLOOKUP(A132, Kickstarter!B:H, 7, FALSE)</f>
        <v>GBP</v>
      </c>
      <c r="H132">
        <f>VLOOKUP(A132, Kickstarter!B:I, 8, FALSE)</f>
        <v>1402949760</v>
      </c>
    </row>
    <row r="133" spans="1:8" ht="15.75" x14ac:dyDescent="0.25">
      <c r="A133" s="1" t="s">
        <v>133</v>
      </c>
      <c r="B133" s="1" t="str">
        <f>VLOOKUP(A133, Kickstarter!B:C, 2, FALSE)</f>
        <v>I</v>
      </c>
      <c r="C133" s="9">
        <f>VLOOKUP(A133, Kickstarter!B:E, 3, FALSE)</f>
        <v>1200</v>
      </c>
      <c r="D133">
        <f>VLOOKUP(A133, Kickstarter!B:E, 4, FALSE)</f>
        <v>0</v>
      </c>
      <c r="E133" t="str">
        <f>VLOOKUP(A133, Kickstarter!B:F, 5, FALSE)</f>
        <v>canceled</v>
      </c>
      <c r="F133" t="str">
        <f>VLOOKUP(A133, Kickstarter!B:G, 6, FALSE)</f>
        <v>US</v>
      </c>
      <c r="G133" t="str">
        <f>VLOOKUP(A133, Kickstarter!B:H, 7, FALSE)</f>
        <v>USD</v>
      </c>
      <c r="H133">
        <f>VLOOKUP(A133, Kickstarter!B:I, 8, FALSE)</f>
        <v>1467763200</v>
      </c>
    </row>
    <row r="134" spans="1:8" ht="60" x14ac:dyDescent="0.25">
      <c r="A134" s="1" t="s">
        <v>134</v>
      </c>
      <c r="B134" s="1" t="str">
        <f>VLOOKUP(A134, Kickstarter!B:C, 2, FALSE)</f>
        <v>An anime inspired sci-fi action short set in Tokyo, Japan by VFX veterans, Gerald Abraham, Kim Tran and sound engineer, Jeremy Corby.</v>
      </c>
      <c r="C134" s="9">
        <f>VLOOKUP(A134, Kickstarter!B:E, 3, FALSE)</f>
        <v>80000</v>
      </c>
      <c r="D134">
        <f>VLOOKUP(A134, Kickstarter!B:E, 4, FALSE)</f>
        <v>7655</v>
      </c>
      <c r="E134" t="str">
        <f>VLOOKUP(A134, Kickstarter!B:F, 5, FALSE)</f>
        <v>canceled</v>
      </c>
      <c r="F134" t="str">
        <f>VLOOKUP(A134, Kickstarter!B:G, 6, FALSE)</f>
        <v>US</v>
      </c>
      <c r="G134" t="str">
        <f>VLOOKUP(A134, Kickstarter!B:H, 7, FALSE)</f>
        <v>USD</v>
      </c>
      <c r="H134">
        <f>VLOOKUP(A134, Kickstarter!B:I, 8, FALSE)</f>
        <v>1415392207</v>
      </c>
    </row>
    <row r="135" spans="1:8" ht="45" x14ac:dyDescent="0.25">
      <c r="A135" s="1" t="s">
        <v>135</v>
      </c>
      <c r="B135" s="1" t="str">
        <f>VLOOKUP(A135, Kickstarter!B:C, 2, FALSE)</f>
        <v>Invasion from outer space sights, to weird to imagine destruction too monstrous to escape</v>
      </c>
      <c r="C135" s="9">
        <f>VLOOKUP(A135, Kickstarter!B:E, 3, FALSE)</f>
        <v>71764</v>
      </c>
      <c r="D135">
        <f>VLOOKUP(A135, Kickstarter!B:E, 4, FALSE)</f>
        <v>0</v>
      </c>
      <c r="E135" t="str">
        <f>VLOOKUP(A135, Kickstarter!B:F, 5, FALSE)</f>
        <v>canceled</v>
      </c>
      <c r="F135" t="str">
        <f>VLOOKUP(A135, Kickstarter!B:G, 6, FALSE)</f>
        <v>US</v>
      </c>
      <c r="G135" t="str">
        <f>VLOOKUP(A135, Kickstarter!B:H, 7, FALSE)</f>
        <v>USD</v>
      </c>
      <c r="H135">
        <f>VLOOKUP(A135, Kickstarter!B:I, 8, FALSE)</f>
        <v>1464715860</v>
      </c>
    </row>
    <row r="136" spans="1:8" ht="30" x14ac:dyDescent="0.25">
      <c r="A136" s="1" t="s">
        <v>136</v>
      </c>
      <c r="B136" s="1" t="str">
        <f>VLOOKUP(A136, Kickstarter!B:C, 2, FALSE)</f>
        <v>steampunk  remake of "a Christmas carol"</v>
      </c>
      <c r="C136" s="9">
        <f>VLOOKUP(A136, Kickstarter!B:E, 3, FALSE)</f>
        <v>5000</v>
      </c>
      <c r="D136">
        <f>VLOOKUP(A136, Kickstarter!B:E, 4, FALSE)</f>
        <v>0</v>
      </c>
      <c r="E136" t="str">
        <f>VLOOKUP(A136, Kickstarter!B:F, 5, FALSE)</f>
        <v>canceled</v>
      </c>
      <c r="F136" t="str">
        <f>VLOOKUP(A136, Kickstarter!B:G, 6, FALSE)</f>
        <v>US</v>
      </c>
      <c r="G136" t="str">
        <f>VLOOKUP(A136, Kickstarter!B:H, 7, FALSE)</f>
        <v>USD</v>
      </c>
      <c r="H136">
        <f>VLOOKUP(A136, Kickstarter!B:I, 8, FALSE)</f>
        <v>1441386000</v>
      </c>
    </row>
    <row r="137" spans="1:8" ht="45" x14ac:dyDescent="0.25">
      <c r="A137" s="1" t="s">
        <v>137</v>
      </c>
      <c r="B137" s="1" t="str">
        <f>VLOOKUP(A137, Kickstarter!B:C, 2, FALSE)</f>
        <v>What would someone do if they suddenly discovered they could stop time? Join us on this clever sci-fi short film and find out!</v>
      </c>
      <c r="C137" s="9">
        <f>VLOOKUP(A137, Kickstarter!B:E, 3, FALSE)</f>
        <v>3000</v>
      </c>
      <c r="D137">
        <f>VLOOKUP(A137, Kickstarter!B:E, 4, FALSE)</f>
        <v>403</v>
      </c>
      <c r="E137" t="str">
        <f>VLOOKUP(A137, Kickstarter!B:F, 5, FALSE)</f>
        <v>canceled</v>
      </c>
      <c r="F137" t="str">
        <f>VLOOKUP(A137, Kickstarter!B:G, 6, FALSE)</f>
        <v>US</v>
      </c>
      <c r="G137" t="str">
        <f>VLOOKUP(A137, Kickstarter!B:H, 7, FALSE)</f>
        <v>USD</v>
      </c>
      <c r="H137">
        <f>VLOOKUP(A137, Kickstarter!B:I, 8, FALSE)</f>
        <v>1404241200</v>
      </c>
    </row>
    <row r="138" spans="1:8" ht="60" x14ac:dyDescent="0.25">
      <c r="A138" s="1" t="s">
        <v>138</v>
      </c>
      <c r="B138" s="1" t="str">
        <f>VLOOKUP(A138, Kickstarter!B:C, 2, FALSE)</f>
        <v>NAVY SEALS sent on a Area 51 Top-Secret rescue mission where they are shrunken and injected into an ET body, the immune system mutated.</v>
      </c>
      <c r="C138" s="9">
        <f>VLOOKUP(A138, Kickstarter!B:E, 3, FALSE)</f>
        <v>3000</v>
      </c>
      <c r="D138">
        <f>VLOOKUP(A138, Kickstarter!B:E, 4, FALSE)</f>
        <v>0</v>
      </c>
      <c r="E138" t="str">
        <f>VLOOKUP(A138, Kickstarter!B:F, 5, FALSE)</f>
        <v>canceled</v>
      </c>
      <c r="F138" t="str">
        <f>VLOOKUP(A138, Kickstarter!B:G, 6, FALSE)</f>
        <v>US</v>
      </c>
      <c r="G138" t="str">
        <f>VLOOKUP(A138, Kickstarter!B:H, 7, FALSE)</f>
        <v>USD</v>
      </c>
      <c r="H138">
        <f>VLOOKUP(A138, Kickstarter!B:I, 8, FALSE)</f>
        <v>1431771360</v>
      </c>
    </row>
    <row r="139" spans="1:8" ht="60" x14ac:dyDescent="0.25">
      <c r="A139" s="1" t="s">
        <v>139</v>
      </c>
      <c r="B139" s="1" t="str">
        <f>VLOOKUP(A139, Kickstarter!B:C, 2, FALSE)</f>
        <v>An unofficial sequel to the independent 2015 fan film Predator: Dark ages. Set in 2141 we follow the crew of the cargoship Centurion</v>
      </c>
      <c r="C139" s="9">
        <f>VLOOKUP(A139, Kickstarter!B:E, 3, FALSE)</f>
        <v>55000</v>
      </c>
      <c r="D139">
        <f>VLOOKUP(A139, Kickstarter!B:E, 4, FALSE)</f>
        <v>0</v>
      </c>
      <c r="E139" t="str">
        <f>VLOOKUP(A139, Kickstarter!B:F, 5, FALSE)</f>
        <v>canceled</v>
      </c>
      <c r="F139" t="str">
        <f>VLOOKUP(A139, Kickstarter!B:G, 6, FALSE)</f>
        <v>DK</v>
      </c>
      <c r="G139" t="str">
        <f>VLOOKUP(A139, Kickstarter!B:H, 7, FALSE)</f>
        <v>DKK</v>
      </c>
      <c r="H139">
        <f>VLOOKUP(A139, Kickstarter!B:I, 8, FALSE)</f>
        <v>1444657593</v>
      </c>
    </row>
    <row r="140" spans="1:8" ht="60" x14ac:dyDescent="0.25">
      <c r="A140" s="1" t="s">
        <v>140</v>
      </c>
      <c r="B140" s="1" t="str">
        <f>VLOOKUP(A140, Kickstarter!B:C, 2, FALSE)</f>
        <v>This movie will be the S3qu3l to Thr33 Days Dead, which premiered on SyFy and was the focus of SyFy's "Town of the Living Dead".</v>
      </c>
      <c r="C140" s="9">
        <f>VLOOKUP(A140, Kickstarter!B:E, 3, FALSE)</f>
        <v>150000</v>
      </c>
      <c r="D140">
        <f>VLOOKUP(A140, Kickstarter!B:E, 4, FALSE)</f>
        <v>4712</v>
      </c>
      <c r="E140" t="str">
        <f>VLOOKUP(A140, Kickstarter!B:F, 5, FALSE)</f>
        <v>canceled</v>
      </c>
      <c r="F140" t="str">
        <f>VLOOKUP(A140, Kickstarter!B:G, 6, FALSE)</f>
        <v>US</v>
      </c>
      <c r="G140" t="str">
        <f>VLOOKUP(A140, Kickstarter!B:H, 7, FALSE)</f>
        <v>USD</v>
      </c>
      <c r="H140">
        <f>VLOOKUP(A140, Kickstarter!B:I, 8, FALSE)</f>
        <v>1438405140</v>
      </c>
    </row>
    <row r="141" spans="1:8" ht="45" x14ac:dyDescent="0.25">
      <c r="A141" s="1" t="s">
        <v>141</v>
      </c>
      <c r="B141" s="1" t="str">
        <f>VLOOKUP(A141, Kickstarter!B:C, 2, FALSE)</f>
        <v>When  Rome is infected with a zombie plague, Lucius Agrippa and a small group fights for survival</v>
      </c>
      <c r="C141" s="9">
        <f>VLOOKUP(A141, Kickstarter!B:E, 3, FALSE)</f>
        <v>500</v>
      </c>
      <c r="D141">
        <f>VLOOKUP(A141, Kickstarter!B:E, 4, FALSE)</f>
        <v>500</v>
      </c>
      <c r="E141" t="str">
        <f>VLOOKUP(A141, Kickstarter!B:F, 5, FALSE)</f>
        <v>canceled</v>
      </c>
      <c r="F141" t="str">
        <f>VLOOKUP(A141, Kickstarter!B:G, 6, FALSE)</f>
        <v>US</v>
      </c>
      <c r="G141" t="str">
        <f>VLOOKUP(A141, Kickstarter!B:H, 7, FALSE)</f>
        <v>USD</v>
      </c>
      <c r="H141">
        <f>VLOOKUP(A141, Kickstarter!B:I, 8, FALSE)</f>
        <v>1436738772</v>
      </c>
    </row>
    <row r="142" spans="1:8" ht="60" x14ac:dyDescent="0.25">
      <c r="A142" s="1" t="s">
        <v>142</v>
      </c>
      <c r="B142" s="1" t="str">
        <f>VLOOKUP(A142, Kickstarter!B:C, 2, FALSE)</f>
        <v>A Gladiator fights for his freedom to be reunited with his Family, he's one fight away, when Rome is infected with a Zombie Virus</v>
      </c>
      <c r="C142" s="9">
        <f>VLOOKUP(A142, Kickstarter!B:E, 3, FALSE)</f>
        <v>200000</v>
      </c>
      <c r="D142">
        <f>VLOOKUP(A142, Kickstarter!B:E, 4, FALSE)</f>
        <v>0</v>
      </c>
      <c r="E142" t="str">
        <f>VLOOKUP(A142, Kickstarter!B:F, 5, FALSE)</f>
        <v>canceled</v>
      </c>
      <c r="F142" t="str">
        <f>VLOOKUP(A142, Kickstarter!B:G, 6, FALSE)</f>
        <v>US</v>
      </c>
      <c r="G142" t="str">
        <f>VLOOKUP(A142, Kickstarter!B:H, 7, FALSE)</f>
        <v>USD</v>
      </c>
      <c r="H142">
        <f>VLOOKUP(A142, Kickstarter!B:I, 8, FALSE)</f>
        <v>1426823132</v>
      </c>
    </row>
    <row r="143" spans="1:8" ht="45" x14ac:dyDescent="0.25">
      <c r="A143" s="1" t="s">
        <v>143</v>
      </c>
      <c r="B143" s="1" t="str">
        <f>VLOOKUP(A143, Kickstarter!B:C, 2, FALSE)</f>
        <v>Join us creating a Science Fiction TV Series based upon the popular novels -The Catherine Kimbridge Chronicles.</v>
      </c>
      <c r="C143" s="9">
        <f>VLOOKUP(A143, Kickstarter!B:E, 3, FALSE)</f>
        <v>12000</v>
      </c>
      <c r="D143">
        <f>VLOOKUP(A143, Kickstarter!B:E, 4, FALSE)</f>
        <v>1293</v>
      </c>
      <c r="E143" t="str">
        <f>VLOOKUP(A143, Kickstarter!B:F, 5, FALSE)</f>
        <v>canceled</v>
      </c>
      <c r="F143" t="str">
        <f>VLOOKUP(A143, Kickstarter!B:G, 6, FALSE)</f>
        <v>US</v>
      </c>
      <c r="G143" t="str">
        <f>VLOOKUP(A143, Kickstarter!B:H, 7, FALSE)</f>
        <v>USD</v>
      </c>
      <c r="H143">
        <f>VLOOKUP(A143, Kickstarter!B:I, 8, FALSE)</f>
        <v>1433043623</v>
      </c>
    </row>
    <row r="144" spans="1:8" ht="60" x14ac:dyDescent="0.25">
      <c r="A144" s="1" t="s">
        <v>144</v>
      </c>
      <c r="B144" s="1" t="str">
        <f>VLOOKUP(A144, Kickstarter!B:C, 2, FALSE)</f>
        <v>A science fiction series about a women trying to stave off a mysterious appearance of monsters from getting out of a dark alley.</v>
      </c>
      <c r="C144" s="9">
        <f>VLOOKUP(A144, Kickstarter!B:E, 3, FALSE)</f>
        <v>3000</v>
      </c>
      <c r="D144">
        <f>VLOOKUP(A144, Kickstarter!B:E, 4, FALSE)</f>
        <v>10</v>
      </c>
      <c r="E144" t="str">
        <f>VLOOKUP(A144, Kickstarter!B:F, 5, FALSE)</f>
        <v>canceled</v>
      </c>
      <c r="F144" t="str">
        <f>VLOOKUP(A144, Kickstarter!B:G, 6, FALSE)</f>
        <v>US</v>
      </c>
      <c r="G144" t="str">
        <f>VLOOKUP(A144, Kickstarter!B:H, 7, FALSE)</f>
        <v>USD</v>
      </c>
      <c r="H144">
        <f>VLOOKUP(A144, Kickstarter!B:I, 8, FALSE)</f>
        <v>1416176778</v>
      </c>
    </row>
    <row r="145" spans="1:8" ht="60" x14ac:dyDescent="0.25">
      <c r="A145" s="1" t="s">
        <v>145</v>
      </c>
      <c r="B145" s="1" t="str">
        <f>VLOOKUP(A145, Kickstarter!B:C, 2, FALSE)</f>
        <v>A young woman learns she is one of few women left bred like cattle in order to control a deadly disease and the world populace</v>
      </c>
      <c r="C145" s="9">
        <f>VLOOKUP(A145, Kickstarter!B:E, 3, FALSE)</f>
        <v>5500</v>
      </c>
      <c r="D145">
        <f>VLOOKUP(A145, Kickstarter!B:E, 4, FALSE)</f>
        <v>0</v>
      </c>
      <c r="E145" t="str">
        <f>VLOOKUP(A145, Kickstarter!B:F, 5, FALSE)</f>
        <v>canceled</v>
      </c>
      <c r="F145" t="str">
        <f>VLOOKUP(A145, Kickstarter!B:G, 6, FALSE)</f>
        <v>AU</v>
      </c>
      <c r="G145" t="str">
        <f>VLOOKUP(A145, Kickstarter!B:H, 7, FALSE)</f>
        <v>AUD</v>
      </c>
      <c r="H145">
        <f>VLOOKUP(A145, Kickstarter!B:I, 8, FALSE)</f>
        <v>1472882100</v>
      </c>
    </row>
    <row r="146" spans="1:8" ht="45" x14ac:dyDescent="0.25">
      <c r="A146" s="1" t="s">
        <v>146</v>
      </c>
      <c r="B146" s="1" t="str">
        <f>VLOOKUP(A146, Kickstarter!B:C, 2, FALSE)</f>
        <v>A film about a collapsing food industry, a lonely farmer and a lonely botanist needs your help to finish post-production!</v>
      </c>
      <c r="C146" s="9">
        <f>VLOOKUP(A146, Kickstarter!B:E, 3, FALSE)</f>
        <v>7500</v>
      </c>
      <c r="D146">
        <f>VLOOKUP(A146, Kickstarter!B:E, 4, FALSE)</f>
        <v>2070</v>
      </c>
      <c r="E146" t="str">
        <f>VLOOKUP(A146, Kickstarter!B:F, 5, FALSE)</f>
        <v>canceled</v>
      </c>
      <c r="F146" t="str">
        <f>VLOOKUP(A146, Kickstarter!B:G, 6, FALSE)</f>
        <v>CA</v>
      </c>
      <c r="G146" t="str">
        <f>VLOOKUP(A146, Kickstarter!B:H, 7, FALSE)</f>
        <v>CAD</v>
      </c>
      <c r="H146">
        <f>VLOOKUP(A146, Kickstarter!B:I, 8, FALSE)</f>
        <v>1428945472</v>
      </c>
    </row>
    <row r="147" spans="1:8" ht="60" x14ac:dyDescent="0.25">
      <c r="A147" s="1" t="s">
        <v>147</v>
      </c>
      <c r="B147" s="1" t="str">
        <f>VLOOKUP(A147, Kickstarter!B:C, 2, FALSE)</f>
        <v>Film-Makers Ricky Comuniello &amp; Ian Weeks are at it again - for the 1st time. We need your support for a modern Sci-Fiction short film</v>
      </c>
      <c r="C147" s="9">
        <f>VLOOKUP(A147, Kickstarter!B:E, 3, FALSE)</f>
        <v>4500</v>
      </c>
      <c r="D147">
        <f>VLOOKUP(A147, Kickstarter!B:E, 4, FALSE)</f>
        <v>338</v>
      </c>
      <c r="E147" t="str">
        <f>VLOOKUP(A147, Kickstarter!B:F, 5, FALSE)</f>
        <v>canceled</v>
      </c>
      <c r="F147" t="str">
        <f>VLOOKUP(A147, Kickstarter!B:G, 6, FALSE)</f>
        <v>US</v>
      </c>
      <c r="G147" t="str">
        <f>VLOOKUP(A147, Kickstarter!B:H, 7, FALSE)</f>
        <v>USD</v>
      </c>
      <c r="H147">
        <f>VLOOKUP(A147, Kickstarter!B:I, 8, FALSE)</f>
        <v>1439298052</v>
      </c>
    </row>
    <row r="148" spans="1:8" ht="60" x14ac:dyDescent="0.25">
      <c r="A148" s="1" t="s">
        <v>148</v>
      </c>
      <c r="B148" s="1" t="str">
        <f>VLOOKUP(A148, Kickstarter!B:C, 2, FALSE)</f>
        <v>California and the west have declared their refusal to support the election of a staunch conservative president. Will it be Civil War?</v>
      </c>
      <c r="C148" s="9">
        <f>VLOOKUP(A148, Kickstarter!B:E, 3, FALSE)</f>
        <v>20000</v>
      </c>
      <c r="D148">
        <f>VLOOKUP(A148, Kickstarter!B:E, 4, FALSE)</f>
        <v>115</v>
      </c>
      <c r="E148" t="str">
        <f>VLOOKUP(A148, Kickstarter!B:F, 5, FALSE)</f>
        <v>canceled</v>
      </c>
      <c r="F148" t="str">
        <f>VLOOKUP(A148, Kickstarter!B:G, 6, FALSE)</f>
        <v>US</v>
      </c>
      <c r="G148" t="str">
        <f>VLOOKUP(A148, Kickstarter!B:H, 7, FALSE)</f>
        <v>USD</v>
      </c>
      <c r="H148">
        <f>VLOOKUP(A148, Kickstarter!B:I, 8, FALSE)</f>
        <v>1484698998</v>
      </c>
    </row>
    <row r="149" spans="1:8" ht="30" x14ac:dyDescent="0.25">
      <c r="A149" s="1" t="s">
        <v>149</v>
      </c>
      <c r="B149" s="1" t="str">
        <f>VLOOKUP(A149, Kickstarter!B:C, 2, FALSE)</f>
        <v>Film makers catch live footage beyond their wildest dreams.</v>
      </c>
      <c r="C149" s="9">
        <f>VLOOKUP(A149, Kickstarter!B:E, 3, FALSE)</f>
        <v>7000</v>
      </c>
      <c r="D149">
        <f>VLOOKUP(A149, Kickstarter!B:E, 4, FALSE)</f>
        <v>0</v>
      </c>
      <c r="E149" t="str">
        <f>VLOOKUP(A149, Kickstarter!B:F, 5, FALSE)</f>
        <v>canceled</v>
      </c>
      <c r="F149" t="str">
        <f>VLOOKUP(A149, Kickstarter!B:G, 6, FALSE)</f>
        <v>GB</v>
      </c>
      <c r="G149" t="str">
        <f>VLOOKUP(A149, Kickstarter!B:H, 7, FALSE)</f>
        <v>GBP</v>
      </c>
      <c r="H149">
        <f>VLOOKUP(A149, Kickstarter!B:I, 8, FALSE)</f>
        <v>1420741080</v>
      </c>
    </row>
    <row r="150" spans="1:8" ht="60" x14ac:dyDescent="0.25">
      <c r="A150" s="1" t="s">
        <v>150</v>
      </c>
      <c r="B150" s="1" t="str">
        <f>VLOOKUP(A150, Kickstarter!B:C, 2, FALSE)</f>
        <v>An aspiring pilot decides to take his Dad's ship for a joyride, and learns it was the biggest mistake of his life in this Sci-Fi comedy</v>
      </c>
      <c r="C150" s="9">
        <f>VLOOKUP(A150, Kickstarter!B:E, 3, FALSE)</f>
        <v>50000</v>
      </c>
      <c r="D150">
        <f>VLOOKUP(A150, Kickstarter!B:E, 4, FALSE)</f>
        <v>40</v>
      </c>
      <c r="E150" t="str">
        <f>VLOOKUP(A150, Kickstarter!B:F, 5, FALSE)</f>
        <v>canceled</v>
      </c>
      <c r="F150" t="str">
        <f>VLOOKUP(A150, Kickstarter!B:G, 6, FALSE)</f>
        <v>US</v>
      </c>
      <c r="G150" t="str">
        <f>VLOOKUP(A150, Kickstarter!B:H, 7, FALSE)</f>
        <v>USD</v>
      </c>
      <c r="H150">
        <f>VLOOKUP(A150, Kickstarter!B:I, 8, FALSE)</f>
        <v>1456555536</v>
      </c>
    </row>
    <row r="151" spans="1:8" ht="60" x14ac:dyDescent="0.25">
      <c r="A151" s="1" t="s">
        <v>151</v>
      </c>
      <c r="B151" s="1" t="str">
        <f>VLOOKUP(A151, Kickstarter!B:C, 2, FALSE)</f>
        <v>A provocatively mind-bending sci-fi thriller, this short film project examines opposites and the balance of the universe. #Dichotomy</v>
      </c>
      <c r="C151" s="9">
        <f>VLOOKUP(A151, Kickstarter!B:E, 3, FALSE)</f>
        <v>10000</v>
      </c>
      <c r="D151">
        <f>VLOOKUP(A151, Kickstarter!B:E, 4, FALSE)</f>
        <v>92</v>
      </c>
      <c r="E151" t="str">
        <f>VLOOKUP(A151, Kickstarter!B:F, 5, FALSE)</f>
        <v>canceled</v>
      </c>
      <c r="F151" t="str">
        <f>VLOOKUP(A151, Kickstarter!B:G, 6, FALSE)</f>
        <v>US</v>
      </c>
      <c r="G151" t="str">
        <f>VLOOKUP(A151, Kickstarter!B:H, 7, FALSE)</f>
        <v>USD</v>
      </c>
      <c r="H151">
        <f>VLOOKUP(A151, Kickstarter!B:I, 8, FALSE)</f>
        <v>1419494400</v>
      </c>
    </row>
    <row r="152" spans="1:8" ht="45" x14ac:dyDescent="0.25">
      <c r="A152" s="1" t="s">
        <v>152</v>
      </c>
      <c r="B152" s="1" t="str">
        <f>VLOOKUP(A152, Kickstarter!B:C, 2, FALSE)</f>
        <v>The untold story of Captain Robert April and the first launching of the starship U.S.S. Enterprise,  NCC-1701</v>
      </c>
      <c r="C152" s="9">
        <f>VLOOKUP(A152, Kickstarter!B:E, 3, FALSE)</f>
        <v>130000</v>
      </c>
      <c r="D152">
        <f>VLOOKUP(A152, Kickstarter!B:E, 4, FALSE)</f>
        <v>30112</v>
      </c>
      <c r="E152" t="str">
        <f>VLOOKUP(A152, Kickstarter!B:F, 5, FALSE)</f>
        <v>canceled</v>
      </c>
      <c r="F152" t="str">
        <f>VLOOKUP(A152, Kickstarter!B:G, 6, FALSE)</f>
        <v>US</v>
      </c>
      <c r="G152" t="str">
        <f>VLOOKUP(A152, Kickstarter!B:H, 7, FALSE)</f>
        <v>USD</v>
      </c>
      <c r="H152">
        <f>VLOOKUP(A152, Kickstarter!B:I, 8, FALSE)</f>
        <v>1432612382</v>
      </c>
    </row>
    <row r="153" spans="1:8" ht="60" x14ac:dyDescent="0.25">
      <c r="A153" s="1" t="s">
        <v>153</v>
      </c>
      <c r="B153" s="1" t="str">
        <f>VLOOKUP(A153, Kickstarter!B:C, 2, FALSE)</f>
        <v>The age of a race to the finish between the higher &amp; lower dimensional realms, A fight for consciousness &amp; freedom,THE NEW HUMAN</v>
      </c>
      <c r="C153" s="9">
        <f>VLOOKUP(A153, Kickstarter!B:E, 3, FALSE)</f>
        <v>250000</v>
      </c>
      <c r="D153">
        <f>VLOOKUP(A153, Kickstarter!B:E, 4, FALSE)</f>
        <v>140</v>
      </c>
      <c r="E153" t="str">
        <f>VLOOKUP(A153, Kickstarter!B:F, 5, FALSE)</f>
        <v>canceled</v>
      </c>
      <c r="F153" t="str">
        <f>VLOOKUP(A153, Kickstarter!B:G, 6, FALSE)</f>
        <v>AU</v>
      </c>
      <c r="G153" t="str">
        <f>VLOOKUP(A153, Kickstarter!B:H, 7, FALSE)</f>
        <v>AUD</v>
      </c>
      <c r="H153">
        <f>VLOOKUP(A153, Kickstarter!B:I, 8, FALSE)</f>
        <v>1434633191</v>
      </c>
    </row>
    <row r="154" spans="1:8" ht="30" x14ac:dyDescent="0.25">
      <c r="A154" s="1" t="s">
        <v>154</v>
      </c>
      <c r="B154" s="1" t="str">
        <f>VLOOKUP(A154, Kickstarter!B:C, 2, FALSE)</f>
        <v>The Great Dark is a journey through the unimaginable...and un foreseeable...</v>
      </c>
      <c r="C154" s="9">
        <f>VLOOKUP(A154, Kickstarter!B:E, 3, FALSE)</f>
        <v>380000</v>
      </c>
      <c r="D154">
        <f>VLOOKUP(A154, Kickstarter!B:E, 4, FALSE)</f>
        <v>30</v>
      </c>
      <c r="E154" t="str">
        <f>VLOOKUP(A154, Kickstarter!B:F, 5, FALSE)</f>
        <v>canceled</v>
      </c>
      <c r="F154" t="str">
        <f>VLOOKUP(A154, Kickstarter!B:G, 6, FALSE)</f>
        <v>US</v>
      </c>
      <c r="G154" t="str">
        <f>VLOOKUP(A154, Kickstarter!B:H, 7, FALSE)</f>
        <v>USD</v>
      </c>
      <c r="H154">
        <f>VLOOKUP(A154, Kickstarter!B:I, 8, FALSE)</f>
        <v>1411437100</v>
      </c>
    </row>
    <row r="155" spans="1:8" ht="45" x14ac:dyDescent="0.25">
      <c r="A155" s="1" t="s">
        <v>155</v>
      </c>
      <c r="B155" s="1" t="str">
        <f>VLOOKUP(A155, Kickstarter!B:C, 2, FALSE)</f>
        <v>What would you do if you face something beyond your understanding? If someone you loved disappeared without a trace?</v>
      </c>
      <c r="C155" s="9">
        <f>VLOOKUP(A155, Kickstarter!B:E, 3, FALSE)</f>
        <v>50000</v>
      </c>
      <c r="D155">
        <f>VLOOKUP(A155, Kickstarter!B:E, 4, FALSE)</f>
        <v>359</v>
      </c>
      <c r="E155" t="str">
        <f>VLOOKUP(A155, Kickstarter!B:F, 5, FALSE)</f>
        <v>canceled</v>
      </c>
      <c r="F155" t="str">
        <f>VLOOKUP(A155, Kickstarter!B:G, 6, FALSE)</f>
        <v>US</v>
      </c>
      <c r="G155" t="str">
        <f>VLOOKUP(A155, Kickstarter!B:H, 7, FALSE)</f>
        <v>USD</v>
      </c>
      <c r="H155">
        <f>VLOOKUP(A155, Kickstarter!B:I, 8, FALSE)</f>
        <v>1417532644</v>
      </c>
    </row>
    <row r="156" spans="1:8" ht="45" x14ac:dyDescent="0.25">
      <c r="A156" s="1" t="s">
        <v>156</v>
      </c>
      <c r="B156" s="1" t="str">
        <f>VLOOKUP(A156, Kickstarter!B:C, 2, FALSE)</f>
        <v>Fiction Becomes Reality in this non-profit science fiction, stop motion, and fantasy fan film.</v>
      </c>
      <c r="C156" s="9">
        <f>VLOOKUP(A156, Kickstarter!B:E, 3, FALSE)</f>
        <v>1500</v>
      </c>
      <c r="D156">
        <f>VLOOKUP(A156, Kickstarter!B:E, 4, FALSE)</f>
        <v>40</v>
      </c>
      <c r="E156" t="str">
        <f>VLOOKUP(A156, Kickstarter!B:F, 5, FALSE)</f>
        <v>canceled</v>
      </c>
      <c r="F156" t="str">
        <f>VLOOKUP(A156, Kickstarter!B:G, 6, FALSE)</f>
        <v>US</v>
      </c>
      <c r="G156" t="str">
        <f>VLOOKUP(A156, Kickstarter!B:H, 7, FALSE)</f>
        <v>USD</v>
      </c>
      <c r="H156">
        <f>VLOOKUP(A156, Kickstarter!B:I, 8, FALSE)</f>
        <v>1433336895</v>
      </c>
    </row>
    <row r="157" spans="1:8" ht="60" x14ac:dyDescent="0.25">
      <c r="A157" s="1" t="s">
        <v>157</v>
      </c>
      <c r="B157" s="1" t="str">
        <f>VLOOKUP(A157, Kickstarter!B:C, 2, FALSE)</f>
        <v>While a shadow of peace was on the horizon,humankind was being threatened by its past.Whispers of threat was being heard from the North</v>
      </c>
      <c r="C157" s="9">
        <f>VLOOKUP(A157, Kickstarter!B:E, 3, FALSE)</f>
        <v>1350000</v>
      </c>
      <c r="D157">
        <f>VLOOKUP(A157, Kickstarter!B:E, 4, FALSE)</f>
        <v>81</v>
      </c>
      <c r="E157" t="str">
        <f>VLOOKUP(A157, Kickstarter!B:F, 5, FALSE)</f>
        <v>canceled</v>
      </c>
      <c r="F157" t="str">
        <f>VLOOKUP(A157, Kickstarter!B:G, 6, FALSE)</f>
        <v>US</v>
      </c>
      <c r="G157" t="str">
        <f>VLOOKUP(A157, Kickstarter!B:H, 7, FALSE)</f>
        <v>USD</v>
      </c>
      <c r="H157">
        <f>VLOOKUP(A157, Kickstarter!B:I, 8, FALSE)</f>
        <v>1437657935</v>
      </c>
    </row>
    <row r="158" spans="1:8" ht="60" x14ac:dyDescent="0.25">
      <c r="A158" s="1" t="s">
        <v>158</v>
      </c>
      <c r="B158" s="1" t="str">
        <f>VLOOKUP(A158, Kickstarter!B:C, 2, FALSE)</f>
        <v>A short science-fiction film about an underground network of human-animal hybrids &amp; their struggle with oppression &amp; marginalization.</v>
      </c>
      <c r="C158" s="9">
        <f>VLOOKUP(A158, Kickstarter!B:E, 3, FALSE)</f>
        <v>35000</v>
      </c>
      <c r="D158">
        <f>VLOOKUP(A158, Kickstarter!B:E, 4, FALSE)</f>
        <v>1785</v>
      </c>
      <c r="E158" t="str">
        <f>VLOOKUP(A158, Kickstarter!B:F, 5, FALSE)</f>
        <v>canceled</v>
      </c>
      <c r="F158" t="str">
        <f>VLOOKUP(A158, Kickstarter!B:G, 6, FALSE)</f>
        <v>CA</v>
      </c>
      <c r="G158" t="str">
        <f>VLOOKUP(A158, Kickstarter!B:H, 7, FALSE)</f>
        <v>CAD</v>
      </c>
      <c r="H158">
        <f>VLOOKUP(A158, Kickstarter!B:I, 8, FALSE)</f>
        <v>1407034796</v>
      </c>
    </row>
    <row r="159" spans="1:8" ht="45" x14ac:dyDescent="0.25">
      <c r="A159" s="1" t="s">
        <v>159</v>
      </c>
      <c r="B159" s="1" t="str">
        <f>VLOOKUP(A159, Kickstarter!B:C, 2, FALSE)</f>
        <v>Man's cryogenic chamber and his soulmate's time travel from the distant future allows them to meet in the middle.</v>
      </c>
      <c r="C159" s="9">
        <f>VLOOKUP(A159, Kickstarter!B:E, 3, FALSE)</f>
        <v>2995</v>
      </c>
      <c r="D159">
        <f>VLOOKUP(A159, Kickstarter!B:E, 4, FALSE)</f>
        <v>8</v>
      </c>
      <c r="E159" t="str">
        <f>VLOOKUP(A159, Kickstarter!B:F, 5, FALSE)</f>
        <v>canceled</v>
      </c>
      <c r="F159" t="str">
        <f>VLOOKUP(A159, Kickstarter!B:G, 6, FALSE)</f>
        <v>US</v>
      </c>
      <c r="G159" t="str">
        <f>VLOOKUP(A159, Kickstarter!B:H, 7, FALSE)</f>
        <v>USD</v>
      </c>
      <c r="H159">
        <f>VLOOKUP(A159, Kickstarter!B:I, 8, FALSE)</f>
        <v>1456523572</v>
      </c>
    </row>
    <row r="160" spans="1:8" ht="60" x14ac:dyDescent="0.25">
      <c r="A160" s="1" t="s">
        <v>160</v>
      </c>
      <c r="B160" s="1" t="str">
        <f>VLOOKUP(A160, Kickstarter!B:C, 2, FALSE)</f>
        <v>ITD a is thriller about a female college student house sitting for her boss &amp; encountering a dark evil force that dwells in the shadows</v>
      </c>
      <c r="C160" s="9">
        <f>VLOOKUP(A160, Kickstarter!B:E, 3, FALSE)</f>
        <v>5000</v>
      </c>
      <c r="D160">
        <f>VLOOKUP(A160, Kickstarter!B:E, 4, FALSE)</f>
        <v>0</v>
      </c>
      <c r="E160" t="str">
        <f>VLOOKUP(A160, Kickstarter!B:F, 5, FALSE)</f>
        <v>canceled</v>
      </c>
      <c r="F160" t="str">
        <f>VLOOKUP(A160, Kickstarter!B:G, 6, FALSE)</f>
        <v>US</v>
      </c>
      <c r="G160" t="str">
        <f>VLOOKUP(A160, Kickstarter!B:H, 7, FALSE)</f>
        <v>USD</v>
      </c>
      <c r="H160">
        <f>VLOOKUP(A160, Kickstarter!B:I, 8, FALSE)</f>
        <v>1413942628</v>
      </c>
    </row>
    <row r="161" spans="1:8" ht="60" x14ac:dyDescent="0.25">
      <c r="A161" s="1" t="s">
        <v>161</v>
      </c>
      <c r="B161" s="1" t="str">
        <f>VLOOKUP(A161, Kickstarter!B:C, 2, FALSE)</f>
        <v>Love, Robots... and Time Travel.
Rosette: A Sci-Fi/Action/Adventure Feature Film, set to cast three A-list Hollywood actors.</v>
      </c>
      <c r="C161" s="9">
        <f>VLOOKUP(A161, Kickstarter!B:E, 3, FALSE)</f>
        <v>500000</v>
      </c>
      <c r="D161">
        <f>VLOOKUP(A161, Kickstarter!B:E, 4, FALSE)</f>
        <v>10</v>
      </c>
      <c r="E161" t="str">
        <f>VLOOKUP(A161, Kickstarter!B:F, 5, FALSE)</f>
        <v>canceled</v>
      </c>
      <c r="F161" t="str">
        <f>VLOOKUP(A161, Kickstarter!B:G, 6, FALSE)</f>
        <v>US</v>
      </c>
      <c r="G161" t="str">
        <f>VLOOKUP(A161, Kickstarter!B:H, 7, FALSE)</f>
        <v>USD</v>
      </c>
      <c r="H161">
        <f>VLOOKUP(A161, Kickstarter!B:I, 8, FALSE)</f>
        <v>1467541545</v>
      </c>
    </row>
    <row r="162" spans="1:8" ht="60" x14ac:dyDescent="0.25">
      <c r="A162" s="1" t="s">
        <v>162</v>
      </c>
      <c r="B162" s="1" t="str">
        <f>VLOOKUP(A162, Kickstarter!B:C, 2, FALSE)</f>
        <v>The title might seem cheesy, but my father says that to my mother every time they say I love you.     This story is dedicated to them.</v>
      </c>
      <c r="C162" s="9">
        <f>VLOOKUP(A162, Kickstarter!B:E, 3, FALSE)</f>
        <v>5000</v>
      </c>
      <c r="D162">
        <f>VLOOKUP(A162, Kickstarter!B:E, 4, FALSE)</f>
        <v>0</v>
      </c>
      <c r="E162" t="str">
        <f>VLOOKUP(A162, Kickstarter!B:F, 5, FALSE)</f>
        <v>failed</v>
      </c>
      <c r="F162" t="str">
        <f>VLOOKUP(A162, Kickstarter!B:G, 6, FALSE)</f>
        <v>US</v>
      </c>
      <c r="G162" t="str">
        <f>VLOOKUP(A162, Kickstarter!B:H, 7, FALSE)</f>
        <v>USD</v>
      </c>
      <c r="H162">
        <f>VLOOKUP(A162, Kickstarter!B:I, 8, FALSE)</f>
        <v>1439675691</v>
      </c>
    </row>
    <row r="163" spans="1:8" ht="60" x14ac:dyDescent="0.25">
      <c r="A163" s="1" t="s">
        <v>163</v>
      </c>
      <c r="B163" s="1" t="str">
        <f>VLOOKUP(A163, Kickstarter!B:C, 2, FALSE)</f>
        <v>Step 1 (script editing) to produce a dramatic film about the air/sea battle of WWII that turned the tide of victory for the US.</v>
      </c>
      <c r="C163" s="9">
        <f>VLOOKUP(A163, Kickstarter!B:E, 3, FALSE)</f>
        <v>50000</v>
      </c>
      <c r="D163">
        <f>VLOOKUP(A163, Kickstarter!B:E, 4, FALSE)</f>
        <v>5</v>
      </c>
      <c r="E163" t="str">
        <f>VLOOKUP(A163, Kickstarter!B:F, 5, FALSE)</f>
        <v>failed</v>
      </c>
      <c r="F163" t="str">
        <f>VLOOKUP(A163, Kickstarter!B:G, 6, FALSE)</f>
        <v>US</v>
      </c>
      <c r="G163" t="str">
        <f>VLOOKUP(A163, Kickstarter!B:H, 7, FALSE)</f>
        <v>USD</v>
      </c>
      <c r="H163">
        <f>VLOOKUP(A163, Kickstarter!B:I, 8, FALSE)</f>
        <v>1404318595</v>
      </c>
    </row>
    <row r="164" spans="1:8" ht="45" x14ac:dyDescent="0.25">
      <c r="A164" s="1" t="s">
        <v>164</v>
      </c>
      <c r="B164" s="1" t="str">
        <f>VLOOKUP(A164, Kickstarter!B:C, 2, FALSE)</f>
        <v>This film follows a young man who has had only a troubled family life. He turns to all the wrong things and life falls apart.</v>
      </c>
      <c r="C164" s="9">
        <f>VLOOKUP(A164, Kickstarter!B:E, 3, FALSE)</f>
        <v>2800</v>
      </c>
      <c r="D164">
        <f>VLOOKUP(A164, Kickstarter!B:E, 4, FALSE)</f>
        <v>435</v>
      </c>
      <c r="E164" t="str">
        <f>VLOOKUP(A164, Kickstarter!B:F, 5, FALSE)</f>
        <v>failed</v>
      </c>
      <c r="F164" t="str">
        <f>VLOOKUP(A164, Kickstarter!B:G, 6, FALSE)</f>
        <v>US</v>
      </c>
      <c r="G164" t="str">
        <f>VLOOKUP(A164, Kickstarter!B:H, 7, FALSE)</f>
        <v>USD</v>
      </c>
      <c r="H164">
        <f>VLOOKUP(A164, Kickstarter!B:I, 8, FALSE)</f>
        <v>1408232520</v>
      </c>
    </row>
    <row r="165" spans="1:8" ht="60" x14ac:dyDescent="0.25">
      <c r="A165" s="1" t="s">
        <v>165</v>
      </c>
      <c r="B165" s="1" t="str">
        <f>VLOOKUP(A165, Kickstarter!B:C, 2, FALSE)</f>
        <v>Over 2.5 million Black men registered for the draft in World War II. 
This will be the most comprehensive portrayal EVER of US. THEN.</v>
      </c>
      <c r="C165" s="9">
        <f>VLOOKUP(A165, Kickstarter!B:E, 3, FALSE)</f>
        <v>2000000</v>
      </c>
      <c r="D165">
        <f>VLOOKUP(A165, Kickstarter!B:E, 4, FALSE)</f>
        <v>0</v>
      </c>
      <c r="E165" t="str">
        <f>VLOOKUP(A165, Kickstarter!B:F, 5, FALSE)</f>
        <v>failed</v>
      </c>
      <c r="F165" t="str">
        <f>VLOOKUP(A165, Kickstarter!B:G, 6, FALSE)</f>
        <v>US</v>
      </c>
      <c r="G165" t="str">
        <f>VLOOKUP(A165, Kickstarter!B:H, 7, FALSE)</f>
        <v>USD</v>
      </c>
      <c r="H165">
        <f>VLOOKUP(A165, Kickstarter!B:I, 8, FALSE)</f>
        <v>1443657600</v>
      </c>
    </row>
    <row r="166" spans="1:8" ht="60" x14ac:dyDescent="0.25">
      <c r="A166" s="1" t="s">
        <v>166</v>
      </c>
      <c r="B166" s="1" t="str">
        <f>VLOOKUP(A166, Kickstarter!B:C, 2, FALSE)</f>
        <v>Two cousins are caught up in the private war between warrior class angels and demons. You may be caught up too and not realize it yet.</v>
      </c>
      <c r="C166" s="9">
        <f>VLOOKUP(A166, Kickstarter!B:E, 3, FALSE)</f>
        <v>120000</v>
      </c>
      <c r="D166">
        <f>VLOOKUP(A166, Kickstarter!B:E, 4, FALSE)</f>
        <v>640</v>
      </c>
      <c r="E166" t="str">
        <f>VLOOKUP(A166, Kickstarter!B:F, 5, FALSE)</f>
        <v>failed</v>
      </c>
      <c r="F166" t="str">
        <f>VLOOKUP(A166, Kickstarter!B:G, 6, FALSE)</f>
        <v>US</v>
      </c>
      <c r="G166" t="str">
        <f>VLOOKUP(A166, Kickstarter!B:H, 7, FALSE)</f>
        <v>USD</v>
      </c>
      <c r="H166">
        <f>VLOOKUP(A166, Kickstarter!B:I, 8, FALSE)</f>
        <v>1411150701</v>
      </c>
    </row>
    <row r="167" spans="1:8" ht="30" x14ac:dyDescent="0.25">
      <c r="A167" s="1" t="s">
        <v>167</v>
      </c>
      <c r="B167" s="1" t="str">
        <f>VLOOKUP(A167, Kickstarter!B:C, 2, FALSE)</f>
        <v>A teacher. A boy. The beach and a heatwave that drove them all insane.</v>
      </c>
      <c r="C167" s="9">
        <f>VLOOKUP(A167, Kickstarter!B:E, 3, FALSE)</f>
        <v>17000</v>
      </c>
      <c r="D167">
        <f>VLOOKUP(A167, Kickstarter!B:E, 4, FALSE)</f>
        <v>0</v>
      </c>
      <c r="E167" t="str">
        <f>VLOOKUP(A167, Kickstarter!B:F, 5, FALSE)</f>
        <v>failed</v>
      </c>
      <c r="F167" t="str">
        <f>VLOOKUP(A167, Kickstarter!B:G, 6, FALSE)</f>
        <v>GB</v>
      </c>
      <c r="G167" t="str">
        <f>VLOOKUP(A167, Kickstarter!B:H, 7, FALSE)</f>
        <v>GBP</v>
      </c>
      <c r="H167">
        <f>VLOOKUP(A167, Kickstarter!B:I, 8, FALSE)</f>
        <v>1452613724</v>
      </c>
    </row>
    <row r="168" spans="1:8" ht="45" x14ac:dyDescent="0.25">
      <c r="A168" s="1" t="s">
        <v>168</v>
      </c>
      <c r="B168" s="1" t="str">
        <f>VLOOKUP(A168, Kickstarter!B:C, 2, FALSE)</f>
        <v>A young teen makes a bad decision after joining gang and the film expresses his choices that led him to that point.</v>
      </c>
      <c r="C168" s="9">
        <f>VLOOKUP(A168, Kickstarter!B:E, 3, FALSE)</f>
        <v>5000</v>
      </c>
      <c r="D168">
        <f>VLOOKUP(A168, Kickstarter!B:E, 4, FALSE)</f>
        <v>3000</v>
      </c>
      <c r="E168" t="str">
        <f>VLOOKUP(A168, Kickstarter!B:F, 5, FALSE)</f>
        <v>failed</v>
      </c>
      <c r="F168" t="str">
        <f>VLOOKUP(A168, Kickstarter!B:G, 6, FALSE)</f>
        <v>US</v>
      </c>
      <c r="G168" t="str">
        <f>VLOOKUP(A168, Kickstarter!B:H, 7, FALSE)</f>
        <v>USD</v>
      </c>
      <c r="H168">
        <f>VLOOKUP(A168, Kickstarter!B:I, 8, FALSE)</f>
        <v>1484531362</v>
      </c>
    </row>
    <row r="169" spans="1:8" ht="45" x14ac:dyDescent="0.25">
      <c r="A169" s="1" t="s">
        <v>169</v>
      </c>
      <c r="B169" s="1" t="str">
        <f>VLOOKUP(A169, Kickstarter!B:C, 2, FALSE)</f>
        <v>A young man experiences a tragedy and has the opportunity to go back and learn from his mistakes and find out his true self.</v>
      </c>
      <c r="C169" s="9">
        <f>VLOOKUP(A169, Kickstarter!B:E, 3, FALSE)</f>
        <v>110000</v>
      </c>
      <c r="D169">
        <f>VLOOKUP(A169, Kickstarter!B:E, 4, FALSE)</f>
        <v>11</v>
      </c>
      <c r="E169" t="str">
        <f>VLOOKUP(A169, Kickstarter!B:F, 5, FALSE)</f>
        <v>failed</v>
      </c>
      <c r="F169" t="str">
        <f>VLOOKUP(A169, Kickstarter!B:G, 6, FALSE)</f>
        <v>US</v>
      </c>
      <c r="G169" t="str">
        <f>VLOOKUP(A169, Kickstarter!B:H, 7, FALSE)</f>
        <v>USD</v>
      </c>
      <c r="H169">
        <f>VLOOKUP(A169, Kickstarter!B:I, 8, FALSE)</f>
        <v>1438726535</v>
      </c>
    </row>
    <row r="170" spans="1:8" ht="60" x14ac:dyDescent="0.25">
      <c r="A170" s="1" t="s">
        <v>170</v>
      </c>
      <c r="B170" s="1" t="str">
        <f>VLOOKUP(A170, Kickstarter!B:C, 2, FALSE)</f>
        <v>A homeless Gulf War 2 vet, and Congressional Medal of Honor recipient fights for his sanity on the mean streets of Albuquerque.</v>
      </c>
      <c r="C170" s="9">
        <f>VLOOKUP(A170, Kickstarter!B:E, 3, FALSE)</f>
        <v>8000</v>
      </c>
      <c r="D170">
        <f>VLOOKUP(A170, Kickstarter!B:E, 4, FALSE)</f>
        <v>325</v>
      </c>
      <c r="E170" t="str">
        <f>VLOOKUP(A170, Kickstarter!B:F, 5, FALSE)</f>
        <v>failed</v>
      </c>
      <c r="F170" t="str">
        <f>VLOOKUP(A170, Kickstarter!B:G, 6, FALSE)</f>
        <v>US</v>
      </c>
      <c r="G170" t="str">
        <f>VLOOKUP(A170, Kickstarter!B:H, 7, FALSE)</f>
        <v>USD</v>
      </c>
      <c r="H170">
        <f>VLOOKUP(A170, Kickstarter!B:I, 8, FALSE)</f>
        <v>1426791770</v>
      </c>
    </row>
    <row r="171" spans="1:8" ht="60" x14ac:dyDescent="0.25">
      <c r="A171" s="1" t="s">
        <v>171</v>
      </c>
      <c r="B171" s="1" t="str">
        <f>VLOOKUP(A171, Kickstarter!B:C, 2, FALSE)</f>
        <v>Family is a short film about a father and son and two brothers who were separated by the Korean war and finally reunite after 60 years.</v>
      </c>
      <c r="C171" s="9">
        <f>VLOOKUP(A171, Kickstarter!B:E, 3, FALSE)</f>
        <v>2500</v>
      </c>
      <c r="D171">
        <f>VLOOKUP(A171, Kickstarter!B:E, 4, FALSE)</f>
        <v>560</v>
      </c>
      <c r="E171" t="str">
        <f>VLOOKUP(A171, Kickstarter!B:F, 5, FALSE)</f>
        <v>failed</v>
      </c>
      <c r="F171" t="str">
        <f>VLOOKUP(A171, Kickstarter!B:G, 6, FALSE)</f>
        <v>GB</v>
      </c>
      <c r="G171" t="str">
        <f>VLOOKUP(A171, Kickstarter!B:H, 7, FALSE)</f>
        <v>GBP</v>
      </c>
      <c r="H171">
        <f>VLOOKUP(A171, Kickstarter!B:I, 8, FALSE)</f>
        <v>1413634059</v>
      </c>
    </row>
    <row r="172" spans="1:8" ht="60" x14ac:dyDescent="0.25">
      <c r="A172" s="1" t="s">
        <v>172</v>
      </c>
      <c r="B172" s="1" t="str">
        <f>VLOOKUP(A172, Kickstarter!B:C, 2, FALSE)</f>
        <v>Amy &amp; Missy survive Amy's bipolar disorder and go on to become award winning &amp; bestselling authors, screenwriters &amp; filmmakers</v>
      </c>
      <c r="C172" s="9">
        <f>VLOOKUP(A172, Kickstarter!B:E, 3, FALSE)</f>
        <v>10000</v>
      </c>
      <c r="D172">
        <f>VLOOKUP(A172, Kickstarter!B:E, 4, FALSE)</f>
        <v>325</v>
      </c>
      <c r="E172" t="str">
        <f>VLOOKUP(A172, Kickstarter!B:F, 5, FALSE)</f>
        <v>failed</v>
      </c>
      <c r="F172" t="str">
        <f>VLOOKUP(A172, Kickstarter!B:G, 6, FALSE)</f>
        <v>US</v>
      </c>
      <c r="G172" t="str">
        <f>VLOOKUP(A172, Kickstarter!B:H, 7, FALSE)</f>
        <v>USD</v>
      </c>
      <c r="H172">
        <f>VLOOKUP(A172, Kickstarter!B:I, 8, FALSE)</f>
        <v>1440912480</v>
      </c>
    </row>
    <row r="173" spans="1:8" ht="45" x14ac:dyDescent="0.25">
      <c r="A173" s="1" t="s">
        <v>173</v>
      </c>
      <c r="B173" s="1" t="str">
        <f>VLOOKUP(A173, Kickstarter!B:C, 2, FALSE)</f>
        <v>Team Mayhem, a local small town gang of gamers who are enlisted   to save the world from the new great evil known as Prowler.</v>
      </c>
      <c r="C173" s="9">
        <f>VLOOKUP(A173, Kickstarter!B:E, 3, FALSE)</f>
        <v>50000</v>
      </c>
      <c r="D173">
        <f>VLOOKUP(A173, Kickstarter!B:E, 4, FALSE)</f>
        <v>1</v>
      </c>
      <c r="E173" t="str">
        <f>VLOOKUP(A173, Kickstarter!B:F, 5, FALSE)</f>
        <v>failed</v>
      </c>
      <c r="F173" t="str">
        <f>VLOOKUP(A173, Kickstarter!B:G, 6, FALSE)</f>
        <v>US</v>
      </c>
      <c r="G173" t="str">
        <f>VLOOKUP(A173, Kickstarter!B:H, 7, FALSE)</f>
        <v>USD</v>
      </c>
      <c r="H173">
        <f>VLOOKUP(A173, Kickstarter!B:I, 8, FALSE)</f>
        <v>1470975614</v>
      </c>
    </row>
    <row r="174" spans="1:8" ht="45" x14ac:dyDescent="0.25">
      <c r="A174" s="1" t="s">
        <v>174</v>
      </c>
      <c r="B174" s="1" t="str">
        <f>VLOOKUP(A174, Kickstarter!B:C, 2, FALSE)</f>
        <v>A short film on the rarest mammal and the second most endangered freshwater river dolphin, in Pakistan.</v>
      </c>
      <c r="C174" s="9">
        <f>VLOOKUP(A174, Kickstarter!B:E, 3, FALSE)</f>
        <v>95000</v>
      </c>
      <c r="D174">
        <f>VLOOKUP(A174, Kickstarter!B:E, 4, FALSE)</f>
        <v>0</v>
      </c>
      <c r="E174" t="str">
        <f>VLOOKUP(A174, Kickstarter!B:F, 5, FALSE)</f>
        <v>failed</v>
      </c>
      <c r="F174" t="str">
        <f>VLOOKUP(A174, Kickstarter!B:G, 6, FALSE)</f>
        <v>US</v>
      </c>
      <c r="G174" t="str">
        <f>VLOOKUP(A174, Kickstarter!B:H, 7, FALSE)</f>
        <v>USD</v>
      </c>
      <c r="H174">
        <f>VLOOKUP(A174, Kickstarter!B:I, 8, FALSE)</f>
        <v>1426753723</v>
      </c>
    </row>
    <row r="175" spans="1:8" ht="45" x14ac:dyDescent="0.25">
      <c r="A175" s="1" t="s">
        <v>175</v>
      </c>
      <c r="B175" s="1" t="str">
        <f>VLOOKUP(A175, Kickstarter!B:C, 2, FALSE)</f>
        <v>This is a film inspired by Quentin Tarantino, I want to make a film thats entertaining yet gritty. 7 Sins is in pre-production.</v>
      </c>
      <c r="C175" s="9">
        <f>VLOOKUP(A175, Kickstarter!B:E, 3, FALSE)</f>
        <v>1110</v>
      </c>
      <c r="D175">
        <f>VLOOKUP(A175, Kickstarter!B:E, 4, FALSE)</f>
        <v>0</v>
      </c>
      <c r="E175" t="str">
        <f>VLOOKUP(A175, Kickstarter!B:F, 5, FALSE)</f>
        <v>failed</v>
      </c>
      <c r="F175" t="str">
        <f>VLOOKUP(A175, Kickstarter!B:G, 6, FALSE)</f>
        <v>GB</v>
      </c>
      <c r="G175" t="str">
        <f>VLOOKUP(A175, Kickstarter!B:H, 7, FALSE)</f>
        <v>GBP</v>
      </c>
      <c r="H175">
        <f>VLOOKUP(A175, Kickstarter!B:I, 8, FALSE)</f>
        <v>1425131108</v>
      </c>
    </row>
    <row r="176" spans="1:8" ht="60" x14ac:dyDescent="0.25">
      <c r="A176" s="1" t="s">
        <v>176</v>
      </c>
      <c r="B176" s="1" t="str">
        <f>VLOOKUP(A176, Kickstarter!B:C, 2, FALSE)</f>
        <v>An international short film project. It is about loneliness, wich is caused by the current compulsion to check your Facebook every day.</v>
      </c>
      <c r="C176" s="9">
        <f>VLOOKUP(A176, Kickstarter!B:E, 3, FALSE)</f>
        <v>6000</v>
      </c>
      <c r="D176">
        <f>VLOOKUP(A176, Kickstarter!B:E, 4, FALSE)</f>
        <v>0</v>
      </c>
      <c r="E176" t="str">
        <f>VLOOKUP(A176, Kickstarter!B:F, 5, FALSE)</f>
        <v>failed</v>
      </c>
      <c r="F176" t="str">
        <f>VLOOKUP(A176, Kickstarter!B:G, 6, FALSE)</f>
        <v>NL</v>
      </c>
      <c r="G176" t="str">
        <f>VLOOKUP(A176, Kickstarter!B:H, 7, FALSE)</f>
        <v>EUR</v>
      </c>
      <c r="H176">
        <f>VLOOKUP(A176, Kickstarter!B:I, 8, FALSE)</f>
        <v>1431108776</v>
      </c>
    </row>
    <row r="177" spans="1:8" ht="60" x14ac:dyDescent="0.25">
      <c r="A177" s="1" t="s">
        <v>177</v>
      </c>
      <c r="B177" s="1" t="str">
        <f>VLOOKUP(A177, Kickstarter!B:C, 2, FALSE)</f>
        <v>To heal her scars Olivia must take a journey back to her roots, where an unresolved conflict stands between her and musical success.</v>
      </c>
      <c r="C177" s="9">
        <f>VLOOKUP(A177, Kickstarter!B:E, 3, FALSE)</f>
        <v>20000</v>
      </c>
      <c r="D177">
        <f>VLOOKUP(A177, Kickstarter!B:E, 4, FALSE)</f>
        <v>1297</v>
      </c>
      <c r="E177" t="str">
        <f>VLOOKUP(A177, Kickstarter!B:F, 5, FALSE)</f>
        <v>failed</v>
      </c>
      <c r="F177" t="str">
        <f>VLOOKUP(A177, Kickstarter!B:G, 6, FALSE)</f>
        <v>GB</v>
      </c>
      <c r="G177" t="str">
        <f>VLOOKUP(A177, Kickstarter!B:H, 7, FALSE)</f>
        <v>GBP</v>
      </c>
      <c r="H177">
        <f>VLOOKUP(A177, Kickstarter!B:I, 8, FALSE)</f>
        <v>1409337611</v>
      </c>
    </row>
    <row r="178" spans="1:8" ht="60" x14ac:dyDescent="0.25">
      <c r="A178" s="1" t="s">
        <v>178</v>
      </c>
      <c r="B178" s="1" t="str">
        <f>VLOOKUP(A178, Kickstarter!B:C, 2, FALSE)</f>
        <v>I'm seeking funding to finish my short film, Silent Monster, to bring awareness to teenage bullying as well as teenage violence.</v>
      </c>
      <c r="C178" s="9">
        <f>VLOOKUP(A178, Kickstarter!B:E, 3, FALSE)</f>
        <v>1500</v>
      </c>
      <c r="D178">
        <f>VLOOKUP(A178, Kickstarter!B:E, 4, FALSE)</f>
        <v>0</v>
      </c>
      <c r="E178" t="str">
        <f>VLOOKUP(A178, Kickstarter!B:F, 5, FALSE)</f>
        <v>failed</v>
      </c>
      <c r="F178" t="str">
        <f>VLOOKUP(A178, Kickstarter!B:G, 6, FALSE)</f>
        <v>US</v>
      </c>
      <c r="G178" t="str">
        <f>VLOOKUP(A178, Kickstarter!B:H, 7, FALSE)</f>
        <v>USD</v>
      </c>
      <c r="H178">
        <f>VLOOKUP(A178, Kickstarter!B:I, 8, FALSE)</f>
        <v>1438803999</v>
      </c>
    </row>
    <row r="179" spans="1:8" ht="30" x14ac:dyDescent="0.25">
      <c r="A179" s="1" t="s">
        <v>179</v>
      </c>
      <c r="B179" s="1" t="str">
        <f>VLOOKUP(A179, Kickstarter!B:C, 2, FALSE)</f>
        <v>I'm making a modern day version of the bible story " The Good Samaritan"</v>
      </c>
      <c r="C179" s="9">
        <f>VLOOKUP(A179, Kickstarter!B:E, 3, FALSE)</f>
        <v>450</v>
      </c>
      <c r="D179">
        <f>VLOOKUP(A179, Kickstarter!B:E, 4, FALSE)</f>
        <v>180</v>
      </c>
      <c r="E179" t="str">
        <f>VLOOKUP(A179, Kickstarter!B:F, 5, FALSE)</f>
        <v>failed</v>
      </c>
      <c r="F179" t="str">
        <f>VLOOKUP(A179, Kickstarter!B:G, 6, FALSE)</f>
        <v>US</v>
      </c>
      <c r="G179" t="str">
        <f>VLOOKUP(A179, Kickstarter!B:H, 7, FALSE)</f>
        <v>USD</v>
      </c>
      <c r="H179">
        <f>VLOOKUP(A179, Kickstarter!B:I, 8, FALSE)</f>
        <v>1427155726</v>
      </c>
    </row>
    <row r="180" spans="1:8" ht="45" x14ac:dyDescent="0.25">
      <c r="A180" s="1" t="s">
        <v>180</v>
      </c>
      <c r="B180" s="1" t="str">
        <f>VLOOKUP(A180, Kickstarter!B:C, 2, FALSE)</f>
        <v>El viaje de LucÃ­a es un largometraje de ficciÃ³n con temÃ¡tica sobre el cÃ¡ncer infantil.</v>
      </c>
      <c r="C180" s="9">
        <f>VLOOKUP(A180, Kickstarter!B:E, 3, FALSE)</f>
        <v>500000</v>
      </c>
      <c r="D180">
        <f>VLOOKUP(A180, Kickstarter!B:E, 4, FALSE)</f>
        <v>0</v>
      </c>
      <c r="E180" t="str">
        <f>VLOOKUP(A180, Kickstarter!B:F, 5, FALSE)</f>
        <v>failed</v>
      </c>
      <c r="F180" t="str">
        <f>VLOOKUP(A180, Kickstarter!B:G, 6, FALSE)</f>
        <v>ES</v>
      </c>
      <c r="G180" t="str">
        <f>VLOOKUP(A180, Kickstarter!B:H, 7, FALSE)</f>
        <v>EUR</v>
      </c>
      <c r="H180">
        <f>VLOOKUP(A180, Kickstarter!B:I, 8, FALSE)</f>
        <v>1448582145</v>
      </c>
    </row>
    <row r="181" spans="1:8" ht="30" x14ac:dyDescent="0.25">
      <c r="A181" s="1" t="s">
        <v>181</v>
      </c>
      <c r="B181" s="1" t="str">
        <f>VLOOKUP(A181, Kickstarter!B:C, 2, FALSE)</f>
        <v>A feature-length film about how three people survive in a diseased world.</v>
      </c>
      <c r="C181" s="9">
        <f>VLOOKUP(A181, Kickstarter!B:E, 3, FALSE)</f>
        <v>1000</v>
      </c>
      <c r="D181">
        <f>VLOOKUP(A181, Kickstarter!B:E, 4, FALSE)</f>
        <v>200</v>
      </c>
      <c r="E181" t="str">
        <f>VLOOKUP(A181, Kickstarter!B:F, 5, FALSE)</f>
        <v>failed</v>
      </c>
      <c r="F181" t="str">
        <f>VLOOKUP(A181, Kickstarter!B:G, 6, FALSE)</f>
        <v>US</v>
      </c>
      <c r="G181" t="str">
        <f>VLOOKUP(A181, Kickstarter!B:H, 7, FALSE)</f>
        <v>USD</v>
      </c>
      <c r="H181">
        <f>VLOOKUP(A181, Kickstarter!B:I, 8, FALSE)</f>
        <v>1457056555</v>
      </c>
    </row>
    <row r="182" spans="1:8" ht="45" x14ac:dyDescent="0.25">
      <c r="A182" s="1" t="s">
        <v>182</v>
      </c>
      <c r="B182" s="1" t="str">
        <f>VLOOKUP(A182, Kickstarter!B:C, 2, FALSE)</f>
        <v>The Rest of Us follows a survivor of an outbreak that nearly destroyed the earth as he travels to find some form of humanity.</v>
      </c>
      <c r="C182" s="9">
        <f>VLOOKUP(A182, Kickstarter!B:E, 3, FALSE)</f>
        <v>1200</v>
      </c>
      <c r="D182">
        <f>VLOOKUP(A182, Kickstarter!B:E, 4, FALSE)</f>
        <v>401</v>
      </c>
      <c r="E182" t="str">
        <f>VLOOKUP(A182, Kickstarter!B:F, 5, FALSE)</f>
        <v>failed</v>
      </c>
      <c r="F182" t="str">
        <f>VLOOKUP(A182, Kickstarter!B:G, 6, FALSE)</f>
        <v>GB</v>
      </c>
      <c r="G182" t="str">
        <f>VLOOKUP(A182, Kickstarter!B:H, 7, FALSE)</f>
        <v>GBP</v>
      </c>
      <c r="H182">
        <f>VLOOKUP(A182, Kickstarter!B:I, 8, FALSE)</f>
        <v>1428951600</v>
      </c>
    </row>
    <row r="183" spans="1:8" ht="60" x14ac:dyDescent="0.25">
      <c r="A183" s="1" t="s">
        <v>183</v>
      </c>
      <c r="B183" s="1" t="str">
        <f>VLOOKUP(A183, Kickstarter!B:C, 2, FALSE)</f>
        <v>Christina has been suffering with flash backs and some very disturbing nightmares and realises that it is more than just nightmares.</v>
      </c>
      <c r="C183" s="9">
        <f>VLOOKUP(A183, Kickstarter!B:E, 3, FALSE)</f>
        <v>3423</v>
      </c>
      <c r="D183">
        <f>VLOOKUP(A183, Kickstarter!B:E, 4, FALSE)</f>
        <v>722</v>
      </c>
      <c r="E183" t="str">
        <f>VLOOKUP(A183, Kickstarter!B:F, 5, FALSE)</f>
        <v>failed</v>
      </c>
      <c r="F183" t="str">
        <f>VLOOKUP(A183, Kickstarter!B:G, 6, FALSE)</f>
        <v>GB</v>
      </c>
      <c r="G183" t="str">
        <f>VLOOKUP(A183, Kickstarter!B:H, 7, FALSE)</f>
        <v>GBP</v>
      </c>
      <c r="H183">
        <f>VLOOKUP(A183, Kickstarter!B:I, 8, FALSE)</f>
        <v>1434995295</v>
      </c>
    </row>
    <row r="184" spans="1:8" ht="60" x14ac:dyDescent="0.25">
      <c r="A184" s="1" t="s">
        <v>184</v>
      </c>
      <c r="B184" s="1" t="str">
        <f>VLOOKUP(A184, Kickstarter!B:C, 2, FALSE)</f>
        <v>I'm Faraz, and I am raising money for my feature film called ABU. This one is for our parents, and our responsibilities towards them.</v>
      </c>
      <c r="C184" s="9">
        <f>VLOOKUP(A184, Kickstarter!B:E, 3, FALSE)</f>
        <v>1000</v>
      </c>
      <c r="D184">
        <f>VLOOKUP(A184, Kickstarter!B:E, 4, FALSE)</f>
        <v>0</v>
      </c>
      <c r="E184" t="str">
        <f>VLOOKUP(A184, Kickstarter!B:F, 5, FALSE)</f>
        <v>failed</v>
      </c>
      <c r="F184" t="str">
        <f>VLOOKUP(A184, Kickstarter!B:G, 6, FALSE)</f>
        <v>US</v>
      </c>
      <c r="G184" t="str">
        <f>VLOOKUP(A184, Kickstarter!B:H, 7, FALSE)</f>
        <v>USD</v>
      </c>
      <c r="H184">
        <f>VLOOKUP(A184, Kickstarter!B:I, 8, FALSE)</f>
        <v>1483748232</v>
      </c>
    </row>
    <row r="185" spans="1:8" ht="15.75" x14ac:dyDescent="0.25">
      <c r="A185" s="1" t="s">
        <v>185</v>
      </c>
      <c r="B185" s="1" t="str">
        <f>VLOOKUP(A185, Kickstarter!B:C, 2, FALSE)</f>
        <v>Don't kill me until I meet my Dad</v>
      </c>
      <c r="C185" s="9">
        <f>VLOOKUP(A185, Kickstarter!B:E, 3, FALSE)</f>
        <v>12500</v>
      </c>
      <c r="D185">
        <f>VLOOKUP(A185, Kickstarter!B:E, 4, FALSE)</f>
        <v>4482</v>
      </c>
      <c r="E185" t="str">
        <f>VLOOKUP(A185, Kickstarter!B:F, 5, FALSE)</f>
        <v>failed</v>
      </c>
      <c r="F185" t="str">
        <f>VLOOKUP(A185, Kickstarter!B:G, 6, FALSE)</f>
        <v>GB</v>
      </c>
      <c r="G185" t="str">
        <f>VLOOKUP(A185, Kickstarter!B:H, 7, FALSE)</f>
        <v>GBP</v>
      </c>
      <c r="H185">
        <f>VLOOKUP(A185, Kickstarter!B:I, 8, FALSE)</f>
        <v>1417033610</v>
      </c>
    </row>
    <row r="186" spans="1:8" ht="60" x14ac:dyDescent="0.25">
      <c r="A186" s="1" t="s">
        <v>186</v>
      </c>
      <c r="B186" s="1" t="str">
        <f>VLOOKUP(A186, Kickstarter!B:C, 2, FALSE)</f>
        <v>"Lana" is an horror/dramatic short film, written by myself, about a young woman fighting the darkness in her, but it might be too late.</v>
      </c>
      <c r="C186" s="9">
        <f>VLOOKUP(A186, Kickstarter!B:E, 3, FALSE)</f>
        <v>1500</v>
      </c>
      <c r="D186">
        <f>VLOOKUP(A186, Kickstarter!B:E, 4, FALSE)</f>
        <v>51</v>
      </c>
      <c r="E186" t="str">
        <f>VLOOKUP(A186, Kickstarter!B:F, 5, FALSE)</f>
        <v>failed</v>
      </c>
      <c r="F186" t="str">
        <f>VLOOKUP(A186, Kickstarter!B:G, 6, FALSE)</f>
        <v>CA</v>
      </c>
      <c r="G186" t="str">
        <f>VLOOKUP(A186, Kickstarter!B:H, 7, FALSE)</f>
        <v>CAD</v>
      </c>
      <c r="H186">
        <f>VLOOKUP(A186, Kickstarter!B:I, 8, FALSE)</f>
        <v>1409543940</v>
      </c>
    </row>
    <row r="187" spans="1:8" ht="15.75" x14ac:dyDescent="0.25">
      <c r="A187" s="1" t="s">
        <v>187</v>
      </c>
      <c r="B187" s="1" t="str">
        <f>VLOOKUP(A187, Kickstarter!B:C, 2, FALSE)</f>
        <v>Love has no boundaries!</v>
      </c>
      <c r="C187" s="9">
        <f>VLOOKUP(A187, Kickstarter!B:E, 3, FALSE)</f>
        <v>40000</v>
      </c>
      <c r="D187">
        <f>VLOOKUP(A187, Kickstarter!B:E, 4, FALSE)</f>
        <v>2200</v>
      </c>
      <c r="E187" t="str">
        <f>VLOOKUP(A187, Kickstarter!B:F, 5, FALSE)</f>
        <v>failed</v>
      </c>
      <c r="F187" t="str">
        <f>VLOOKUP(A187, Kickstarter!B:G, 6, FALSE)</f>
        <v>NO</v>
      </c>
      <c r="G187" t="str">
        <f>VLOOKUP(A187, Kickstarter!B:H, 7, FALSE)</f>
        <v>NOK</v>
      </c>
      <c r="H187">
        <f>VLOOKUP(A187, Kickstarter!B:I, 8, FALSE)</f>
        <v>1471557139</v>
      </c>
    </row>
    <row r="188" spans="1:8" ht="60" x14ac:dyDescent="0.25">
      <c r="A188" s="1" t="s">
        <v>188</v>
      </c>
      <c r="B188" s="1" t="str">
        <f>VLOOKUP(A188, Kickstarter!B:C, 2, FALSE)</f>
        <v>My film is about a boy who discovers the truth about his fathers dissapearance through the dark secrets of his mothers past.</v>
      </c>
      <c r="C188" s="9">
        <f>VLOOKUP(A188, Kickstarter!B:E, 3, FALSE)</f>
        <v>5000</v>
      </c>
      <c r="D188">
        <f>VLOOKUP(A188, Kickstarter!B:E, 4, FALSE)</f>
        <v>0</v>
      </c>
      <c r="E188" t="str">
        <f>VLOOKUP(A188, Kickstarter!B:F, 5, FALSE)</f>
        <v>failed</v>
      </c>
      <c r="F188" t="str">
        <f>VLOOKUP(A188, Kickstarter!B:G, 6, FALSE)</f>
        <v>US</v>
      </c>
      <c r="G188" t="str">
        <f>VLOOKUP(A188, Kickstarter!B:H, 7, FALSE)</f>
        <v>USD</v>
      </c>
      <c r="H188">
        <f>VLOOKUP(A188, Kickstarter!B:I, 8, FALSE)</f>
        <v>1488571200</v>
      </c>
    </row>
    <row r="189" spans="1:8" ht="45" x14ac:dyDescent="0.25">
      <c r="A189" s="1" t="s">
        <v>189</v>
      </c>
      <c r="B189" s="1" t="str">
        <f>VLOOKUP(A189, Kickstarter!B:C, 2, FALSE)</f>
        <v>A young man suffering from a severe case of OCD embarks on a road trip to find peace of mind.</v>
      </c>
      <c r="C189" s="9">
        <f>VLOOKUP(A189, Kickstarter!B:E, 3, FALSE)</f>
        <v>5000</v>
      </c>
      <c r="D189">
        <f>VLOOKUP(A189, Kickstarter!B:E, 4, FALSE)</f>
        <v>800</v>
      </c>
      <c r="E189" t="str">
        <f>VLOOKUP(A189, Kickstarter!B:F, 5, FALSE)</f>
        <v>failed</v>
      </c>
      <c r="F189" t="str">
        <f>VLOOKUP(A189, Kickstarter!B:G, 6, FALSE)</f>
        <v>US</v>
      </c>
      <c r="G189" t="str">
        <f>VLOOKUP(A189, Kickstarter!B:H, 7, FALSE)</f>
        <v>USD</v>
      </c>
      <c r="H189">
        <f>VLOOKUP(A189, Kickstarter!B:I, 8, FALSE)</f>
        <v>1437461940</v>
      </c>
    </row>
    <row r="190" spans="1:8" ht="60" x14ac:dyDescent="0.25">
      <c r="A190" s="1" t="s">
        <v>190</v>
      </c>
      <c r="B190" s="1" t="str">
        <f>VLOOKUP(A190, Kickstarter!B:C, 2, FALSE)</f>
        <v>Mariano Messini, an aspiring musician, indebted to the mafia must put his life on the line to escape their grasp and pursue his dream.</v>
      </c>
      <c r="C190" s="9">
        <f>VLOOKUP(A190, Kickstarter!B:E, 3, FALSE)</f>
        <v>1500</v>
      </c>
      <c r="D190">
        <f>VLOOKUP(A190, Kickstarter!B:E, 4, FALSE)</f>
        <v>0</v>
      </c>
      <c r="E190" t="str">
        <f>VLOOKUP(A190, Kickstarter!B:F, 5, FALSE)</f>
        <v>failed</v>
      </c>
      <c r="F190" t="str">
        <f>VLOOKUP(A190, Kickstarter!B:G, 6, FALSE)</f>
        <v>US</v>
      </c>
      <c r="G190" t="str">
        <f>VLOOKUP(A190, Kickstarter!B:H, 7, FALSE)</f>
        <v>USD</v>
      </c>
      <c r="H190">
        <f>VLOOKUP(A190, Kickstarter!B:I, 8, FALSE)</f>
        <v>1409891015</v>
      </c>
    </row>
    <row r="191" spans="1:8" ht="60" x14ac:dyDescent="0.25">
      <c r="A191" s="1" t="s">
        <v>191</v>
      </c>
      <c r="B191" s="1" t="str">
        <f>VLOOKUP(A191, Kickstarter!B:C, 2, FALSE)</f>
        <v>Jack Barlow's wife and daughter shot in cold blood at a gun confiscation station in Texas, he sets out to save his family &amp; neighbors.</v>
      </c>
      <c r="C191" s="9">
        <f>VLOOKUP(A191, Kickstarter!B:E, 3, FALSE)</f>
        <v>500000</v>
      </c>
      <c r="D191">
        <f>VLOOKUP(A191, Kickstarter!B:E, 4, FALSE)</f>
        <v>345</v>
      </c>
      <c r="E191" t="str">
        <f>VLOOKUP(A191, Kickstarter!B:F, 5, FALSE)</f>
        <v>failed</v>
      </c>
      <c r="F191" t="str">
        <f>VLOOKUP(A191, Kickstarter!B:G, 6, FALSE)</f>
        <v>US</v>
      </c>
      <c r="G191" t="str">
        <f>VLOOKUP(A191, Kickstarter!B:H, 7, FALSE)</f>
        <v>USD</v>
      </c>
      <c r="H191">
        <f>VLOOKUP(A191, Kickstarter!B:I, 8, FALSE)</f>
        <v>1472920477</v>
      </c>
    </row>
    <row r="192" spans="1:8" ht="15.75" x14ac:dyDescent="0.25">
      <c r="A192" s="1" t="s">
        <v>192</v>
      </c>
      <c r="B192" s="1" t="str">
        <f>VLOOKUP(A192, Kickstarter!B:C, 2, FALSE)</f>
        <v>Because hope can be a 4 letter word</v>
      </c>
      <c r="C192" s="9">
        <f>VLOOKUP(A192, Kickstarter!B:E, 3, FALSE)</f>
        <v>12000</v>
      </c>
      <c r="D192">
        <f>VLOOKUP(A192, Kickstarter!B:E, 4, FALSE)</f>
        <v>50</v>
      </c>
      <c r="E192" t="str">
        <f>VLOOKUP(A192, Kickstarter!B:F, 5, FALSE)</f>
        <v>failed</v>
      </c>
      <c r="F192" t="str">
        <f>VLOOKUP(A192, Kickstarter!B:G, 6, FALSE)</f>
        <v>US</v>
      </c>
      <c r="G192" t="str">
        <f>VLOOKUP(A192, Kickstarter!B:H, 7, FALSE)</f>
        <v>USD</v>
      </c>
      <c r="H192">
        <f>VLOOKUP(A192, Kickstarter!B:I, 8, FALSE)</f>
        <v>1466091446</v>
      </c>
    </row>
    <row r="193" spans="1:8" ht="45" x14ac:dyDescent="0.25">
      <c r="A193" s="1" t="s">
        <v>193</v>
      </c>
      <c r="B193" s="1" t="str">
        <f>VLOOKUP(A193, Kickstarter!B:C, 2, FALSE)</f>
        <v>A young boy passionate about Astronomy and Chemistry tracks down an astroid that scientists said would never hit earth.</v>
      </c>
      <c r="C193" s="9">
        <f>VLOOKUP(A193, Kickstarter!B:E, 3, FALSE)</f>
        <v>5000</v>
      </c>
      <c r="D193">
        <f>VLOOKUP(A193, Kickstarter!B:E, 4, FALSE)</f>
        <v>250</v>
      </c>
      <c r="E193" t="str">
        <f>VLOOKUP(A193, Kickstarter!B:F, 5, FALSE)</f>
        <v>failed</v>
      </c>
      <c r="F193" t="str">
        <f>VLOOKUP(A193, Kickstarter!B:G, 6, FALSE)</f>
        <v>AU</v>
      </c>
      <c r="G193" t="str">
        <f>VLOOKUP(A193, Kickstarter!B:H, 7, FALSE)</f>
        <v>AUD</v>
      </c>
      <c r="H193">
        <f>VLOOKUP(A193, Kickstarter!B:I, 8, FALSE)</f>
        <v>1443782138</v>
      </c>
    </row>
    <row r="194" spans="1:8" ht="60" x14ac:dyDescent="0.25">
      <c r="A194" s="1" t="s">
        <v>194</v>
      </c>
      <c r="B194" s="1" t="str">
        <f>VLOOKUP(A194, Kickstarter!B:C, 2, FALSE)</f>
        <v>This Eminem Tell All details the good times, hardships, drug abuse, domestic violence, scandals, sex, near-death experiences and murder</v>
      </c>
      <c r="C194" s="9">
        <f>VLOOKUP(A194, Kickstarter!B:E, 3, FALSE)</f>
        <v>1000000</v>
      </c>
      <c r="D194">
        <f>VLOOKUP(A194, Kickstarter!B:E, 4, FALSE)</f>
        <v>17</v>
      </c>
      <c r="E194" t="str">
        <f>VLOOKUP(A194, Kickstarter!B:F, 5, FALSE)</f>
        <v>failed</v>
      </c>
      <c r="F194" t="str">
        <f>VLOOKUP(A194, Kickstarter!B:G, 6, FALSE)</f>
        <v>US</v>
      </c>
      <c r="G194" t="str">
        <f>VLOOKUP(A194, Kickstarter!B:H, 7, FALSE)</f>
        <v>USD</v>
      </c>
      <c r="H194">
        <f>VLOOKUP(A194, Kickstarter!B:I, 8, FALSE)</f>
        <v>1413572432</v>
      </c>
    </row>
    <row r="195" spans="1:8" ht="60" x14ac:dyDescent="0.25">
      <c r="A195" s="1" t="s">
        <v>195</v>
      </c>
      <c r="B195" s="1" t="str">
        <f>VLOOKUP(A195, Kickstarter!B:C, 2, FALSE)</f>
        <v>I am in need of a new PC for my Media Production course so i can pursue my dream of creating CGI based sci-fi productions for everyone</v>
      </c>
      <c r="C195" s="9">
        <f>VLOOKUP(A195, Kickstarter!B:E, 3, FALSE)</f>
        <v>1000</v>
      </c>
      <c r="D195">
        <f>VLOOKUP(A195, Kickstarter!B:E, 4, FALSE)</f>
        <v>0</v>
      </c>
      <c r="E195" t="str">
        <f>VLOOKUP(A195, Kickstarter!B:F, 5, FALSE)</f>
        <v>failed</v>
      </c>
      <c r="F195" t="str">
        <f>VLOOKUP(A195, Kickstarter!B:G, 6, FALSE)</f>
        <v>GB</v>
      </c>
      <c r="G195" t="str">
        <f>VLOOKUP(A195, Kickstarter!B:H, 7, FALSE)</f>
        <v>GBP</v>
      </c>
      <c r="H195">
        <f>VLOOKUP(A195, Kickstarter!B:I, 8, FALSE)</f>
        <v>1417217166</v>
      </c>
    </row>
    <row r="196" spans="1:8" ht="45" x14ac:dyDescent="0.25">
      <c r="A196" s="1" t="s">
        <v>196</v>
      </c>
      <c r="B196" s="1" t="str">
        <f>VLOOKUP(A196, Kickstarter!B:C, 2, FALSE)</f>
        <v>Northern Irish Original Short Film based on the desperation of love and survival and taking a risk that may change everything.</v>
      </c>
      <c r="C196" s="9">
        <f>VLOOKUP(A196, Kickstarter!B:E, 3, FALSE)</f>
        <v>2500</v>
      </c>
      <c r="D196">
        <f>VLOOKUP(A196, Kickstarter!B:E, 4, FALSE)</f>
        <v>3</v>
      </c>
      <c r="E196" t="str">
        <f>VLOOKUP(A196, Kickstarter!B:F, 5, FALSE)</f>
        <v>failed</v>
      </c>
      <c r="F196" t="str">
        <f>VLOOKUP(A196, Kickstarter!B:G, 6, FALSE)</f>
        <v>GB</v>
      </c>
      <c r="G196" t="str">
        <f>VLOOKUP(A196, Kickstarter!B:H, 7, FALSE)</f>
        <v>GBP</v>
      </c>
      <c r="H196">
        <f>VLOOKUP(A196, Kickstarter!B:I, 8, FALSE)</f>
        <v>1457308531</v>
      </c>
    </row>
    <row r="197" spans="1:8" ht="45" x14ac:dyDescent="0.25">
      <c r="A197" s="1" t="s">
        <v>197</v>
      </c>
      <c r="B197" s="1" t="str">
        <f>VLOOKUP(A197, Kickstarter!B:C, 2, FALSE)</f>
        <v>A film project based on my auto-biography, a military conflict with no media attention, this story depicts war and its aftermath.</v>
      </c>
      <c r="C197" s="9">
        <f>VLOOKUP(A197, Kickstarter!B:E, 3, FALSE)</f>
        <v>2000000</v>
      </c>
      <c r="D197">
        <f>VLOOKUP(A197, Kickstarter!B:E, 4, FALSE)</f>
        <v>0</v>
      </c>
      <c r="E197" t="str">
        <f>VLOOKUP(A197, Kickstarter!B:F, 5, FALSE)</f>
        <v>failed</v>
      </c>
      <c r="F197" t="str">
        <f>VLOOKUP(A197, Kickstarter!B:G, 6, FALSE)</f>
        <v>US</v>
      </c>
      <c r="G197" t="str">
        <f>VLOOKUP(A197, Kickstarter!B:H, 7, FALSE)</f>
        <v>USD</v>
      </c>
      <c r="H197">
        <f>VLOOKUP(A197, Kickstarter!B:I, 8, FALSE)</f>
        <v>1436544332</v>
      </c>
    </row>
    <row r="198" spans="1:8" ht="45" x14ac:dyDescent="0.25">
      <c r="A198" s="1" t="s">
        <v>198</v>
      </c>
      <c r="B198" s="1" t="str">
        <f>VLOOKUP(A198, Kickstarter!B:C, 2, FALSE)</f>
        <v>A moving short film about a retired female boxer who develops a relationship with a young journalist who idolises her</v>
      </c>
      <c r="C198" s="9">
        <f>VLOOKUP(A198, Kickstarter!B:E, 3, FALSE)</f>
        <v>3500</v>
      </c>
      <c r="D198">
        <f>VLOOKUP(A198, Kickstarter!B:E, 4, FALSE)</f>
        <v>1465</v>
      </c>
      <c r="E198" t="str">
        <f>VLOOKUP(A198, Kickstarter!B:F, 5, FALSE)</f>
        <v>failed</v>
      </c>
      <c r="F198" t="str">
        <f>VLOOKUP(A198, Kickstarter!B:G, 6, FALSE)</f>
        <v>GB</v>
      </c>
      <c r="G198" t="str">
        <f>VLOOKUP(A198, Kickstarter!B:H, 7, FALSE)</f>
        <v>GBP</v>
      </c>
      <c r="H198">
        <f>VLOOKUP(A198, Kickstarter!B:I, 8, FALSE)</f>
        <v>1444510800</v>
      </c>
    </row>
    <row r="199" spans="1:8" ht="60" x14ac:dyDescent="0.25">
      <c r="A199" s="1" t="s">
        <v>199</v>
      </c>
      <c r="B199" s="1" t="str">
        <f>VLOOKUP(A199, Kickstarter!B:C, 2, FALSE)</f>
        <v>â€œAfter a terrifying ordeal, a young woman is left in a depressive state and abandoned to cope with a distressing account of revengeâ€</v>
      </c>
      <c r="C199" s="9">
        <f>VLOOKUP(A199, Kickstarter!B:E, 3, FALSE)</f>
        <v>2500</v>
      </c>
      <c r="D199">
        <f>VLOOKUP(A199, Kickstarter!B:E, 4, FALSE)</f>
        <v>262</v>
      </c>
      <c r="E199" t="str">
        <f>VLOOKUP(A199, Kickstarter!B:F, 5, FALSE)</f>
        <v>failed</v>
      </c>
      <c r="F199" t="str">
        <f>VLOOKUP(A199, Kickstarter!B:G, 6, FALSE)</f>
        <v>GB</v>
      </c>
      <c r="G199" t="str">
        <f>VLOOKUP(A199, Kickstarter!B:H, 7, FALSE)</f>
        <v>GBP</v>
      </c>
      <c r="H199">
        <f>VLOOKUP(A199, Kickstarter!B:I, 8, FALSE)</f>
        <v>1487365200</v>
      </c>
    </row>
    <row r="200" spans="1:8" ht="60" x14ac:dyDescent="0.25">
      <c r="A200" s="1" t="s">
        <v>200</v>
      </c>
      <c r="B200" s="1" t="str">
        <f>VLOOKUP(A200, Kickstarter!B:C, 2, FALSE)</f>
        <v>Nine Lives is a story of one woman's survival of EIGHT near deaths and her love for one man as an influence to fight for the NINTH.</v>
      </c>
      <c r="C200" s="9">
        <f>VLOOKUP(A200, Kickstarter!B:E, 3, FALSE)</f>
        <v>25000</v>
      </c>
      <c r="D200">
        <f>VLOOKUP(A200, Kickstarter!B:E, 4, FALSE)</f>
        <v>279</v>
      </c>
      <c r="E200" t="str">
        <f>VLOOKUP(A200, Kickstarter!B:F, 5, FALSE)</f>
        <v>failed</v>
      </c>
      <c r="F200" t="str">
        <f>VLOOKUP(A200, Kickstarter!B:G, 6, FALSE)</f>
        <v>US</v>
      </c>
      <c r="G200" t="str">
        <f>VLOOKUP(A200, Kickstarter!B:H, 7, FALSE)</f>
        <v>USD</v>
      </c>
      <c r="H200">
        <f>VLOOKUP(A200, Kickstarter!B:I, 8, FALSE)</f>
        <v>1412500322</v>
      </c>
    </row>
    <row r="201" spans="1:8" ht="60" x14ac:dyDescent="0.25">
      <c r="A201" s="1" t="s">
        <v>201</v>
      </c>
      <c r="B201" s="1" t="str">
        <f>VLOOKUP(A201, Kickstarter!B:C, 2, FALSE)</f>
        <v>We're filming a feature film that we can put in numerous film festivals across the country. My dream is to compete in every single one.</v>
      </c>
      <c r="C201" s="9">
        <f>VLOOKUP(A201, Kickstarter!B:E, 3, FALSE)</f>
        <v>10000</v>
      </c>
      <c r="D201">
        <f>VLOOKUP(A201, Kickstarter!B:E, 4, FALSE)</f>
        <v>0</v>
      </c>
      <c r="E201" t="str">
        <f>VLOOKUP(A201, Kickstarter!B:F, 5, FALSE)</f>
        <v>failed</v>
      </c>
      <c r="F201" t="str">
        <f>VLOOKUP(A201, Kickstarter!B:G, 6, FALSE)</f>
        <v>US</v>
      </c>
      <c r="G201" t="str">
        <f>VLOOKUP(A201, Kickstarter!B:H, 7, FALSE)</f>
        <v>USD</v>
      </c>
      <c r="H201">
        <f>VLOOKUP(A201, Kickstarter!B:I, 8, FALSE)</f>
        <v>1472698702</v>
      </c>
    </row>
    <row r="202" spans="1:8" ht="45" x14ac:dyDescent="0.25">
      <c r="A202" s="1" t="s">
        <v>202</v>
      </c>
      <c r="B202" s="1" t="str">
        <f>VLOOKUP(A202, Kickstarter!B:C, 2, FALSE)</f>
        <v>A film dedicated to an AAF Pilot's struggle to survive behind enemy lines during WWII.</v>
      </c>
      <c r="C202" s="9">
        <f>VLOOKUP(A202, Kickstarter!B:E, 3, FALSE)</f>
        <v>6000</v>
      </c>
      <c r="D202">
        <f>VLOOKUP(A202, Kickstarter!B:E, 4, FALSE)</f>
        <v>1571.55</v>
      </c>
      <c r="E202" t="str">
        <f>VLOOKUP(A202, Kickstarter!B:F, 5, FALSE)</f>
        <v>failed</v>
      </c>
      <c r="F202" t="str">
        <f>VLOOKUP(A202, Kickstarter!B:G, 6, FALSE)</f>
        <v>US</v>
      </c>
      <c r="G202" t="str">
        <f>VLOOKUP(A202, Kickstarter!B:H, 7, FALSE)</f>
        <v>USD</v>
      </c>
      <c r="H202">
        <f>VLOOKUP(A202, Kickstarter!B:I, 8, FALSE)</f>
        <v>1410746403</v>
      </c>
    </row>
    <row r="203" spans="1:8" ht="60" x14ac:dyDescent="0.25">
      <c r="A203" s="1" t="s">
        <v>203</v>
      </c>
      <c r="B203" s="1" t="str">
        <f>VLOOKUP(A203, Kickstarter!B:C, 2, FALSE)</f>
        <v>Everyone has a choice. Can two college students get past their differences to save the life of a man whom they've never met before?</v>
      </c>
      <c r="C203" s="9">
        <f>VLOOKUP(A203, Kickstarter!B:E, 3, FALSE)</f>
        <v>650</v>
      </c>
      <c r="D203">
        <f>VLOOKUP(A203, Kickstarter!B:E, 4, FALSE)</f>
        <v>380</v>
      </c>
      <c r="E203" t="str">
        <f>VLOOKUP(A203, Kickstarter!B:F, 5, FALSE)</f>
        <v>failed</v>
      </c>
      <c r="F203" t="str">
        <f>VLOOKUP(A203, Kickstarter!B:G, 6, FALSE)</f>
        <v>US</v>
      </c>
      <c r="G203" t="str">
        <f>VLOOKUP(A203, Kickstarter!B:H, 7, FALSE)</f>
        <v>USD</v>
      </c>
      <c r="H203">
        <f>VLOOKUP(A203, Kickstarter!B:I, 8, FALSE)</f>
        <v>1423424329</v>
      </c>
    </row>
    <row r="204" spans="1:8" ht="15.75" x14ac:dyDescent="0.25">
      <c r="A204" s="1" t="s">
        <v>204</v>
      </c>
      <c r="B204" s="1" t="str">
        <f>VLOOKUP(A204, Kickstarter!B:C, 2, FALSE)</f>
        <v>new web series created by jonney terry</v>
      </c>
      <c r="C204" s="9">
        <f>VLOOKUP(A204, Kickstarter!B:E, 3, FALSE)</f>
        <v>6000</v>
      </c>
      <c r="D204">
        <f>VLOOKUP(A204, Kickstarter!B:E, 4, FALSE)</f>
        <v>0</v>
      </c>
      <c r="E204" t="str">
        <f>VLOOKUP(A204, Kickstarter!B:F, 5, FALSE)</f>
        <v>failed</v>
      </c>
      <c r="F204" t="str">
        <f>VLOOKUP(A204, Kickstarter!B:G, 6, FALSE)</f>
        <v>US</v>
      </c>
      <c r="G204" t="str">
        <f>VLOOKUP(A204, Kickstarter!B:H, 7, FALSE)</f>
        <v>USD</v>
      </c>
      <c r="H204">
        <f>VLOOKUP(A204, Kickstarter!B:I, 8, FALSE)</f>
        <v>1444337940</v>
      </c>
    </row>
    <row r="205" spans="1:8" ht="60" x14ac:dyDescent="0.25">
      <c r="A205" s="1" t="s">
        <v>205</v>
      </c>
      <c r="B205" s="1" t="str">
        <f>VLOOKUP(A205, Kickstarter!B:C, 2, FALSE)</f>
        <v>We are aiming to make a Web Series based on Youth Culture and the misrepresentation of socially stereotyped people.</v>
      </c>
      <c r="C205" s="9">
        <f>VLOOKUP(A205, Kickstarter!B:E, 3, FALSE)</f>
        <v>2500</v>
      </c>
      <c r="D205">
        <f>VLOOKUP(A205, Kickstarter!B:E, 4, FALSE)</f>
        <v>746</v>
      </c>
      <c r="E205" t="str">
        <f>VLOOKUP(A205, Kickstarter!B:F, 5, FALSE)</f>
        <v>failed</v>
      </c>
      <c r="F205" t="str">
        <f>VLOOKUP(A205, Kickstarter!B:G, 6, FALSE)</f>
        <v>GB</v>
      </c>
      <c r="G205" t="str">
        <f>VLOOKUP(A205, Kickstarter!B:H, 7, FALSE)</f>
        <v>GBP</v>
      </c>
      <c r="H205">
        <f>VLOOKUP(A205, Kickstarter!B:I, 8, FALSE)</f>
        <v>1422562864</v>
      </c>
    </row>
    <row r="206" spans="1:8" ht="60" x14ac:dyDescent="0.25">
      <c r="A206" s="1" t="s">
        <v>206</v>
      </c>
      <c r="B206" s="1" t="str">
        <f>VLOOKUP(A206, Kickstarter!B:C, 2, FALSE)</f>
        <v>A feature film based on the true story of Bruce and Denise Morcombe and their battle for justice for their missing son Daniel.</v>
      </c>
      <c r="C206" s="9">
        <f>VLOOKUP(A206, Kickstarter!B:E, 3, FALSE)</f>
        <v>300000</v>
      </c>
      <c r="D206">
        <f>VLOOKUP(A206, Kickstarter!B:E, 4, FALSE)</f>
        <v>152165</v>
      </c>
      <c r="E206" t="str">
        <f>VLOOKUP(A206, Kickstarter!B:F, 5, FALSE)</f>
        <v>failed</v>
      </c>
      <c r="F206" t="str">
        <f>VLOOKUP(A206, Kickstarter!B:G, 6, FALSE)</f>
        <v>AU</v>
      </c>
      <c r="G206" t="str">
        <f>VLOOKUP(A206, Kickstarter!B:H, 7, FALSE)</f>
        <v>AUD</v>
      </c>
      <c r="H206">
        <f>VLOOKUP(A206, Kickstarter!B:I, 8, FALSE)</f>
        <v>1470319203</v>
      </c>
    </row>
    <row r="207" spans="1:8" ht="45" x14ac:dyDescent="0.25">
      <c r="A207" s="1" t="s">
        <v>207</v>
      </c>
      <c r="B207" s="1" t="str">
        <f>VLOOKUP(A207, Kickstarter!B:C, 2, FALSE)</f>
        <v>A martyr faces execution at the hands of the State, while enduring the horrors and alienation of a new world order.</v>
      </c>
      <c r="C207" s="9">
        <f>VLOOKUP(A207, Kickstarter!B:E, 3, FALSE)</f>
        <v>8000</v>
      </c>
      <c r="D207">
        <f>VLOOKUP(A207, Kickstarter!B:E, 4, FALSE)</f>
        <v>1300</v>
      </c>
      <c r="E207" t="str">
        <f>VLOOKUP(A207, Kickstarter!B:F, 5, FALSE)</f>
        <v>failed</v>
      </c>
      <c r="F207" t="str">
        <f>VLOOKUP(A207, Kickstarter!B:G, 6, FALSE)</f>
        <v>US</v>
      </c>
      <c r="G207" t="str">
        <f>VLOOKUP(A207, Kickstarter!B:H, 7, FALSE)</f>
        <v>USD</v>
      </c>
      <c r="H207">
        <f>VLOOKUP(A207, Kickstarter!B:I, 8, FALSE)</f>
        <v>1444144222</v>
      </c>
    </row>
    <row r="208" spans="1:8" ht="45" x14ac:dyDescent="0.25">
      <c r="A208" s="1" t="s">
        <v>208</v>
      </c>
      <c r="B208" s="1" t="str">
        <f>VLOOKUP(A208, Kickstarter!B:C, 2, FALSE)</f>
        <v>A love story featuring adoption,struggle,dysfunction,grace, healing, and restoration.</v>
      </c>
      <c r="C208" s="9">
        <f>VLOOKUP(A208, Kickstarter!B:E, 3, FALSE)</f>
        <v>12700</v>
      </c>
      <c r="D208">
        <f>VLOOKUP(A208, Kickstarter!B:E, 4, FALSE)</f>
        <v>0</v>
      </c>
      <c r="E208" t="str">
        <f>VLOOKUP(A208, Kickstarter!B:F, 5, FALSE)</f>
        <v>failed</v>
      </c>
      <c r="F208" t="str">
        <f>VLOOKUP(A208, Kickstarter!B:G, 6, FALSE)</f>
        <v>US</v>
      </c>
      <c r="G208" t="str">
        <f>VLOOKUP(A208, Kickstarter!B:H, 7, FALSE)</f>
        <v>USD</v>
      </c>
      <c r="H208">
        <f>VLOOKUP(A208, Kickstarter!B:I, 8, FALSE)</f>
        <v>1470441983</v>
      </c>
    </row>
    <row r="209" spans="1:8" ht="45" x14ac:dyDescent="0.25">
      <c r="A209" s="1" t="s">
        <v>209</v>
      </c>
      <c r="B209" s="1" t="str">
        <f>VLOOKUP(A209, Kickstarter!B:C, 2, FALSE)</f>
        <v>To avoid bankruptcy, Vincent, a passionate young entrepreneur embarks  on an illicit affair in order to save his dream business.</v>
      </c>
      <c r="C209" s="9">
        <f>VLOOKUP(A209, Kickstarter!B:E, 3, FALSE)</f>
        <v>14000</v>
      </c>
      <c r="D209">
        <f>VLOOKUP(A209, Kickstarter!B:E, 4, FALSE)</f>
        <v>2130</v>
      </c>
      <c r="E209" t="str">
        <f>VLOOKUP(A209, Kickstarter!B:F, 5, FALSE)</f>
        <v>failed</v>
      </c>
      <c r="F209" t="str">
        <f>VLOOKUP(A209, Kickstarter!B:G, 6, FALSE)</f>
        <v>CA</v>
      </c>
      <c r="G209" t="str">
        <f>VLOOKUP(A209, Kickstarter!B:H, 7, FALSE)</f>
        <v>CAD</v>
      </c>
      <c r="H209">
        <f>VLOOKUP(A209, Kickstarter!B:I, 8, FALSE)</f>
        <v>1420346638</v>
      </c>
    </row>
    <row r="210" spans="1:8" ht="60" x14ac:dyDescent="0.25">
      <c r="A210" s="1" t="s">
        <v>210</v>
      </c>
      <c r="B210" s="1" t="str">
        <f>VLOOKUP(A210, Kickstarter!B:C, 2, FALSE)</f>
        <v>A young woman's journey from Africa to Australia where she finds heaven on earth, love and tragedy. Within her tragedy she saves lives.</v>
      </c>
      <c r="C210" s="9">
        <f>VLOOKUP(A210, Kickstarter!B:E, 3, FALSE)</f>
        <v>50000</v>
      </c>
      <c r="D210">
        <f>VLOOKUP(A210, Kickstarter!B:E, 4, FALSE)</f>
        <v>0</v>
      </c>
      <c r="E210" t="str">
        <f>VLOOKUP(A210, Kickstarter!B:F, 5, FALSE)</f>
        <v>failed</v>
      </c>
      <c r="F210" t="str">
        <f>VLOOKUP(A210, Kickstarter!B:G, 6, FALSE)</f>
        <v>AU</v>
      </c>
      <c r="G210" t="str">
        <f>VLOOKUP(A210, Kickstarter!B:H, 7, FALSE)</f>
        <v>AUD</v>
      </c>
      <c r="H210">
        <f>VLOOKUP(A210, Kickstarter!B:I, 8, FALSE)</f>
        <v>1418719967</v>
      </c>
    </row>
    <row r="211" spans="1:8" ht="60" x14ac:dyDescent="0.25">
      <c r="A211" s="1" t="s">
        <v>211</v>
      </c>
      <c r="B211" s="1" t="str">
        <f>VLOOKUP(A211, Kickstarter!B:C, 2, FALSE)</f>
        <v>"A Brighter Day" is the first episode of a television series about an ex-hustler that becomes a school teacher to help at risk youth.</v>
      </c>
      <c r="C211" s="9">
        <f>VLOOKUP(A211, Kickstarter!B:E, 3, FALSE)</f>
        <v>25000</v>
      </c>
      <c r="D211">
        <f>VLOOKUP(A211, Kickstarter!B:E, 4, FALSE)</f>
        <v>0</v>
      </c>
      <c r="E211" t="str">
        <f>VLOOKUP(A211, Kickstarter!B:F, 5, FALSE)</f>
        <v>failed</v>
      </c>
      <c r="F211" t="str">
        <f>VLOOKUP(A211, Kickstarter!B:G, 6, FALSE)</f>
        <v>US</v>
      </c>
      <c r="G211" t="str">
        <f>VLOOKUP(A211, Kickstarter!B:H, 7, FALSE)</f>
        <v>USD</v>
      </c>
      <c r="H211">
        <f>VLOOKUP(A211, Kickstarter!B:I, 8, FALSE)</f>
        <v>1436566135</v>
      </c>
    </row>
    <row r="212" spans="1:8" ht="60" x14ac:dyDescent="0.25">
      <c r="A212" s="1" t="s">
        <v>212</v>
      </c>
      <c r="B212" s="1" t="str">
        <f>VLOOKUP(A212, Kickstarter!B:C, 2, FALSE)</f>
        <v>A tender short film about a young man who needs advice from  someone he had no intention of ever meeting, his biological father.</v>
      </c>
      <c r="C212" s="9">
        <f>VLOOKUP(A212, Kickstarter!B:E, 3, FALSE)</f>
        <v>12000</v>
      </c>
      <c r="D212">
        <f>VLOOKUP(A212, Kickstarter!B:E, 4, FALSE)</f>
        <v>3030</v>
      </c>
      <c r="E212" t="str">
        <f>VLOOKUP(A212, Kickstarter!B:F, 5, FALSE)</f>
        <v>failed</v>
      </c>
      <c r="F212" t="str">
        <f>VLOOKUP(A212, Kickstarter!B:G, 6, FALSE)</f>
        <v>US</v>
      </c>
      <c r="G212" t="str">
        <f>VLOOKUP(A212, Kickstarter!B:H, 7, FALSE)</f>
        <v>USD</v>
      </c>
      <c r="H212">
        <f>VLOOKUP(A212, Kickstarter!B:I, 8, FALSE)</f>
        <v>1443675600</v>
      </c>
    </row>
    <row r="213" spans="1:8" ht="60" x14ac:dyDescent="0.25">
      <c r="A213" s="1" t="s">
        <v>213</v>
      </c>
      <c r="B213" s="1" t="str">
        <f>VLOOKUP(A213, Kickstarter!B:C, 2, FALSE)</f>
        <v>The Heart of a Woman and The Heart of a Man is a feature film written by Jennie Marie Pacelli, based on real people and true events</v>
      </c>
      <c r="C213" s="9">
        <f>VLOOKUP(A213, Kickstarter!B:E, 3, FALSE)</f>
        <v>5000</v>
      </c>
      <c r="D213">
        <f>VLOOKUP(A213, Kickstarter!B:E, 4, FALSE)</f>
        <v>2230</v>
      </c>
      <c r="E213" t="str">
        <f>VLOOKUP(A213, Kickstarter!B:F, 5, FALSE)</f>
        <v>failed</v>
      </c>
      <c r="F213" t="str">
        <f>VLOOKUP(A213, Kickstarter!B:G, 6, FALSE)</f>
        <v>US</v>
      </c>
      <c r="G213" t="str">
        <f>VLOOKUP(A213, Kickstarter!B:H, 7, FALSE)</f>
        <v>USD</v>
      </c>
      <c r="H213">
        <f>VLOOKUP(A213, Kickstarter!B:I, 8, FALSE)</f>
        <v>1442634617</v>
      </c>
    </row>
    <row r="214" spans="1:8" ht="45" x14ac:dyDescent="0.25">
      <c r="A214" s="1" t="s">
        <v>214</v>
      </c>
      <c r="B214" s="1" t="str">
        <f>VLOOKUP(A214, Kickstarter!B:C, 2, FALSE)</f>
        <v>This film is a fictional crime drama following the events of a heist that ended in bloodshed.</v>
      </c>
      <c r="C214" s="9">
        <f>VLOOKUP(A214, Kickstarter!B:E, 3, FALSE)</f>
        <v>6300</v>
      </c>
      <c r="D214">
        <f>VLOOKUP(A214, Kickstarter!B:E, 4, FALSE)</f>
        <v>1</v>
      </c>
      <c r="E214" t="str">
        <f>VLOOKUP(A214, Kickstarter!B:F, 5, FALSE)</f>
        <v>failed</v>
      </c>
      <c r="F214" t="str">
        <f>VLOOKUP(A214, Kickstarter!B:G, 6, FALSE)</f>
        <v>US</v>
      </c>
      <c r="G214" t="str">
        <f>VLOOKUP(A214, Kickstarter!B:H, 7, FALSE)</f>
        <v>USD</v>
      </c>
      <c r="H214">
        <f>VLOOKUP(A214, Kickstarter!B:I, 8, FALSE)</f>
        <v>1460837320</v>
      </c>
    </row>
    <row r="215" spans="1:8" ht="45" x14ac:dyDescent="0.25">
      <c r="A215" s="1" t="s">
        <v>215</v>
      </c>
      <c r="B215" s="1" t="str">
        <f>VLOOKUP(A215, Kickstarter!B:C, 2, FALSE)</f>
        <v>A family dramedy about a grandfather  and grandson who are both on their path to redemption.</v>
      </c>
      <c r="C215" s="9">
        <f>VLOOKUP(A215, Kickstarter!B:E, 3, FALSE)</f>
        <v>50000</v>
      </c>
      <c r="D215">
        <f>VLOOKUP(A215, Kickstarter!B:E, 4, FALSE)</f>
        <v>20</v>
      </c>
      <c r="E215" t="str">
        <f>VLOOKUP(A215, Kickstarter!B:F, 5, FALSE)</f>
        <v>failed</v>
      </c>
      <c r="F215" t="str">
        <f>VLOOKUP(A215, Kickstarter!B:G, 6, FALSE)</f>
        <v>US</v>
      </c>
      <c r="G215" t="str">
        <f>VLOOKUP(A215, Kickstarter!B:H, 7, FALSE)</f>
        <v>USD</v>
      </c>
      <c r="H215">
        <f>VLOOKUP(A215, Kickstarter!B:I, 8, FALSE)</f>
        <v>1439734001</v>
      </c>
    </row>
    <row r="216" spans="1:8" ht="60" x14ac:dyDescent="0.25">
      <c r="A216" s="1" t="s">
        <v>216</v>
      </c>
      <c r="B216" s="1" t="str">
        <f>VLOOKUP(A216, Kickstarter!B:C, 2, FALSE)</f>
        <v>A screenplay based upon the true story of a man with Asperger Syndrome who falls through the cracks of the criminal justice system.</v>
      </c>
      <c r="C216" s="9">
        <f>VLOOKUP(A216, Kickstarter!B:E, 3, FALSE)</f>
        <v>12500</v>
      </c>
      <c r="D216">
        <f>VLOOKUP(A216, Kickstarter!B:E, 4, FALSE)</f>
        <v>1</v>
      </c>
      <c r="E216" t="str">
        <f>VLOOKUP(A216, Kickstarter!B:F, 5, FALSE)</f>
        <v>failed</v>
      </c>
      <c r="F216" t="str">
        <f>VLOOKUP(A216, Kickstarter!B:G, 6, FALSE)</f>
        <v>US</v>
      </c>
      <c r="G216" t="str">
        <f>VLOOKUP(A216, Kickstarter!B:H, 7, FALSE)</f>
        <v>USD</v>
      </c>
      <c r="H216">
        <f>VLOOKUP(A216, Kickstarter!B:I, 8, FALSE)</f>
        <v>1425655349</v>
      </c>
    </row>
    <row r="217" spans="1:8" ht="60" x14ac:dyDescent="0.25">
      <c r="A217" s="1" t="s">
        <v>217</v>
      </c>
      <c r="B217" s="1" t="str">
        <f>VLOOKUP(A217, Kickstarter!B:C, 2, FALSE)</f>
        <v>A short drama based on a true events. Story of a British Soldier who comes back home suffering from Post Traumatic Stress Disorder.</v>
      </c>
      <c r="C217" s="9">
        <f>VLOOKUP(A217, Kickstarter!B:E, 3, FALSE)</f>
        <v>4400</v>
      </c>
      <c r="D217">
        <f>VLOOKUP(A217, Kickstarter!B:E, 4, FALSE)</f>
        <v>10</v>
      </c>
      <c r="E217" t="str">
        <f>VLOOKUP(A217, Kickstarter!B:F, 5, FALSE)</f>
        <v>failed</v>
      </c>
      <c r="F217" t="str">
        <f>VLOOKUP(A217, Kickstarter!B:G, 6, FALSE)</f>
        <v>GB</v>
      </c>
      <c r="G217" t="str">
        <f>VLOOKUP(A217, Kickstarter!B:H, 7, FALSE)</f>
        <v>GBP</v>
      </c>
      <c r="H217">
        <f>VLOOKUP(A217, Kickstarter!B:I, 8, FALSE)</f>
        <v>1455753540</v>
      </c>
    </row>
    <row r="218" spans="1:8" ht="60" x14ac:dyDescent="0.25">
      <c r="A218" s="1" t="s">
        <v>218</v>
      </c>
      <c r="B218" s="1" t="str">
        <f>VLOOKUP(A218, Kickstarter!B:C, 2, FALSE)</f>
        <v>A nostalgic film about the unorthodox teacher we all wish we had, the girl we all fell for, and the friend we didn't expect to make.</v>
      </c>
      <c r="C218" s="9">
        <f>VLOOKUP(A218, Kickstarter!B:E, 3, FALSE)</f>
        <v>50000</v>
      </c>
      <c r="D218">
        <f>VLOOKUP(A218, Kickstarter!B:E, 4, FALSE)</f>
        <v>27849.22</v>
      </c>
      <c r="E218" t="str">
        <f>VLOOKUP(A218, Kickstarter!B:F, 5, FALSE)</f>
        <v>failed</v>
      </c>
      <c r="F218" t="str">
        <f>VLOOKUP(A218, Kickstarter!B:G, 6, FALSE)</f>
        <v>US</v>
      </c>
      <c r="G218" t="str">
        <f>VLOOKUP(A218, Kickstarter!B:H, 7, FALSE)</f>
        <v>USD</v>
      </c>
      <c r="H218">
        <f>VLOOKUP(A218, Kickstarter!B:I, 8, FALSE)</f>
        <v>1429740037</v>
      </c>
    </row>
    <row r="219" spans="1:8" ht="15.75" x14ac:dyDescent="0.25">
      <c r="A219" s="1" t="s">
        <v>219</v>
      </c>
      <c r="B219" s="1" t="str">
        <f>VLOOKUP(A219, Kickstarter!B:C, 2, FALSE)</f>
        <v>A roadmovie by paw</v>
      </c>
      <c r="C219" s="9">
        <f>VLOOKUP(A219, Kickstarter!B:E, 3, FALSE)</f>
        <v>100000</v>
      </c>
      <c r="D219">
        <f>VLOOKUP(A219, Kickstarter!B:E, 4, FALSE)</f>
        <v>11943</v>
      </c>
      <c r="E219" t="str">
        <f>VLOOKUP(A219, Kickstarter!B:F, 5, FALSE)</f>
        <v>failed</v>
      </c>
      <c r="F219" t="str">
        <f>VLOOKUP(A219, Kickstarter!B:G, 6, FALSE)</f>
        <v>SE</v>
      </c>
      <c r="G219" t="str">
        <f>VLOOKUP(A219, Kickstarter!B:H, 7, FALSE)</f>
        <v>SEK</v>
      </c>
      <c r="H219">
        <f>VLOOKUP(A219, Kickstarter!B:I, 8, FALSE)</f>
        <v>1419780149</v>
      </c>
    </row>
    <row r="220" spans="1:8" ht="60" x14ac:dyDescent="0.25">
      <c r="A220" s="1" t="s">
        <v>220</v>
      </c>
      <c r="B220" s="1" t="str">
        <f>VLOOKUP(A220, Kickstarter!B:C, 2, FALSE)</f>
        <v>A sassy talking spider named Charmaine, joins forces with an abused young boy.  She stages off bullies and help fight an abusive father</v>
      </c>
      <c r="C220" s="9">
        <f>VLOOKUP(A220, Kickstarter!B:E, 3, FALSE)</f>
        <v>5000</v>
      </c>
      <c r="D220">
        <f>VLOOKUP(A220, Kickstarter!B:E, 4, FALSE)</f>
        <v>100</v>
      </c>
      <c r="E220" t="str">
        <f>VLOOKUP(A220, Kickstarter!B:F, 5, FALSE)</f>
        <v>failed</v>
      </c>
      <c r="F220" t="str">
        <f>VLOOKUP(A220, Kickstarter!B:G, 6, FALSE)</f>
        <v>US</v>
      </c>
      <c r="G220" t="str">
        <f>VLOOKUP(A220, Kickstarter!B:H, 7, FALSE)</f>
        <v>USD</v>
      </c>
      <c r="H220">
        <f>VLOOKUP(A220, Kickstarter!B:I, 8, FALSE)</f>
        <v>1431702289</v>
      </c>
    </row>
    <row r="221" spans="1:8" ht="45" x14ac:dyDescent="0.25">
      <c r="A221" s="1" t="s">
        <v>221</v>
      </c>
      <c r="B221" s="1" t="str">
        <f>VLOOKUP(A221, Kickstarter!B:C, 2, FALSE)</f>
        <v>An hour-long pilot about a group of suburban LGBT teens coming of age in the early 90's.</v>
      </c>
      <c r="C221" s="9">
        <f>VLOOKUP(A221, Kickstarter!B:E, 3, FALSE)</f>
        <v>50000</v>
      </c>
      <c r="D221">
        <f>VLOOKUP(A221, Kickstarter!B:E, 4, FALSE)</f>
        <v>8815</v>
      </c>
      <c r="E221" t="str">
        <f>VLOOKUP(A221, Kickstarter!B:F, 5, FALSE)</f>
        <v>failed</v>
      </c>
      <c r="F221" t="str">
        <f>VLOOKUP(A221, Kickstarter!B:G, 6, FALSE)</f>
        <v>US</v>
      </c>
      <c r="G221" t="str">
        <f>VLOOKUP(A221, Kickstarter!B:H, 7, FALSE)</f>
        <v>USD</v>
      </c>
      <c r="H221">
        <f>VLOOKUP(A221, Kickstarter!B:I, 8, FALSE)</f>
        <v>1459493940</v>
      </c>
    </row>
    <row r="222" spans="1:8" ht="45" x14ac:dyDescent="0.25">
      <c r="A222" s="1" t="s">
        <v>222</v>
      </c>
      <c r="B222" s="1" t="str">
        <f>VLOOKUP(A222, Kickstarter!B:C, 2, FALSE)</f>
        <v>A Freelancer abandons everything to chase after his dream of being "great" escape to Bangkok and return to his home-world.</v>
      </c>
      <c r="C222" s="9">
        <f>VLOOKUP(A222, Kickstarter!B:E, 3, FALSE)</f>
        <v>50000</v>
      </c>
      <c r="D222">
        <f>VLOOKUP(A222, Kickstarter!B:E, 4, FALSE)</f>
        <v>360</v>
      </c>
      <c r="E222" t="str">
        <f>VLOOKUP(A222, Kickstarter!B:F, 5, FALSE)</f>
        <v>failed</v>
      </c>
      <c r="F222" t="str">
        <f>VLOOKUP(A222, Kickstarter!B:G, 6, FALSE)</f>
        <v>US</v>
      </c>
      <c r="G222" t="str">
        <f>VLOOKUP(A222, Kickstarter!B:H, 7, FALSE)</f>
        <v>USD</v>
      </c>
      <c r="H222">
        <f>VLOOKUP(A222, Kickstarter!B:I, 8, FALSE)</f>
        <v>1440101160</v>
      </c>
    </row>
    <row r="223" spans="1:8" ht="30" x14ac:dyDescent="0.25">
      <c r="A223" s="1" t="s">
        <v>223</v>
      </c>
      <c r="B223" s="1" t="str">
        <f>VLOOKUP(A223, Kickstarter!B:C, 2, FALSE)</f>
        <v>Film about Schizophrenia with Surreal Twists!</v>
      </c>
      <c r="C223" s="9">
        <f>VLOOKUP(A223, Kickstarter!B:E, 3, FALSE)</f>
        <v>50000</v>
      </c>
      <c r="D223">
        <f>VLOOKUP(A223, Kickstarter!B:E, 4, FALSE)</f>
        <v>0</v>
      </c>
      <c r="E223" t="str">
        <f>VLOOKUP(A223, Kickstarter!B:F, 5, FALSE)</f>
        <v>failed</v>
      </c>
      <c r="F223" t="str">
        <f>VLOOKUP(A223, Kickstarter!B:G, 6, FALSE)</f>
        <v>US</v>
      </c>
      <c r="G223" t="str">
        <f>VLOOKUP(A223, Kickstarter!B:H, 7, FALSE)</f>
        <v>USD</v>
      </c>
      <c r="H223">
        <f>VLOOKUP(A223, Kickstarter!B:I, 8, FALSE)</f>
        <v>1427569564</v>
      </c>
    </row>
    <row r="224" spans="1:8" ht="60" x14ac:dyDescent="0.25">
      <c r="A224" s="1" t="s">
        <v>224</v>
      </c>
      <c r="B224" s="1" t="str">
        <f>VLOOKUP(A224, Kickstarter!B:C, 2, FALSE)</f>
        <v>Killian leader of an outlaw bike gang doesnâ€™t have a bike yet and here is your chance to help design and build his machine.</v>
      </c>
      <c r="C224" s="9">
        <f>VLOOKUP(A224, Kickstarter!B:E, 3, FALSE)</f>
        <v>1000</v>
      </c>
      <c r="D224">
        <f>VLOOKUP(A224, Kickstarter!B:E, 4, FALSE)</f>
        <v>130</v>
      </c>
      <c r="E224" t="str">
        <f>VLOOKUP(A224, Kickstarter!B:F, 5, FALSE)</f>
        <v>failed</v>
      </c>
      <c r="F224" t="str">
        <f>VLOOKUP(A224, Kickstarter!B:G, 6, FALSE)</f>
        <v>US</v>
      </c>
      <c r="G224" t="str">
        <f>VLOOKUP(A224, Kickstarter!B:H, 7, FALSE)</f>
        <v>USD</v>
      </c>
      <c r="H224">
        <f>VLOOKUP(A224, Kickstarter!B:I, 8, FALSE)</f>
        <v>1427423940</v>
      </c>
    </row>
    <row r="225" spans="1:8" ht="60" x14ac:dyDescent="0.25">
      <c r="A225" s="1" t="s">
        <v>225</v>
      </c>
      <c r="B225" s="1" t="str">
        <f>VLOOKUP(A225, Kickstarter!B:C, 2, FALSE)</f>
        <v>An old man, a U.S Marine Corps veteran remembers his combat experience in the battle of Toktong Pass 1950, during the Korean War.</v>
      </c>
      <c r="C225" s="9">
        <f>VLOOKUP(A225, Kickstarter!B:E, 3, FALSE)</f>
        <v>1500000</v>
      </c>
      <c r="D225">
        <f>VLOOKUP(A225, Kickstarter!B:E, 4, FALSE)</f>
        <v>0</v>
      </c>
      <c r="E225" t="str">
        <f>VLOOKUP(A225, Kickstarter!B:F, 5, FALSE)</f>
        <v>failed</v>
      </c>
      <c r="F225" t="str">
        <f>VLOOKUP(A225, Kickstarter!B:G, 6, FALSE)</f>
        <v>US</v>
      </c>
      <c r="G225" t="str">
        <f>VLOOKUP(A225, Kickstarter!B:H, 7, FALSE)</f>
        <v>USD</v>
      </c>
      <c r="H225">
        <f>VLOOKUP(A225, Kickstarter!B:I, 8, FALSE)</f>
        <v>1463879100</v>
      </c>
    </row>
    <row r="226" spans="1:8" ht="60" x14ac:dyDescent="0.25">
      <c r="A226" s="1" t="s">
        <v>226</v>
      </c>
      <c r="B226" s="1" t="str">
        <f>VLOOKUP(A226, Kickstarter!B:C, 2, FALSE)</f>
        <v>African Hollywood production, from the people who brought you Spiderman 1&amp;2, Star Trek 1&amp;2, Mission Impossible 3&amp;4 and Star Wars Ep7</v>
      </c>
      <c r="C226" s="9">
        <f>VLOOKUP(A226, Kickstarter!B:E, 3, FALSE)</f>
        <v>6000000</v>
      </c>
      <c r="D226">
        <f>VLOOKUP(A226, Kickstarter!B:E, 4, FALSE)</f>
        <v>0</v>
      </c>
      <c r="E226" t="str">
        <f>VLOOKUP(A226, Kickstarter!B:F, 5, FALSE)</f>
        <v>failed</v>
      </c>
      <c r="F226" t="str">
        <f>VLOOKUP(A226, Kickstarter!B:G, 6, FALSE)</f>
        <v>AU</v>
      </c>
      <c r="G226" t="str">
        <f>VLOOKUP(A226, Kickstarter!B:H, 7, FALSE)</f>
        <v>AUD</v>
      </c>
      <c r="H226">
        <f>VLOOKUP(A226, Kickstarter!B:I, 8, FALSE)</f>
        <v>1436506726</v>
      </c>
    </row>
    <row r="227" spans="1:8" ht="45" x14ac:dyDescent="0.25">
      <c r="A227" s="1" t="s">
        <v>227</v>
      </c>
      <c r="B227" s="1" t="str">
        <f>VLOOKUP(A227, Kickstarter!B:C, 2, FALSE)</f>
        <v>I'm creating a "Lifetime" type drama film about a girl who uses backpage for money, but trying to turn her life around.</v>
      </c>
      <c r="C227" s="9">
        <f>VLOOKUP(A227, Kickstarter!B:E, 3, FALSE)</f>
        <v>200</v>
      </c>
      <c r="D227">
        <f>VLOOKUP(A227, Kickstarter!B:E, 4, FALSE)</f>
        <v>0</v>
      </c>
      <c r="E227" t="str">
        <f>VLOOKUP(A227, Kickstarter!B:F, 5, FALSE)</f>
        <v>failed</v>
      </c>
      <c r="F227" t="str">
        <f>VLOOKUP(A227, Kickstarter!B:G, 6, FALSE)</f>
        <v>US</v>
      </c>
      <c r="G227" t="str">
        <f>VLOOKUP(A227, Kickstarter!B:H, 7, FALSE)</f>
        <v>USD</v>
      </c>
      <c r="H227">
        <f>VLOOKUP(A227, Kickstarter!B:I, 8, FALSE)</f>
        <v>1460153054</v>
      </c>
    </row>
    <row r="228" spans="1:8" ht="45" x14ac:dyDescent="0.25">
      <c r="A228" s="1" t="s">
        <v>228</v>
      </c>
      <c r="B228" s="1" t="str">
        <f>VLOOKUP(A228, Kickstarter!B:C, 2, FALSE)</f>
        <v>A TRUE STORY OF DOMESTIC VILOLENCE THAT SEEKS TO OFFER THE VIEWER OUTLEST OF SUPPORT.</v>
      </c>
      <c r="C228" s="9">
        <f>VLOOKUP(A228, Kickstarter!B:E, 3, FALSE)</f>
        <v>29000</v>
      </c>
      <c r="D228">
        <f>VLOOKUP(A228, Kickstarter!B:E, 4, FALSE)</f>
        <v>250</v>
      </c>
      <c r="E228" t="str">
        <f>VLOOKUP(A228, Kickstarter!B:F, 5, FALSE)</f>
        <v>failed</v>
      </c>
      <c r="F228" t="str">
        <f>VLOOKUP(A228, Kickstarter!B:G, 6, FALSE)</f>
        <v>GB</v>
      </c>
      <c r="G228" t="str">
        <f>VLOOKUP(A228, Kickstarter!B:H, 7, FALSE)</f>
        <v>GBP</v>
      </c>
      <c r="H228">
        <f>VLOOKUP(A228, Kickstarter!B:I, 8, FALSE)</f>
        <v>1433064540</v>
      </c>
    </row>
    <row r="229" spans="1:8" ht="45" x14ac:dyDescent="0.25">
      <c r="A229" s="1" t="s">
        <v>229</v>
      </c>
      <c r="B229" s="1" t="str">
        <f>VLOOKUP(A229, Kickstarter!B:C, 2, FALSE)</f>
        <v>Imagine your life is full is nothing but pain and darkness. One day, you had the chance to be free from it all. Would you take it?</v>
      </c>
      <c r="C229" s="9">
        <f>VLOOKUP(A229, Kickstarter!B:E, 3, FALSE)</f>
        <v>28000</v>
      </c>
      <c r="D229">
        <f>VLOOKUP(A229, Kickstarter!B:E, 4, FALSE)</f>
        <v>0</v>
      </c>
      <c r="E229" t="str">
        <f>VLOOKUP(A229, Kickstarter!B:F, 5, FALSE)</f>
        <v>failed</v>
      </c>
      <c r="F229" t="str">
        <f>VLOOKUP(A229, Kickstarter!B:G, 6, FALSE)</f>
        <v>US</v>
      </c>
      <c r="G229" t="str">
        <f>VLOOKUP(A229, Kickstarter!B:H, 7, FALSE)</f>
        <v>USD</v>
      </c>
      <c r="H229">
        <f>VLOOKUP(A229, Kickstarter!B:I, 8, FALSE)</f>
        <v>1436477241</v>
      </c>
    </row>
    <row r="230" spans="1:8" ht="30" x14ac:dyDescent="0.25">
      <c r="A230" s="1" t="s">
        <v>230</v>
      </c>
      <c r="B230" s="1" t="str">
        <f>VLOOKUP(A230, Kickstarter!B:C, 2, FALSE)</f>
        <v>I am making a film from one one of my books called facets of a Geek life.</v>
      </c>
      <c r="C230" s="9">
        <f>VLOOKUP(A230, Kickstarter!B:E, 3, FALSE)</f>
        <v>8000</v>
      </c>
      <c r="D230">
        <f>VLOOKUP(A230, Kickstarter!B:E, 4, FALSE)</f>
        <v>0</v>
      </c>
      <c r="E230" t="str">
        <f>VLOOKUP(A230, Kickstarter!B:F, 5, FALSE)</f>
        <v>failed</v>
      </c>
      <c r="F230" t="str">
        <f>VLOOKUP(A230, Kickstarter!B:G, 6, FALSE)</f>
        <v>GB</v>
      </c>
      <c r="G230" t="str">
        <f>VLOOKUP(A230, Kickstarter!B:H, 7, FALSE)</f>
        <v>GBP</v>
      </c>
      <c r="H230">
        <f>VLOOKUP(A230, Kickstarter!B:I, 8, FALSE)</f>
        <v>1433176105</v>
      </c>
    </row>
    <row r="231" spans="1:8" ht="60" x14ac:dyDescent="0.25">
      <c r="A231" s="1" t="s">
        <v>231</v>
      </c>
      <c r="B231" s="1" t="str">
        <f>VLOOKUP(A231, Kickstarter!B:C, 2, FALSE)</f>
        <v>I teenage girl that wants to go around the system. She does all she can to cheat and finds herself in a bad position when she messesup</v>
      </c>
      <c r="C231" s="9">
        <f>VLOOKUP(A231, Kickstarter!B:E, 3, FALSE)</f>
        <v>3000</v>
      </c>
      <c r="D231">
        <f>VLOOKUP(A231, Kickstarter!B:E, 4, FALSE)</f>
        <v>0</v>
      </c>
      <c r="E231" t="str">
        <f>VLOOKUP(A231, Kickstarter!B:F, 5, FALSE)</f>
        <v>failed</v>
      </c>
      <c r="F231" t="str">
        <f>VLOOKUP(A231, Kickstarter!B:G, 6, FALSE)</f>
        <v>DE</v>
      </c>
      <c r="G231" t="str">
        <f>VLOOKUP(A231, Kickstarter!B:H, 7, FALSE)</f>
        <v>EUR</v>
      </c>
      <c r="H231">
        <f>VLOOKUP(A231, Kickstarter!B:I, 8, FALSE)</f>
        <v>1455402297</v>
      </c>
    </row>
    <row r="232" spans="1:8" ht="60" x14ac:dyDescent="0.25">
      <c r="A232" s="1" t="s">
        <v>232</v>
      </c>
      <c r="B232" s="1" t="str">
        <f>VLOOKUP(A232, Kickstarter!B:C, 2, FALSE)</f>
        <v>In Love There's War is a spicy web series that will have viewers at the edge of their seats as deception and hidden secrecies unravel.</v>
      </c>
      <c r="C232" s="9">
        <f>VLOOKUP(A232, Kickstarter!B:E, 3, FALSE)</f>
        <v>15000</v>
      </c>
      <c r="D232">
        <f>VLOOKUP(A232, Kickstarter!B:E, 4, FALSE)</f>
        <v>60</v>
      </c>
      <c r="E232" t="str">
        <f>VLOOKUP(A232, Kickstarter!B:F, 5, FALSE)</f>
        <v>failed</v>
      </c>
      <c r="F232" t="str">
        <f>VLOOKUP(A232, Kickstarter!B:G, 6, FALSE)</f>
        <v>US</v>
      </c>
      <c r="G232" t="str">
        <f>VLOOKUP(A232, Kickstarter!B:H, 7, FALSE)</f>
        <v>USD</v>
      </c>
      <c r="H232">
        <f>VLOOKUP(A232, Kickstarter!B:I, 8, FALSE)</f>
        <v>1433443151</v>
      </c>
    </row>
    <row r="233" spans="1:8" ht="60" x14ac:dyDescent="0.25">
      <c r="A233" s="1" t="s">
        <v>233</v>
      </c>
      <c r="B233" s="1" t="str">
        <f>VLOOKUP(A233, Kickstarter!B:C, 2, FALSE)</f>
        <v>Farewell to Freedom the screenplay portrays  a vulnerable divorce'  who falls for a hard-luck cowboy she meets in Las Vegas.</v>
      </c>
      <c r="C233" s="9">
        <f>VLOOKUP(A233, Kickstarter!B:E, 3, FALSE)</f>
        <v>1500000</v>
      </c>
      <c r="D233">
        <f>VLOOKUP(A233, Kickstarter!B:E, 4, FALSE)</f>
        <v>0</v>
      </c>
      <c r="E233" t="str">
        <f>VLOOKUP(A233, Kickstarter!B:F, 5, FALSE)</f>
        <v>failed</v>
      </c>
      <c r="F233" t="str">
        <f>VLOOKUP(A233, Kickstarter!B:G, 6, FALSE)</f>
        <v>US</v>
      </c>
      <c r="G233" t="str">
        <f>VLOOKUP(A233, Kickstarter!B:H, 7, FALSE)</f>
        <v>USD</v>
      </c>
      <c r="H233">
        <f>VLOOKUP(A233, Kickstarter!B:I, 8, FALSE)</f>
        <v>1451775651</v>
      </c>
    </row>
    <row r="234" spans="1:8" ht="60" x14ac:dyDescent="0.25">
      <c r="A234" s="1" t="s">
        <v>234</v>
      </c>
      <c r="B234" s="1" t="str">
        <f>VLOOKUP(A234, Kickstarter!B:C, 2, FALSE)</f>
        <v>A high-impact, high-quality resource to address, for young people and youth-related professionals, the issue of sexual consent.</v>
      </c>
      <c r="C234" s="9">
        <f>VLOOKUP(A234, Kickstarter!B:E, 3, FALSE)</f>
        <v>4000</v>
      </c>
      <c r="D234">
        <f>VLOOKUP(A234, Kickstarter!B:E, 4, FALSE)</f>
        <v>110</v>
      </c>
      <c r="E234" t="str">
        <f>VLOOKUP(A234, Kickstarter!B:F, 5, FALSE)</f>
        <v>failed</v>
      </c>
      <c r="F234" t="str">
        <f>VLOOKUP(A234, Kickstarter!B:G, 6, FALSE)</f>
        <v>GB</v>
      </c>
      <c r="G234" t="str">
        <f>VLOOKUP(A234, Kickstarter!B:H, 7, FALSE)</f>
        <v>GBP</v>
      </c>
      <c r="H234">
        <f>VLOOKUP(A234, Kickstarter!B:I, 8, FALSE)</f>
        <v>1425066546</v>
      </c>
    </row>
    <row r="235" spans="1:8" ht="45" x14ac:dyDescent="0.25">
      <c r="A235" s="1" t="s">
        <v>235</v>
      </c>
      <c r="B235" s="1" t="str">
        <f>VLOOKUP(A235, Kickstarter!B:C, 2, FALSE)</f>
        <v>â€œArea 4â€ revolves around Frank Hammond, a counselor at a high school, who discovers the scandals that took place.</v>
      </c>
      <c r="C235" s="9">
        <f>VLOOKUP(A235, Kickstarter!B:E, 3, FALSE)</f>
        <v>350000</v>
      </c>
      <c r="D235">
        <f>VLOOKUP(A235, Kickstarter!B:E, 4, FALSE)</f>
        <v>0</v>
      </c>
      <c r="E235" t="str">
        <f>VLOOKUP(A235, Kickstarter!B:F, 5, FALSE)</f>
        <v>failed</v>
      </c>
      <c r="F235" t="str">
        <f>VLOOKUP(A235, Kickstarter!B:G, 6, FALSE)</f>
        <v>US</v>
      </c>
      <c r="G235" t="str">
        <f>VLOOKUP(A235, Kickstarter!B:H, 7, FALSE)</f>
        <v>USD</v>
      </c>
      <c r="H235">
        <f>VLOOKUP(A235, Kickstarter!B:I, 8, FALSE)</f>
        <v>1475185972</v>
      </c>
    </row>
    <row r="236" spans="1:8" ht="60" x14ac:dyDescent="0.25">
      <c r="A236" s="1" t="s">
        <v>236</v>
      </c>
      <c r="B236" s="1" t="str">
        <f>VLOOKUP(A236, Kickstarter!B:C, 2, FALSE)</f>
        <v>The Interviewer is a dramatic short film about second chances. If a murderer can get a second chance then uneducated children can too.</v>
      </c>
      <c r="C236" s="9">
        <f>VLOOKUP(A236, Kickstarter!B:E, 3, FALSE)</f>
        <v>1000</v>
      </c>
      <c r="D236">
        <f>VLOOKUP(A236, Kickstarter!B:E, 4, FALSE)</f>
        <v>401</v>
      </c>
      <c r="E236" t="str">
        <f>VLOOKUP(A236, Kickstarter!B:F, 5, FALSE)</f>
        <v>failed</v>
      </c>
      <c r="F236" t="str">
        <f>VLOOKUP(A236, Kickstarter!B:G, 6, FALSE)</f>
        <v>US</v>
      </c>
      <c r="G236" t="str">
        <f>VLOOKUP(A236, Kickstarter!B:H, 7, FALSE)</f>
        <v>USD</v>
      </c>
      <c r="H236">
        <f>VLOOKUP(A236, Kickstarter!B:I, 8, FALSE)</f>
        <v>1434847859</v>
      </c>
    </row>
    <row r="237" spans="1:8" ht="45" x14ac:dyDescent="0.25">
      <c r="A237" s="1" t="s">
        <v>237</v>
      </c>
      <c r="B237" s="1" t="str">
        <f>VLOOKUP(A237, Kickstarter!B:C, 2, FALSE)</f>
        <v>Taking people on a deep emotional trip with a story about sometimes those who have less, give more.</v>
      </c>
      <c r="C237" s="9">
        <f>VLOOKUP(A237, Kickstarter!B:E, 3, FALSE)</f>
        <v>10000</v>
      </c>
      <c r="D237">
        <f>VLOOKUP(A237, Kickstarter!B:E, 4, FALSE)</f>
        <v>0</v>
      </c>
      <c r="E237" t="str">
        <f>VLOOKUP(A237, Kickstarter!B:F, 5, FALSE)</f>
        <v>failed</v>
      </c>
      <c r="F237" t="str">
        <f>VLOOKUP(A237, Kickstarter!B:G, 6, FALSE)</f>
        <v>US</v>
      </c>
      <c r="G237" t="str">
        <f>VLOOKUP(A237, Kickstarter!B:H, 7, FALSE)</f>
        <v>USD</v>
      </c>
      <c r="H237">
        <f>VLOOKUP(A237, Kickstarter!B:I, 8, FALSE)</f>
        <v>1436478497</v>
      </c>
    </row>
    <row r="238" spans="1:8" ht="60" x14ac:dyDescent="0.25">
      <c r="A238" s="1" t="s">
        <v>238</v>
      </c>
      <c r="B238" s="1" t="str">
        <f>VLOOKUP(A238, Kickstarter!B:C, 2, FALSE)</f>
        <v>Real cases from IAB investigations. Good cops taking down the bad cops. Police misconduct, obsessive force, drug trafficking etc.</v>
      </c>
      <c r="C238" s="9">
        <f>VLOOKUP(A238, Kickstarter!B:E, 3, FALSE)</f>
        <v>150000</v>
      </c>
      <c r="D238">
        <f>VLOOKUP(A238, Kickstarter!B:E, 4, FALSE)</f>
        <v>0</v>
      </c>
      <c r="E238" t="str">
        <f>VLOOKUP(A238, Kickstarter!B:F, 5, FALSE)</f>
        <v>failed</v>
      </c>
      <c r="F238" t="str">
        <f>VLOOKUP(A238, Kickstarter!B:G, 6, FALSE)</f>
        <v>US</v>
      </c>
      <c r="G238" t="str">
        <f>VLOOKUP(A238, Kickstarter!B:H, 7, FALSE)</f>
        <v>USD</v>
      </c>
      <c r="H238">
        <f>VLOOKUP(A238, Kickstarter!B:I, 8, FALSE)</f>
        <v>1451952000</v>
      </c>
    </row>
    <row r="239" spans="1:8" ht="30" x14ac:dyDescent="0.25">
      <c r="A239" s="1" t="s">
        <v>239</v>
      </c>
      <c r="B239" s="1" t="str">
        <f>VLOOKUP(A239, Kickstarter!B:C, 2, FALSE)</f>
        <v>Making The Choice is a christian short film series.</v>
      </c>
      <c r="C239" s="9">
        <f>VLOOKUP(A239, Kickstarter!B:E, 3, FALSE)</f>
        <v>15000</v>
      </c>
      <c r="D239">
        <f>VLOOKUP(A239, Kickstarter!B:E, 4, FALSE)</f>
        <v>50</v>
      </c>
      <c r="E239" t="str">
        <f>VLOOKUP(A239, Kickstarter!B:F, 5, FALSE)</f>
        <v>failed</v>
      </c>
      <c r="F239" t="str">
        <f>VLOOKUP(A239, Kickstarter!B:G, 6, FALSE)</f>
        <v>US</v>
      </c>
      <c r="G239" t="str">
        <f>VLOOKUP(A239, Kickstarter!B:H, 7, FALSE)</f>
        <v>USD</v>
      </c>
      <c r="H239">
        <f>VLOOKUP(A239, Kickstarter!B:I, 8, FALSE)</f>
        <v>1457445069</v>
      </c>
    </row>
    <row r="240" spans="1:8" ht="60" x14ac:dyDescent="0.25">
      <c r="A240" s="1" t="s">
        <v>240</v>
      </c>
      <c r="B240" s="1" t="str">
        <f>VLOOKUP(A240, Kickstarter!B:C, 2, FALSE)</f>
        <v>A film to stop society from judging others and get along. Life is not about discrimination! Donate for this Thrilling Drama Series!!!!</v>
      </c>
      <c r="C240" s="9">
        <f>VLOOKUP(A240, Kickstarter!B:E, 3, FALSE)</f>
        <v>26000</v>
      </c>
      <c r="D240">
        <f>VLOOKUP(A240, Kickstarter!B:E, 4, FALSE)</f>
        <v>0</v>
      </c>
      <c r="E240" t="str">
        <f>VLOOKUP(A240, Kickstarter!B:F, 5, FALSE)</f>
        <v>failed</v>
      </c>
      <c r="F240" t="str">
        <f>VLOOKUP(A240, Kickstarter!B:G, 6, FALSE)</f>
        <v>US</v>
      </c>
      <c r="G240" t="str">
        <f>VLOOKUP(A240, Kickstarter!B:H, 7, FALSE)</f>
        <v>USD</v>
      </c>
      <c r="H240">
        <f>VLOOKUP(A240, Kickstarter!B:I, 8, FALSE)</f>
        <v>1483088400</v>
      </c>
    </row>
    <row r="241" spans="1:8" ht="45" x14ac:dyDescent="0.25">
      <c r="A241" s="1" t="s">
        <v>241</v>
      </c>
      <c r="B241" s="1" t="str">
        <f>VLOOKUP(A241, Kickstarter!B:C, 2, FALSE)</f>
        <v>Lovers Clint and Eli convey their conflicting perspectives of guilt and remorse while in the desolate Australian bush.</v>
      </c>
      <c r="C241" s="9">
        <f>VLOOKUP(A241, Kickstarter!B:E, 3, FALSE)</f>
        <v>1000</v>
      </c>
      <c r="D241">
        <f>VLOOKUP(A241, Kickstarter!B:E, 4, FALSE)</f>
        <v>250</v>
      </c>
      <c r="E241" t="str">
        <f>VLOOKUP(A241, Kickstarter!B:F, 5, FALSE)</f>
        <v>failed</v>
      </c>
      <c r="F241" t="str">
        <f>VLOOKUP(A241, Kickstarter!B:G, 6, FALSE)</f>
        <v>AU</v>
      </c>
      <c r="G241" t="str">
        <f>VLOOKUP(A241, Kickstarter!B:H, 7, FALSE)</f>
        <v>AUD</v>
      </c>
      <c r="H241">
        <f>VLOOKUP(A241, Kickstarter!B:I, 8, FALSE)</f>
        <v>1446984000</v>
      </c>
    </row>
    <row r="242" spans="1:8" ht="60" x14ac:dyDescent="0.25">
      <c r="A242" s="1" t="s">
        <v>242</v>
      </c>
      <c r="B242" s="1" t="str">
        <f>VLOOKUP(A242, Kickstarter!B:C, 2, FALSE)</f>
        <v>"Hackers in Uganda" is the story of a group of humanitarian computer hackers providing technological education and services in Uganda.</v>
      </c>
      <c r="C242" s="9">
        <f>VLOOKUP(A242, Kickstarter!B:E, 3, FALSE)</f>
        <v>15000</v>
      </c>
      <c r="D242">
        <f>VLOOKUP(A242, Kickstarter!B:E, 4, FALSE)</f>
        <v>16145.12</v>
      </c>
      <c r="E242" t="str">
        <f>VLOOKUP(A242, Kickstarter!B:F, 5, FALSE)</f>
        <v>successful</v>
      </c>
      <c r="F242" t="str">
        <f>VLOOKUP(A242, Kickstarter!B:G, 6, FALSE)</f>
        <v>US</v>
      </c>
      <c r="G242" t="str">
        <f>VLOOKUP(A242, Kickstarter!B:H, 7, FALSE)</f>
        <v>USD</v>
      </c>
      <c r="H242">
        <f>VLOOKUP(A242, Kickstarter!B:I, 8, FALSE)</f>
        <v>1367773211</v>
      </c>
    </row>
    <row r="243" spans="1:8" ht="60" x14ac:dyDescent="0.25">
      <c r="A243" s="1" t="s">
        <v>243</v>
      </c>
      <c r="B243" s="1" t="str">
        <f>VLOOKUP(A243, Kickstarter!B:C, 2, FALSE)</f>
        <v>"LESLIE" explores the unapologetic life of Leslie Cochran, the thong-clad homeless man turned cultural icon in the heart of Texas.</v>
      </c>
      <c r="C243" s="9">
        <f>VLOOKUP(A243, Kickstarter!B:E, 3, FALSE)</f>
        <v>36400</v>
      </c>
      <c r="D243">
        <f>VLOOKUP(A243, Kickstarter!B:E, 4, FALSE)</f>
        <v>41000</v>
      </c>
      <c r="E243" t="str">
        <f>VLOOKUP(A243, Kickstarter!B:F, 5, FALSE)</f>
        <v>successful</v>
      </c>
      <c r="F243" t="str">
        <f>VLOOKUP(A243, Kickstarter!B:G, 6, FALSE)</f>
        <v>US</v>
      </c>
      <c r="G243" t="str">
        <f>VLOOKUP(A243, Kickstarter!B:H, 7, FALSE)</f>
        <v>USD</v>
      </c>
      <c r="H243">
        <f>VLOOKUP(A243, Kickstarter!B:I, 8, FALSE)</f>
        <v>1419180304</v>
      </c>
    </row>
    <row r="244" spans="1:8" ht="45" x14ac:dyDescent="0.25">
      <c r="A244" s="1" t="s">
        <v>244</v>
      </c>
      <c r="B244" s="1" t="str">
        <f>VLOOKUP(A244, Kickstarter!B:C, 2, FALSE)</f>
        <v>An unprecedented feature-length documentary film about Maine's tribal, oft-misunderstood ice fishing sub-culture.</v>
      </c>
      <c r="C244" s="9">
        <f>VLOOKUP(A244, Kickstarter!B:E, 3, FALSE)</f>
        <v>13000</v>
      </c>
      <c r="D244">
        <f>VLOOKUP(A244, Kickstarter!B:E, 4, FALSE)</f>
        <v>14750</v>
      </c>
      <c r="E244" t="str">
        <f>VLOOKUP(A244, Kickstarter!B:F, 5, FALSE)</f>
        <v>successful</v>
      </c>
      <c r="F244" t="str">
        <f>VLOOKUP(A244, Kickstarter!B:G, 6, FALSE)</f>
        <v>US</v>
      </c>
      <c r="G244" t="str">
        <f>VLOOKUP(A244, Kickstarter!B:H, 7, FALSE)</f>
        <v>USD</v>
      </c>
      <c r="H244">
        <f>VLOOKUP(A244, Kickstarter!B:I, 8, FALSE)</f>
        <v>1324381790</v>
      </c>
    </row>
    <row r="245" spans="1:8" ht="45" x14ac:dyDescent="0.25">
      <c r="A245" s="1" t="s">
        <v>245</v>
      </c>
      <c r="B245" s="1" t="str">
        <f>VLOOKUP(A245, Kickstarter!B:C, 2, FALSE)</f>
        <v>A Hasidic man reaches a turning point in his recovery from mental illness and addiction, and is determined to start a new life.</v>
      </c>
      <c r="C245" s="9">
        <f>VLOOKUP(A245, Kickstarter!B:E, 3, FALSE)</f>
        <v>25000</v>
      </c>
      <c r="D245">
        <f>VLOOKUP(A245, Kickstarter!B:E, 4, FALSE)</f>
        <v>25648</v>
      </c>
      <c r="E245" t="str">
        <f>VLOOKUP(A245, Kickstarter!B:F, 5, FALSE)</f>
        <v>successful</v>
      </c>
      <c r="F245" t="str">
        <f>VLOOKUP(A245, Kickstarter!B:G, 6, FALSE)</f>
        <v>US</v>
      </c>
      <c r="G245" t="str">
        <f>VLOOKUP(A245, Kickstarter!B:H, 7, FALSE)</f>
        <v>USD</v>
      </c>
      <c r="H245">
        <f>VLOOKUP(A245, Kickstarter!B:I, 8, FALSE)</f>
        <v>1393031304</v>
      </c>
    </row>
    <row r="246" spans="1:8" ht="60" x14ac:dyDescent="0.25">
      <c r="A246" s="2">
        <v>39756</v>
      </c>
      <c r="B246" s="1" t="str">
        <f>VLOOKUP(A246, Kickstarter!B:C, 2, FALSE)</f>
        <v>A transmedia-project to amass a library of footage shot the day Obama was elected, for (1) a feature documentary, (2) an interactive web history</v>
      </c>
      <c r="C246" s="9">
        <f>VLOOKUP(A246, Kickstarter!B:E, 3, FALSE)</f>
        <v>3500</v>
      </c>
      <c r="D246">
        <f>VLOOKUP(A246, Kickstarter!B:E, 4, FALSE)</f>
        <v>3981.5</v>
      </c>
      <c r="E246" t="str">
        <f>VLOOKUP(A246, Kickstarter!B:F, 5, FALSE)</f>
        <v>successful</v>
      </c>
      <c r="F246" t="str">
        <f>VLOOKUP(A246, Kickstarter!B:G, 6, FALSE)</f>
        <v>US</v>
      </c>
      <c r="G246" t="str">
        <f>VLOOKUP(A246, Kickstarter!B:H, 7, FALSE)</f>
        <v>USD</v>
      </c>
      <c r="H246">
        <f>VLOOKUP(A246, Kickstarter!B:I, 8, FALSE)</f>
        <v>1268723160</v>
      </c>
    </row>
    <row r="247" spans="1:8" ht="60" x14ac:dyDescent="0.25">
      <c r="A247" s="1" t="s">
        <v>246</v>
      </c>
      <c r="B247" s="1" t="str">
        <f>VLOOKUP(A247, Kickstarter!B:C, 2, FALSE)</f>
        <v>"Human society fascinates me &amp; awes me &amp; fills me with grief &amp; joy; I just can't find my place to plug into it." - C. Converse, 8/10/74</v>
      </c>
      <c r="C247" s="9">
        <f>VLOOKUP(A247, Kickstarter!B:E, 3, FALSE)</f>
        <v>5000</v>
      </c>
      <c r="D247">
        <f>VLOOKUP(A247, Kickstarter!B:E, 4, FALSE)</f>
        <v>5186</v>
      </c>
      <c r="E247" t="str">
        <f>VLOOKUP(A247, Kickstarter!B:F, 5, FALSE)</f>
        <v>successful</v>
      </c>
      <c r="F247" t="str">
        <f>VLOOKUP(A247, Kickstarter!B:G, 6, FALSE)</f>
        <v>US</v>
      </c>
      <c r="G247" t="str">
        <f>VLOOKUP(A247, Kickstarter!B:H, 7, FALSE)</f>
        <v>USD</v>
      </c>
      <c r="H247">
        <f>VLOOKUP(A247, Kickstarter!B:I, 8, FALSE)</f>
        <v>1345079785</v>
      </c>
    </row>
    <row r="248" spans="1:8" ht="45" x14ac:dyDescent="0.25">
      <c r="A248" s="1" t="s">
        <v>247</v>
      </c>
      <c r="B248" s="1" t="str">
        <f>VLOOKUP(A248, Kickstarter!B:C, 2, FALSE)</f>
        <v>From 1979 to 1981 twenty-nine Black children in Atlanta were murdered and the others terrified. This is our story...</v>
      </c>
      <c r="C248" s="9">
        <f>VLOOKUP(A248, Kickstarter!B:E, 3, FALSE)</f>
        <v>5000</v>
      </c>
      <c r="D248">
        <f>VLOOKUP(A248, Kickstarter!B:E, 4, FALSE)</f>
        <v>15273</v>
      </c>
      <c r="E248" t="str">
        <f>VLOOKUP(A248, Kickstarter!B:F, 5, FALSE)</f>
        <v>successful</v>
      </c>
      <c r="F248" t="str">
        <f>VLOOKUP(A248, Kickstarter!B:G, 6, FALSE)</f>
        <v>US</v>
      </c>
      <c r="G248" t="str">
        <f>VLOOKUP(A248, Kickstarter!B:H, 7, FALSE)</f>
        <v>USD</v>
      </c>
      <c r="H248">
        <f>VLOOKUP(A248, Kickstarter!B:I, 8, FALSE)</f>
        <v>1292665405</v>
      </c>
    </row>
    <row r="249" spans="1:8" ht="60" x14ac:dyDescent="0.25">
      <c r="A249" s="1" t="s">
        <v>248</v>
      </c>
      <c r="B249" s="1" t="str">
        <f>VLOOKUP(A249, Kickstarter!B:C, 2, FALSE)</f>
        <v xml:space="preserve">A young neuroscientist attempts to reconnect with his ailing father by obsessively studying old family footage.
</v>
      </c>
      <c r="C249" s="9">
        <f>VLOOKUP(A249, Kickstarter!B:E, 3, FALSE)</f>
        <v>5000</v>
      </c>
      <c r="D249">
        <f>VLOOKUP(A249, Kickstarter!B:E, 4, FALSE)</f>
        <v>6705</v>
      </c>
      <c r="E249" t="str">
        <f>VLOOKUP(A249, Kickstarter!B:F, 5, FALSE)</f>
        <v>successful</v>
      </c>
      <c r="F249" t="str">
        <f>VLOOKUP(A249, Kickstarter!B:G, 6, FALSE)</f>
        <v>US</v>
      </c>
      <c r="G249" t="str">
        <f>VLOOKUP(A249, Kickstarter!B:H, 7, FALSE)</f>
        <v>USD</v>
      </c>
      <c r="H249">
        <f>VLOOKUP(A249, Kickstarter!B:I, 8, FALSE)</f>
        <v>1287200340</v>
      </c>
    </row>
    <row r="250" spans="1:8" ht="60" x14ac:dyDescent="0.25">
      <c r="A250" s="1" t="s">
        <v>249</v>
      </c>
      <c r="B250" s="1" t="str">
        <f>VLOOKUP(A250, Kickstarter!B:C, 2, FALSE)</f>
        <v>FAR OUT ISN'T FAR ENOUGH depicts one man's wild, lifelong adventure of testing societal boundaries through his use of subversive art.</v>
      </c>
      <c r="C250" s="9">
        <f>VLOOKUP(A250, Kickstarter!B:E, 3, FALSE)</f>
        <v>85000</v>
      </c>
      <c r="D250">
        <f>VLOOKUP(A250, Kickstarter!B:E, 4, FALSE)</f>
        <v>86133</v>
      </c>
      <c r="E250" t="str">
        <f>VLOOKUP(A250, Kickstarter!B:F, 5, FALSE)</f>
        <v>successful</v>
      </c>
      <c r="F250" t="str">
        <f>VLOOKUP(A250, Kickstarter!B:G, 6, FALSE)</f>
        <v>US</v>
      </c>
      <c r="G250" t="str">
        <f>VLOOKUP(A250, Kickstarter!B:H, 7, FALSE)</f>
        <v>USD</v>
      </c>
      <c r="H250">
        <f>VLOOKUP(A250, Kickstarter!B:I, 8, FALSE)</f>
        <v>1325961309</v>
      </c>
    </row>
    <row r="251" spans="1:8" ht="60" x14ac:dyDescent="0.25">
      <c r="A251" s="1" t="s">
        <v>250</v>
      </c>
      <c r="B251" s="1" t="str">
        <f>VLOOKUP(A251, Kickstarter!B:C, 2, FALSE)</f>
        <v>Bee The Change Campaign utilizes the documentary Vanishing of the Bees to raise awareness about bees and our environment, inspiring people into action</v>
      </c>
      <c r="C251" s="9">
        <f>VLOOKUP(A251, Kickstarter!B:E, 3, FALSE)</f>
        <v>10000</v>
      </c>
      <c r="D251">
        <f>VLOOKUP(A251, Kickstarter!B:E, 4, FALSE)</f>
        <v>11292</v>
      </c>
      <c r="E251" t="str">
        <f>VLOOKUP(A251, Kickstarter!B:F, 5, FALSE)</f>
        <v>successful</v>
      </c>
      <c r="F251" t="str">
        <f>VLOOKUP(A251, Kickstarter!B:G, 6, FALSE)</f>
        <v>US</v>
      </c>
      <c r="G251" t="str">
        <f>VLOOKUP(A251, Kickstarter!B:H, 7, FALSE)</f>
        <v>USD</v>
      </c>
      <c r="H251">
        <f>VLOOKUP(A251, Kickstarter!B:I, 8, FALSE)</f>
        <v>1282498800</v>
      </c>
    </row>
    <row r="252" spans="1:8" ht="60" x14ac:dyDescent="0.25">
      <c r="A252" s="1" t="s">
        <v>251</v>
      </c>
      <c r="B252" s="1" t="str">
        <f>VLOOKUP(A252, Kickstarter!B:C, 2, FALSE)</f>
        <v>Three young farmers risk land and friendship to stand up to the USDA. An experiential film about living a life of self reliance.</v>
      </c>
      <c r="C252" s="9">
        <f>VLOOKUP(A252, Kickstarter!B:E, 3, FALSE)</f>
        <v>30000</v>
      </c>
      <c r="D252">
        <f>VLOOKUP(A252, Kickstarter!B:E, 4, FALSE)</f>
        <v>31675</v>
      </c>
      <c r="E252" t="str">
        <f>VLOOKUP(A252, Kickstarter!B:F, 5, FALSE)</f>
        <v>successful</v>
      </c>
      <c r="F252" t="str">
        <f>VLOOKUP(A252, Kickstarter!B:G, 6, FALSE)</f>
        <v>US</v>
      </c>
      <c r="G252" t="str">
        <f>VLOOKUP(A252, Kickstarter!B:H, 7, FALSE)</f>
        <v>USD</v>
      </c>
      <c r="H252">
        <f>VLOOKUP(A252, Kickstarter!B:I, 8, FALSE)</f>
        <v>1370525691</v>
      </c>
    </row>
    <row r="253" spans="1:8" ht="45" x14ac:dyDescent="0.25">
      <c r="A253" s="1" t="s">
        <v>252</v>
      </c>
      <c r="B253" s="1" t="str">
        <f>VLOOKUP(A253, Kickstarter!B:C, 2, FALSE)</f>
        <v>Remarkably devoted, Mayra is single-handedly sourcing small farm, single-origin coffee from her rural village in Honduras.</v>
      </c>
      <c r="C253" s="9">
        <f>VLOOKUP(A253, Kickstarter!B:E, 3, FALSE)</f>
        <v>3500</v>
      </c>
      <c r="D253">
        <f>VLOOKUP(A253, Kickstarter!B:E, 4, FALSE)</f>
        <v>4395</v>
      </c>
      <c r="E253" t="str">
        <f>VLOOKUP(A253, Kickstarter!B:F, 5, FALSE)</f>
        <v>successful</v>
      </c>
      <c r="F253" t="str">
        <f>VLOOKUP(A253, Kickstarter!B:G, 6, FALSE)</f>
        <v>US</v>
      </c>
      <c r="G253" t="str">
        <f>VLOOKUP(A253, Kickstarter!B:H, 7, FALSE)</f>
        <v>USD</v>
      </c>
      <c r="H253">
        <f>VLOOKUP(A253, Kickstarter!B:I, 8, FALSE)</f>
        <v>1337194800</v>
      </c>
    </row>
    <row r="254" spans="1:8" ht="45" x14ac:dyDescent="0.25">
      <c r="A254" s="1" t="s">
        <v>253</v>
      </c>
      <c r="B254" s="1" t="str">
        <f>VLOOKUP(A254, Kickstarter!B:C, 2, FALSE)</f>
        <v>The definitive story of indie comics and the foremost institution of higher learning for those who draw them.</v>
      </c>
      <c r="C254" s="9">
        <f>VLOOKUP(A254, Kickstarter!B:E, 3, FALSE)</f>
        <v>5000</v>
      </c>
      <c r="D254">
        <f>VLOOKUP(A254, Kickstarter!B:E, 4, FALSE)</f>
        <v>9228</v>
      </c>
      <c r="E254" t="str">
        <f>VLOOKUP(A254, Kickstarter!B:F, 5, FALSE)</f>
        <v>successful</v>
      </c>
      <c r="F254" t="str">
        <f>VLOOKUP(A254, Kickstarter!B:G, 6, FALSE)</f>
        <v>US</v>
      </c>
      <c r="G254" t="str">
        <f>VLOOKUP(A254, Kickstarter!B:H, 7, FALSE)</f>
        <v>USD</v>
      </c>
      <c r="H254">
        <f>VLOOKUP(A254, Kickstarter!B:I, 8, FALSE)</f>
        <v>1275364740</v>
      </c>
    </row>
    <row r="255" spans="1:8" ht="60" x14ac:dyDescent="0.25">
      <c r="A255" s="1" t="s">
        <v>254</v>
      </c>
      <c r="B255" s="1" t="str">
        <f>VLOOKUP(A255, Kickstarter!B:C, 2, FALSE)</f>
        <v>A so-called â€œJig Showâ€ innovates music and theatre and gives birth to entertainment icons that would one day write American pop culture</v>
      </c>
      <c r="C255" s="9">
        <f>VLOOKUP(A255, Kickstarter!B:E, 3, FALSE)</f>
        <v>1500</v>
      </c>
      <c r="D255">
        <f>VLOOKUP(A255, Kickstarter!B:E, 4, FALSE)</f>
        <v>1511</v>
      </c>
      <c r="E255" t="str">
        <f>VLOOKUP(A255, Kickstarter!B:F, 5, FALSE)</f>
        <v>successful</v>
      </c>
      <c r="F255" t="str">
        <f>VLOOKUP(A255, Kickstarter!B:G, 6, FALSE)</f>
        <v>US</v>
      </c>
      <c r="G255" t="str">
        <f>VLOOKUP(A255, Kickstarter!B:H, 7, FALSE)</f>
        <v>USD</v>
      </c>
      <c r="H255">
        <f>VLOOKUP(A255, Kickstarter!B:I, 8, FALSE)</f>
        <v>1329320235</v>
      </c>
    </row>
    <row r="256" spans="1:8" ht="45" x14ac:dyDescent="0.25">
      <c r="A256" s="1" t="s">
        <v>255</v>
      </c>
      <c r="B256" s="1" t="str">
        <f>VLOOKUP(A256, Kickstarter!B:C, 2, FALSE)</f>
        <v>"I Clown You" is a documentary about Israeli medical clowns and clowning as an art of challenging the norm.</v>
      </c>
      <c r="C256" s="9">
        <f>VLOOKUP(A256, Kickstarter!B:E, 3, FALSE)</f>
        <v>24000</v>
      </c>
      <c r="D256">
        <f>VLOOKUP(A256, Kickstarter!B:E, 4, FALSE)</f>
        <v>28067.34</v>
      </c>
      <c r="E256" t="str">
        <f>VLOOKUP(A256, Kickstarter!B:F, 5, FALSE)</f>
        <v>successful</v>
      </c>
      <c r="F256" t="str">
        <f>VLOOKUP(A256, Kickstarter!B:G, 6, FALSE)</f>
        <v>US</v>
      </c>
      <c r="G256" t="str">
        <f>VLOOKUP(A256, Kickstarter!B:H, 7, FALSE)</f>
        <v>USD</v>
      </c>
      <c r="H256">
        <f>VLOOKUP(A256, Kickstarter!B:I, 8, FALSE)</f>
        <v>1445047200</v>
      </c>
    </row>
    <row r="257" spans="1:8" ht="30" x14ac:dyDescent="0.25">
      <c r="A257" s="1" t="s">
        <v>256</v>
      </c>
      <c r="B257" s="1" t="str">
        <f>VLOOKUP(A257, Kickstarter!B:C, 2, FALSE)</f>
        <v>xoxosms is a documentary about first love, long distance and Skype.</v>
      </c>
      <c r="C257" s="9">
        <f>VLOOKUP(A257, Kickstarter!B:E, 3, FALSE)</f>
        <v>8000</v>
      </c>
      <c r="D257">
        <f>VLOOKUP(A257, Kickstarter!B:E, 4, FALSE)</f>
        <v>8538.66</v>
      </c>
      <c r="E257" t="str">
        <f>VLOOKUP(A257, Kickstarter!B:F, 5, FALSE)</f>
        <v>successful</v>
      </c>
      <c r="F257" t="str">
        <f>VLOOKUP(A257, Kickstarter!B:G, 6, FALSE)</f>
        <v>US</v>
      </c>
      <c r="G257" t="str">
        <f>VLOOKUP(A257, Kickstarter!B:H, 7, FALSE)</f>
        <v>USD</v>
      </c>
      <c r="H257">
        <f>VLOOKUP(A257, Kickstarter!B:I, 8, FALSE)</f>
        <v>1300275482</v>
      </c>
    </row>
    <row r="258" spans="1:8" ht="60" x14ac:dyDescent="0.25">
      <c r="A258" s="1" t="s">
        <v>257</v>
      </c>
      <c r="B258" s="1" t="str">
        <f>VLOOKUP(A258, Kickstarter!B:C, 2, FALSE)</f>
        <v>Help share the art and community of Pow Wow, a contemporary art movement in Hawaii, with the rest of the world. #powwowhawaii</v>
      </c>
      <c r="C258" s="9">
        <f>VLOOKUP(A258, Kickstarter!B:E, 3, FALSE)</f>
        <v>13000</v>
      </c>
      <c r="D258">
        <f>VLOOKUP(A258, Kickstarter!B:E, 4, FALSE)</f>
        <v>18083</v>
      </c>
      <c r="E258" t="str">
        <f>VLOOKUP(A258, Kickstarter!B:F, 5, FALSE)</f>
        <v>successful</v>
      </c>
      <c r="F258" t="str">
        <f>VLOOKUP(A258, Kickstarter!B:G, 6, FALSE)</f>
        <v>US</v>
      </c>
      <c r="G258" t="str">
        <f>VLOOKUP(A258, Kickstarter!B:H, 7, FALSE)</f>
        <v>USD</v>
      </c>
      <c r="H258">
        <f>VLOOKUP(A258, Kickstarter!B:I, 8, FALSE)</f>
        <v>1363458467</v>
      </c>
    </row>
    <row r="259" spans="1:8" ht="60" x14ac:dyDescent="0.25">
      <c r="A259" s="1" t="s">
        <v>258</v>
      </c>
      <c r="B259" s="1" t="str">
        <f>VLOOKUP(A259, Kickstarter!B:C, 2, FALSE)</f>
        <v>A documentary about a formerly Japan-only Nintendo game, its international release, and the secret black market of unreleased games.</v>
      </c>
      <c r="C259" s="9">
        <f>VLOOKUP(A259, Kickstarter!B:E, 3, FALSE)</f>
        <v>35000</v>
      </c>
      <c r="D259">
        <f>VLOOKUP(A259, Kickstarter!B:E, 4, FALSE)</f>
        <v>37354.269999999997</v>
      </c>
      <c r="E259" t="str">
        <f>VLOOKUP(A259, Kickstarter!B:F, 5, FALSE)</f>
        <v>successful</v>
      </c>
      <c r="F259" t="str">
        <f>VLOOKUP(A259, Kickstarter!B:G, 6, FALSE)</f>
        <v>US</v>
      </c>
      <c r="G259" t="str">
        <f>VLOOKUP(A259, Kickstarter!B:H, 7, FALSE)</f>
        <v>USD</v>
      </c>
      <c r="H259">
        <f>VLOOKUP(A259, Kickstarter!B:I, 8, FALSE)</f>
        <v>1463670162</v>
      </c>
    </row>
    <row r="260" spans="1:8" ht="60" x14ac:dyDescent="0.25">
      <c r="A260" s="1" t="s">
        <v>259</v>
      </c>
      <c r="B260" s="1" t="str">
        <f>VLOOKUP(A260, Kickstarter!B:C, 2, FALSE)</f>
        <v>This film reveals the story of the modern revolution, the power of people to change their world and the man behind it all, Gene Sharp.</v>
      </c>
      <c r="C260" s="9">
        <f>VLOOKUP(A260, Kickstarter!B:E, 3, FALSE)</f>
        <v>30000</v>
      </c>
      <c r="D260">
        <f>VLOOKUP(A260, Kickstarter!B:E, 4, FALSE)</f>
        <v>57342</v>
      </c>
      <c r="E260" t="str">
        <f>VLOOKUP(A260, Kickstarter!B:F, 5, FALSE)</f>
        <v>successful</v>
      </c>
      <c r="F260" t="str">
        <f>VLOOKUP(A260, Kickstarter!B:G, 6, FALSE)</f>
        <v>US</v>
      </c>
      <c r="G260" t="str">
        <f>VLOOKUP(A260, Kickstarter!B:H, 7, FALSE)</f>
        <v>USD</v>
      </c>
      <c r="H260">
        <f>VLOOKUP(A260, Kickstarter!B:I, 8, FALSE)</f>
        <v>1308359666</v>
      </c>
    </row>
    <row r="261" spans="1:8" ht="60" x14ac:dyDescent="0.25">
      <c r="A261" s="1" t="s">
        <v>260</v>
      </c>
      <c r="B261" s="1" t="str">
        <f>VLOOKUP(A261, Kickstarter!B:C, 2, FALSE)</f>
        <v>A tale about a band who have journeyed through time, dodging hype and mediocrity, and still managed to survive even stronger than ever.</v>
      </c>
      <c r="C261" s="9">
        <f>VLOOKUP(A261, Kickstarter!B:E, 3, FALSE)</f>
        <v>75000</v>
      </c>
      <c r="D261">
        <f>VLOOKUP(A261, Kickstarter!B:E, 4, FALSE)</f>
        <v>98953.42</v>
      </c>
      <c r="E261" t="str">
        <f>VLOOKUP(A261, Kickstarter!B:F, 5, FALSE)</f>
        <v>successful</v>
      </c>
      <c r="F261" t="str">
        <f>VLOOKUP(A261, Kickstarter!B:G, 6, FALSE)</f>
        <v>US</v>
      </c>
      <c r="G261" t="str">
        <f>VLOOKUP(A261, Kickstarter!B:H, 7, FALSE)</f>
        <v>USD</v>
      </c>
      <c r="H261">
        <f>VLOOKUP(A261, Kickstarter!B:I, 8, FALSE)</f>
        <v>1428514969</v>
      </c>
    </row>
    <row r="262" spans="1:8" ht="45" x14ac:dyDescent="0.25">
      <c r="A262" s="1" t="s">
        <v>261</v>
      </c>
      <c r="B262" s="1" t="str">
        <f>VLOOKUP(A262, Kickstarter!B:C, 2, FALSE)</f>
        <v>In the traditional world of Mexican Rodeo, a team of first-generation California girls does it their way.</v>
      </c>
      <c r="C262" s="9">
        <f>VLOOKUP(A262, Kickstarter!B:E, 3, FALSE)</f>
        <v>10000</v>
      </c>
      <c r="D262">
        <f>VLOOKUP(A262, Kickstarter!B:E, 4, FALSE)</f>
        <v>10640</v>
      </c>
      <c r="E262" t="str">
        <f>VLOOKUP(A262, Kickstarter!B:F, 5, FALSE)</f>
        <v>successful</v>
      </c>
      <c r="F262" t="str">
        <f>VLOOKUP(A262, Kickstarter!B:G, 6, FALSE)</f>
        <v>US</v>
      </c>
      <c r="G262" t="str">
        <f>VLOOKUP(A262, Kickstarter!B:H, 7, FALSE)</f>
        <v>USD</v>
      </c>
      <c r="H262">
        <f>VLOOKUP(A262, Kickstarter!B:I, 8, FALSE)</f>
        <v>1279360740</v>
      </c>
    </row>
    <row r="263" spans="1:8" ht="45" x14ac:dyDescent="0.25">
      <c r="A263" s="1" t="s">
        <v>262</v>
      </c>
      <c r="B263" s="1" t="str">
        <f>VLOOKUP(A263, Kickstarter!B:C, 2, FALSE)</f>
        <v>Empires explores the impact of networks on histories and philosophies of political thought.</v>
      </c>
      <c r="C263" s="9">
        <f>VLOOKUP(A263, Kickstarter!B:E, 3, FALSE)</f>
        <v>20000</v>
      </c>
      <c r="D263">
        <f>VLOOKUP(A263, Kickstarter!B:E, 4, FALSE)</f>
        <v>21480</v>
      </c>
      <c r="E263" t="str">
        <f>VLOOKUP(A263, Kickstarter!B:F, 5, FALSE)</f>
        <v>successful</v>
      </c>
      <c r="F263" t="str">
        <f>VLOOKUP(A263, Kickstarter!B:G, 6, FALSE)</f>
        <v>US</v>
      </c>
      <c r="G263" t="str">
        <f>VLOOKUP(A263, Kickstarter!B:H, 7, FALSE)</f>
        <v>USD</v>
      </c>
      <c r="H263">
        <f>VLOOKUP(A263, Kickstarter!B:I, 8, FALSE)</f>
        <v>1339080900</v>
      </c>
    </row>
    <row r="264" spans="1:8" ht="30" x14ac:dyDescent="0.25">
      <c r="A264" s="1" t="s">
        <v>263</v>
      </c>
      <c r="B264" s="1" t="str">
        <f>VLOOKUP(A264, Kickstarter!B:C, 2, FALSE)</f>
        <v>He can never die. He will live forever. He is the last cosmonaut, and this is his story.</v>
      </c>
      <c r="C264" s="9">
        <f>VLOOKUP(A264, Kickstarter!B:E, 3, FALSE)</f>
        <v>2500</v>
      </c>
      <c r="D264">
        <f>VLOOKUP(A264, Kickstarter!B:E, 4, FALSE)</f>
        <v>6000</v>
      </c>
      <c r="E264" t="str">
        <f>VLOOKUP(A264, Kickstarter!B:F, 5, FALSE)</f>
        <v>successful</v>
      </c>
      <c r="F264" t="str">
        <f>VLOOKUP(A264, Kickstarter!B:G, 6, FALSE)</f>
        <v>US</v>
      </c>
      <c r="G264" t="str">
        <f>VLOOKUP(A264, Kickstarter!B:H, 7, FALSE)</f>
        <v>USD</v>
      </c>
      <c r="H264">
        <f>VLOOKUP(A264, Kickstarter!B:I, 8, FALSE)</f>
        <v>1298699828</v>
      </c>
    </row>
    <row r="265" spans="1:8" ht="60" x14ac:dyDescent="0.25">
      <c r="A265" s="1" t="s">
        <v>264</v>
      </c>
      <c r="B265" s="1" t="str">
        <f>VLOOKUP(A265, Kickstarter!B:C, 2, FALSE)</f>
        <v>We need $75,000 to finish this film on families struggling in the worst
economy in 80 years, while facing huge cuts to social services.</v>
      </c>
      <c r="C265" s="9">
        <f>VLOOKUP(A265, Kickstarter!B:E, 3, FALSE)</f>
        <v>25000</v>
      </c>
      <c r="D265">
        <f>VLOOKUP(A265, Kickstarter!B:E, 4, FALSE)</f>
        <v>29520.27</v>
      </c>
      <c r="E265" t="str">
        <f>VLOOKUP(A265, Kickstarter!B:F, 5, FALSE)</f>
        <v>successful</v>
      </c>
      <c r="F265" t="str">
        <f>VLOOKUP(A265, Kickstarter!B:G, 6, FALSE)</f>
        <v>US</v>
      </c>
      <c r="G265" t="str">
        <f>VLOOKUP(A265, Kickstarter!B:H, 7, FALSE)</f>
        <v>USD</v>
      </c>
      <c r="H265">
        <f>VLOOKUP(A265, Kickstarter!B:I, 8, FALSE)</f>
        <v>1348786494</v>
      </c>
    </row>
    <row r="266" spans="1:8" ht="60" x14ac:dyDescent="0.25">
      <c r="A266" s="1" t="s">
        <v>265</v>
      </c>
      <c r="B266" s="1" t="str">
        <f>VLOOKUP(A266, Kickstarter!B:C, 2, FALSE)</f>
        <v>The U.S. women's movement changed the social and cultural dialog
in this country and Boston was one of the centers of this movement.</v>
      </c>
      <c r="C266" s="9">
        <f>VLOOKUP(A266, Kickstarter!B:E, 3, FALSE)</f>
        <v>5000</v>
      </c>
      <c r="D266">
        <f>VLOOKUP(A266, Kickstarter!B:E, 4, FALSE)</f>
        <v>5910</v>
      </c>
      <c r="E266" t="str">
        <f>VLOOKUP(A266, Kickstarter!B:F, 5, FALSE)</f>
        <v>successful</v>
      </c>
      <c r="F266" t="str">
        <f>VLOOKUP(A266, Kickstarter!B:G, 6, FALSE)</f>
        <v>US</v>
      </c>
      <c r="G266" t="str">
        <f>VLOOKUP(A266, Kickstarter!B:H, 7, FALSE)</f>
        <v>USD</v>
      </c>
      <c r="H266">
        <f>VLOOKUP(A266, Kickstarter!B:I, 8, FALSE)</f>
        <v>1336747995</v>
      </c>
    </row>
    <row r="267" spans="1:8" ht="60" x14ac:dyDescent="0.25">
      <c r="A267" s="1" t="s">
        <v>266</v>
      </c>
      <c r="B267" s="1" t="str">
        <f>VLOOKUP(A267, Kickstarter!B:C, 2, FALSE)</f>
        <v>A documentary: a summer garden and communities of local food exchange. The integration of old and new, beauty and function, growth and sustainability.</v>
      </c>
      <c r="C267" s="9">
        <f>VLOOKUP(A267, Kickstarter!B:E, 3, FALSE)</f>
        <v>5000</v>
      </c>
      <c r="D267">
        <f>VLOOKUP(A267, Kickstarter!B:E, 4, FALSE)</f>
        <v>5555</v>
      </c>
      <c r="E267" t="str">
        <f>VLOOKUP(A267, Kickstarter!B:F, 5, FALSE)</f>
        <v>successful</v>
      </c>
      <c r="F267" t="str">
        <f>VLOOKUP(A267, Kickstarter!B:G, 6, FALSE)</f>
        <v>US</v>
      </c>
      <c r="G267" t="str">
        <f>VLOOKUP(A267, Kickstarter!B:H, 7, FALSE)</f>
        <v>USD</v>
      </c>
      <c r="H267">
        <f>VLOOKUP(A267, Kickstarter!B:I, 8, FALSE)</f>
        <v>1273522560</v>
      </c>
    </row>
    <row r="268" spans="1:8" ht="60" x14ac:dyDescent="0.25">
      <c r="A268" s="1" t="s">
        <v>267</v>
      </c>
      <c r="B268" s="1" t="str">
        <f>VLOOKUP(A268, Kickstarter!B:C, 2, FALSE)</f>
        <v>The Eventful Life of Al Hawkes is a documentary film about New England country music, told through the story of a Maine record label and its founder.</v>
      </c>
      <c r="C268" s="9">
        <f>VLOOKUP(A268, Kickstarter!B:E, 3, FALSE)</f>
        <v>1000</v>
      </c>
      <c r="D268">
        <f>VLOOKUP(A268, Kickstarter!B:E, 4, FALSE)</f>
        <v>1455</v>
      </c>
      <c r="E268" t="str">
        <f>VLOOKUP(A268, Kickstarter!B:F, 5, FALSE)</f>
        <v>successful</v>
      </c>
      <c r="F268" t="str">
        <f>VLOOKUP(A268, Kickstarter!B:G, 6, FALSE)</f>
        <v>US</v>
      </c>
      <c r="G268" t="str">
        <f>VLOOKUP(A268, Kickstarter!B:H, 7, FALSE)</f>
        <v>USD</v>
      </c>
      <c r="H268">
        <f>VLOOKUP(A268, Kickstarter!B:I, 8, FALSE)</f>
        <v>1271994660</v>
      </c>
    </row>
    <row r="269" spans="1:8" ht="45" x14ac:dyDescent="0.25">
      <c r="A269" s="1" t="s">
        <v>268</v>
      </c>
      <c r="B269" s="1" t="str">
        <f>VLOOKUP(A269, Kickstarter!B:C, 2, FALSE)</f>
        <v>A visually stunning, feature length film chronicling life's challenges in the remote depths of the Amazon rainforest.</v>
      </c>
      <c r="C269" s="9">
        <f>VLOOKUP(A269, Kickstarter!B:E, 3, FALSE)</f>
        <v>9850</v>
      </c>
      <c r="D269">
        <f>VLOOKUP(A269, Kickstarter!B:E, 4, FALSE)</f>
        <v>12965.44</v>
      </c>
      <c r="E269" t="str">
        <f>VLOOKUP(A269, Kickstarter!B:F, 5, FALSE)</f>
        <v>successful</v>
      </c>
      <c r="F269" t="str">
        <f>VLOOKUP(A269, Kickstarter!B:G, 6, FALSE)</f>
        <v>GB</v>
      </c>
      <c r="G269" t="str">
        <f>VLOOKUP(A269, Kickstarter!B:H, 7, FALSE)</f>
        <v>GBP</v>
      </c>
      <c r="H269">
        <f>VLOOKUP(A269, Kickstarter!B:I, 8, FALSE)</f>
        <v>1403693499</v>
      </c>
    </row>
    <row r="270" spans="1:8" ht="60" x14ac:dyDescent="0.25">
      <c r="A270" s="1" t="s">
        <v>269</v>
      </c>
      <c r="B270" s="1" t="str">
        <f>VLOOKUP(A270, Kickstarter!B:C, 2, FALSE)</f>
        <v>Help us finish a documentary about four teens coming-of-age in a small, rural Mexican town that has suffered 50% migration to the U.S.</v>
      </c>
      <c r="C270" s="9">
        <f>VLOOKUP(A270, Kickstarter!B:E, 3, FALSE)</f>
        <v>5000</v>
      </c>
      <c r="D270">
        <f>VLOOKUP(A270, Kickstarter!B:E, 4, FALSE)</f>
        <v>5570</v>
      </c>
      <c r="E270" t="str">
        <f>VLOOKUP(A270, Kickstarter!B:F, 5, FALSE)</f>
        <v>successful</v>
      </c>
      <c r="F270" t="str">
        <f>VLOOKUP(A270, Kickstarter!B:G, 6, FALSE)</f>
        <v>US</v>
      </c>
      <c r="G270" t="str">
        <f>VLOOKUP(A270, Kickstarter!B:H, 7, FALSE)</f>
        <v>USD</v>
      </c>
      <c r="H270">
        <f>VLOOKUP(A270, Kickstarter!B:I, 8, FALSE)</f>
        <v>1320640778</v>
      </c>
    </row>
    <row r="271" spans="1:8" ht="60" x14ac:dyDescent="0.25">
      <c r="A271" s="1" t="s">
        <v>270</v>
      </c>
      <c r="B271" s="1" t="str">
        <f>VLOOKUP(A271, Kickstarter!B:C, 2, FALSE)</f>
        <v>This documentary tells the story of an unlikely conversation on a topic of grave importance, and how it changed two foes into friends.</v>
      </c>
      <c r="C271" s="9">
        <f>VLOOKUP(A271, Kickstarter!B:E, 3, FALSE)</f>
        <v>100000</v>
      </c>
      <c r="D271">
        <f>VLOOKUP(A271, Kickstarter!B:E, 4, FALSE)</f>
        <v>147233.76999999999</v>
      </c>
      <c r="E271" t="str">
        <f>VLOOKUP(A271, Kickstarter!B:F, 5, FALSE)</f>
        <v>successful</v>
      </c>
      <c r="F271" t="str">
        <f>VLOOKUP(A271, Kickstarter!B:G, 6, FALSE)</f>
        <v>AU</v>
      </c>
      <c r="G271" t="str">
        <f>VLOOKUP(A271, Kickstarter!B:H, 7, FALSE)</f>
        <v>AUD</v>
      </c>
      <c r="H271">
        <f>VLOOKUP(A271, Kickstarter!B:I, 8, FALSE)</f>
        <v>1487738622</v>
      </c>
    </row>
    <row r="272" spans="1:8" ht="45" x14ac:dyDescent="0.25">
      <c r="A272" s="1" t="s">
        <v>271</v>
      </c>
      <c r="B272" s="1" t="str">
        <f>VLOOKUP(A272, Kickstarter!B:C, 2, FALSE)</f>
        <v>Journey behind the lens of the legendary Jini Dellaccio, one of the first women rock â€˜nâ€™ roll photographers.</v>
      </c>
      <c r="C272" s="9">
        <f>VLOOKUP(A272, Kickstarter!B:E, 3, FALSE)</f>
        <v>2300</v>
      </c>
      <c r="D272">
        <f>VLOOKUP(A272, Kickstarter!B:E, 4, FALSE)</f>
        <v>3510</v>
      </c>
      <c r="E272" t="str">
        <f>VLOOKUP(A272, Kickstarter!B:F, 5, FALSE)</f>
        <v>successful</v>
      </c>
      <c r="F272" t="str">
        <f>VLOOKUP(A272, Kickstarter!B:G, 6, FALSE)</f>
        <v>US</v>
      </c>
      <c r="G272" t="str">
        <f>VLOOKUP(A272, Kickstarter!B:H, 7, FALSE)</f>
        <v>USD</v>
      </c>
      <c r="H272">
        <f>VLOOKUP(A272, Kickstarter!B:I, 8, FALSE)</f>
        <v>1306296000</v>
      </c>
    </row>
    <row r="273" spans="1:8" ht="60" x14ac:dyDescent="0.25">
      <c r="A273" s="1" t="s">
        <v>272</v>
      </c>
      <c r="B273" s="1" t="str">
        <f>VLOOKUP(A273, Kickstarter!B:C, 2, FALSE)</f>
        <v>A documentary shot over 12 years about the hopes and dreams of five orphans struggling to reach adulthood in Kenya's Mathare slum.</v>
      </c>
      <c r="C273" s="9">
        <f>VLOOKUP(A273, Kickstarter!B:E, 3, FALSE)</f>
        <v>30000</v>
      </c>
      <c r="D273">
        <f>VLOOKUP(A273, Kickstarter!B:E, 4, FALSE)</f>
        <v>31404</v>
      </c>
      <c r="E273" t="str">
        <f>VLOOKUP(A273, Kickstarter!B:F, 5, FALSE)</f>
        <v>successful</v>
      </c>
      <c r="F273" t="str">
        <f>VLOOKUP(A273, Kickstarter!B:G, 6, FALSE)</f>
        <v>US</v>
      </c>
      <c r="G273" t="str">
        <f>VLOOKUP(A273, Kickstarter!B:H, 7, FALSE)</f>
        <v>USD</v>
      </c>
      <c r="H273">
        <f>VLOOKUP(A273, Kickstarter!B:I, 8, FALSE)</f>
        <v>1388649600</v>
      </c>
    </row>
    <row r="274" spans="1:8" ht="60" x14ac:dyDescent="0.25">
      <c r="A274" s="1" t="s">
        <v>273</v>
      </c>
      <c r="B274" s="1" t="str">
        <f>VLOOKUP(A274, Kickstarter!B:C, 2, FALSE)</f>
        <v>We made 'Do It Again,' a film about my quest to reunite the '60s rock band, The Kinks. Now we need help to show the film off at festivals.</v>
      </c>
      <c r="C274" s="9">
        <f>VLOOKUP(A274, Kickstarter!B:E, 3, FALSE)</f>
        <v>3000</v>
      </c>
      <c r="D274">
        <f>VLOOKUP(A274, Kickstarter!B:E, 4, FALSE)</f>
        <v>5323.01</v>
      </c>
      <c r="E274" t="str">
        <f>VLOOKUP(A274, Kickstarter!B:F, 5, FALSE)</f>
        <v>successful</v>
      </c>
      <c r="F274" t="str">
        <f>VLOOKUP(A274, Kickstarter!B:G, 6, FALSE)</f>
        <v>US</v>
      </c>
      <c r="G274" t="str">
        <f>VLOOKUP(A274, Kickstarter!B:H, 7, FALSE)</f>
        <v>USD</v>
      </c>
      <c r="H274">
        <f>VLOOKUP(A274, Kickstarter!B:I, 8, FALSE)</f>
        <v>1272480540</v>
      </c>
    </row>
    <row r="275" spans="1:8" ht="60" x14ac:dyDescent="0.25">
      <c r="A275" s="1" t="s">
        <v>274</v>
      </c>
      <c r="B275" s="1" t="str">
        <f>VLOOKUP(A275, Kickstarter!B:C, 2, FALSE)</f>
        <v>Man vs. Food meets Extreme Home Makeover! A celebration of the food, music, and rebuilding of New Orleans, and a history-making quest.</v>
      </c>
      <c r="C275" s="9">
        <f>VLOOKUP(A275, Kickstarter!B:E, 3, FALSE)</f>
        <v>5000</v>
      </c>
      <c r="D275">
        <f>VLOOKUP(A275, Kickstarter!B:E, 4, FALSE)</f>
        <v>5388.79</v>
      </c>
      <c r="E275" t="str">
        <f>VLOOKUP(A275, Kickstarter!B:F, 5, FALSE)</f>
        <v>successful</v>
      </c>
      <c r="F275" t="str">
        <f>VLOOKUP(A275, Kickstarter!B:G, 6, FALSE)</f>
        <v>US</v>
      </c>
      <c r="G275" t="str">
        <f>VLOOKUP(A275, Kickstarter!B:H, 7, FALSE)</f>
        <v>USD</v>
      </c>
      <c r="H275">
        <f>VLOOKUP(A275, Kickstarter!B:I, 8, FALSE)</f>
        <v>1309694266</v>
      </c>
    </row>
    <row r="276" spans="1:8" ht="60" x14ac:dyDescent="0.25">
      <c r="A276" s="1" t="s">
        <v>275</v>
      </c>
      <c r="B276" s="1" t="str">
        <f>VLOOKUP(A276, Kickstarter!B:C, 2, FALSE)</f>
        <v>An intimate documentary sharing the powerful voices of Seattle's Somali refugees and their search for peace in their new home.</v>
      </c>
      <c r="C276" s="9">
        <f>VLOOKUP(A276, Kickstarter!B:E, 3, FALSE)</f>
        <v>4000</v>
      </c>
      <c r="D276">
        <f>VLOOKUP(A276, Kickstarter!B:E, 4, FALSE)</f>
        <v>6240</v>
      </c>
      <c r="E276" t="str">
        <f>VLOOKUP(A276, Kickstarter!B:F, 5, FALSE)</f>
        <v>successful</v>
      </c>
      <c r="F276" t="str">
        <f>VLOOKUP(A276, Kickstarter!B:G, 6, FALSE)</f>
        <v>US</v>
      </c>
      <c r="G276" t="str">
        <f>VLOOKUP(A276, Kickstarter!B:H, 7, FALSE)</f>
        <v>USD</v>
      </c>
      <c r="H276">
        <f>VLOOKUP(A276, Kickstarter!B:I, 8, FALSE)</f>
        <v>1333609140</v>
      </c>
    </row>
    <row r="277" spans="1:8" ht="45" x14ac:dyDescent="0.25">
      <c r="A277" s="1" t="s">
        <v>276</v>
      </c>
      <c r="B277" s="1" t="str">
        <f>VLOOKUP(A277, Kickstarter!B:C, 2, FALSE)</f>
        <v>A journey through the origins and influence of funk music from James Brown to D'Angelo we are FINDING THE FUNK!</v>
      </c>
      <c r="C277" s="9">
        <f>VLOOKUP(A277, Kickstarter!B:E, 3, FALSE)</f>
        <v>20000</v>
      </c>
      <c r="D277">
        <f>VLOOKUP(A277, Kickstarter!B:E, 4, FALSE)</f>
        <v>21679</v>
      </c>
      <c r="E277" t="str">
        <f>VLOOKUP(A277, Kickstarter!B:F, 5, FALSE)</f>
        <v>successful</v>
      </c>
      <c r="F277" t="str">
        <f>VLOOKUP(A277, Kickstarter!B:G, 6, FALSE)</f>
        <v>US</v>
      </c>
      <c r="G277" t="str">
        <f>VLOOKUP(A277, Kickstarter!B:H, 7, FALSE)</f>
        <v>USD</v>
      </c>
      <c r="H277">
        <f>VLOOKUP(A277, Kickstarter!B:I, 8, FALSE)</f>
        <v>1352511966</v>
      </c>
    </row>
    <row r="278" spans="1:8" ht="60" x14ac:dyDescent="0.25">
      <c r="A278" s="1" t="s">
        <v>277</v>
      </c>
      <c r="B278" s="1" t="str">
        <f>VLOOKUP(A278, Kickstarter!B:C, 2, FALSE)</f>
        <v>A film about Xhosa women in townships of South Africa micro-farming to fight extreme poverty, gain health, and create food security.</v>
      </c>
      <c r="C278" s="9">
        <f>VLOOKUP(A278, Kickstarter!B:E, 3, FALSE)</f>
        <v>4000</v>
      </c>
      <c r="D278">
        <f>VLOOKUP(A278, Kickstarter!B:E, 4, FALSE)</f>
        <v>5904</v>
      </c>
      <c r="E278" t="str">
        <f>VLOOKUP(A278, Kickstarter!B:F, 5, FALSE)</f>
        <v>successful</v>
      </c>
      <c r="F278" t="str">
        <f>VLOOKUP(A278, Kickstarter!B:G, 6, FALSE)</f>
        <v>US</v>
      </c>
      <c r="G278" t="str">
        <f>VLOOKUP(A278, Kickstarter!B:H, 7, FALSE)</f>
        <v>USD</v>
      </c>
      <c r="H278">
        <f>VLOOKUP(A278, Kickstarter!B:I, 8, FALSE)</f>
        <v>1335574674</v>
      </c>
    </row>
    <row r="279" spans="1:8" ht="60" x14ac:dyDescent="0.25">
      <c r="A279" s="1" t="s">
        <v>278</v>
      </c>
      <c r="B279" s="1" t="str">
        <f>VLOOKUP(A279, Kickstarter!B:C, 2, FALSE)</f>
        <v>A documentary about the survival of letterpress and the remarkable printers who preserve the history and knowledge of the craft.</v>
      </c>
      <c r="C279" s="9">
        <f>VLOOKUP(A279, Kickstarter!B:E, 3, FALSE)</f>
        <v>65000</v>
      </c>
      <c r="D279">
        <f>VLOOKUP(A279, Kickstarter!B:E, 4, FALSE)</f>
        <v>71748</v>
      </c>
      <c r="E279" t="str">
        <f>VLOOKUP(A279, Kickstarter!B:F, 5, FALSE)</f>
        <v>successful</v>
      </c>
      <c r="F279" t="str">
        <f>VLOOKUP(A279, Kickstarter!B:G, 6, FALSE)</f>
        <v>US</v>
      </c>
      <c r="G279" t="str">
        <f>VLOOKUP(A279, Kickstarter!B:H, 7, FALSE)</f>
        <v>USD</v>
      </c>
      <c r="H279">
        <f>VLOOKUP(A279, Kickstarter!B:I, 8, FALSE)</f>
        <v>1432416219</v>
      </c>
    </row>
    <row r="280" spans="1:8" ht="45" x14ac:dyDescent="0.25">
      <c r="A280" s="1" t="s">
        <v>279</v>
      </c>
      <c r="B280" s="1" t="str">
        <f>VLOOKUP(A280, Kickstarter!B:C, 2, FALSE)</f>
        <v>An unlikely story of spirit, defiance and beauty from the most contaminated place on Earth</v>
      </c>
      <c r="C280" s="9">
        <f>VLOOKUP(A280, Kickstarter!B:E, 3, FALSE)</f>
        <v>27000</v>
      </c>
      <c r="D280">
        <f>VLOOKUP(A280, Kickstarter!B:E, 4, FALSE)</f>
        <v>40594</v>
      </c>
      <c r="E280" t="str">
        <f>VLOOKUP(A280, Kickstarter!B:F, 5, FALSE)</f>
        <v>successful</v>
      </c>
      <c r="F280" t="str">
        <f>VLOOKUP(A280, Kickstarter!B:G, 6, FALSE)</f>
        <v>US</v>
      </c>
      <c r="G280" t="str">
        <f>VLOOKUP(A280, Kickstarter!B:H, 7, FALSE)</f>
        <v>USD</v>
      </c>
      <c r="H280">
        <f>VLOOKUP(A280, Kickstarter!B:I, 8, FALSE)</f>
        <v>1350003539</v>
      </c>
    </row>
    <row r="281" spans="1:8" ht="60" x14ac:dyDescent="0.25">
      <c r="A281" s="1" t="s">
        <v>280</v>
      </c>
      <c r="B281" s="1" t="str">
        <f>VLOOKUP(A281, Kickstarter!B:C, 2, FALSE)</f>
        <v>This documentary film is an intimate portrait of love and loss that observes family and nature undergoing the cycle of birth to death.</v>
      </c>
      <c r="C281" s="9">
        <f>VLOOKUP(A281, Kickstarter!B:E, 3, FALSE)</f>
        <v>17000</v>
      </c>
      <c r="D281">
        <f>VLOOKUP(A281, Kickstarter!B:E, 4, FALSE)</f>
        <v>26744.11</v>
      </c>
      <c r="E281" t="str">
        <f>VLOOKUP(A281, Kickstarter!B:F, 5, FALSE)</f>
        <v>successful</v>
      </c>
      <c r="F281" t="str">
        <f>VLOOKUP(A281, Kickstarter!B:G, 6, FALSE)</f>
        <v>US</v>
      </c>
      <c r="G281" t="str">
        <f>VLOOKUP(A281, Kickstarter!B:H, 7, FALSE)</f>
        <v>USD</v>
      </c>
      <c r="H281">
        <f>VLOOKUP(A281, Kickstarter!B:I, 8, FALSE)</f>
        <v>1488160860</v>
      </c>
    </row>
    <row r="282" spans="1:8" ht="60" x14ac:dyDescent="0.25">
      <c r="A282" s="1" t="s">
        <v>281</v>
      </c>
      <c r="B282" s="1" t="str">
        <f>VLOOKUP(A282, Kickstarter!B:C, 2, FALSE)</f>
        <v>My latest film Korengal, takes us back to the same valley with the same troops as in my Academy AwardÂ® nominated film Restrepo.</v>
      </c>
      <c r="C282" s="9">
        <f>VLOOKUP(A282, Kickstarter!B:E, 3, FALSE)</f>
        <v>75000</v>
      </c>
      <c r="D282">
        <f>VLOOKUP(A282, Kickstarter!B:E, 4, FALSE)</f>
        <v>117108</v>
      </c>
      <c r="E282" t="str">
        <f>VLOOKUP(A282, Kickstarter!B:F, 5, FALSE)</f>
        <v>successful</v>
      </c>
      <c r="F282" t="str">
        <f>VLOOKUP(A282, Kickstarter!B:G, 6, FALSE)</f>
        <v>US</v>
      </c>
      <c r="G282" t="str">
        <f>VLOOKUP(A282, Kickstarter!B:H, 7, FALSE)</f>
        <v>USD</v>
      </c>
      <c r="H282">
        <f>VLOOKUP(A282, Kickstarter!B:I, 8, FALSE)</f>
        <v>1401459035</v>
      </c>
    </row>
    <row r="283" spans="1:8" ht="60" x14ac:dyDescent="0.25">
      <c r="A283" s="1" t="s">
        <v>282</v>
      </c>
      <c r="B283" s="1" t="str">
        <f>VLOOKUP(A283, Kickstarter!B:C, 2, FALSE)</f>
        <v>Last May, I created my mission: To reunite the brilliant but (in my opinion) under-appreciated band, the Kinks. I decided to make...</v>
      </c>
      <c r="C283" s="9">
        <f>VLOOKUP(A283, Kickstarter!B:E, 3, FALSE)</f>
        <v>5500</v>
      </c>
      <c r="D283">
        <f>VLOOKUP(A283, Kickstarter!B:E, 4, FALSE)</f>
        <v>6632.32</v>
      </c>
      <c r="E283" t="str">
        <f>VLOOKUP(A283, Kickstarter!B:F, 5, FALSE)</f>
        <v>successful</v>
      </c>
      <c r="F283" t="str">
        <f>VLOOKUP(A283, Kickstarter!B:G, 6, FALSE)</f>
        <v>US</v>
      </c>
      <c r="G283" t="str">
        <f>VLOOKUP(A283, Kickstarter!B:H, 7, FALSE)</f>
        <v>USD</v>
      </c>
      <c r="H283">
        <f>VLOOKUP(A283, Kickstarter!B:I, 8, FALSE)</f>
        <v>1249932360</v>
      </c>
    </row>
    <row r="284" spans="1:8" ht="45" x14ac:dyDescent="0.25">
      <c r="A284" s="1" t="s">
        <v>283</v>
      </c>
      <c r="B284" s="1" t="str">
        <f>VLOOKUP(A284, Kickstarter!B:C, 2, FALSE)</f>
        <v>See US Marines make counter-insurgency work in Helmand Province--the Taliban's stronghold in Afghanistan.</v>
      </c>
      <c r="C284" s="9">
        <f>VLOOKUP(A284, Kickstarter!B:E, 3, FALSE)</f>
        <v>45000</v>
      </c>
      <c r="D284">
        <f>VLOOKUP(A284, Kickstarter!B:E, 4, FALSE)</f>
        <v>45535</v>
      </c>
      <c r="E284" t="str">
        <f>VLOOKUP(A284, Kickstarter!B:F, 5, FALSE)</f>
        <v>successful</v>
      </c>
      <c r="F284" t="str">
        <f>VLOOKUP(A284, Kickstarter!B:G, 6, FALSE)</f>
        <v>US</v>
      </c>
      <c r="G284" t="str">
        <f>VLOOKUP(A284, Kickstarter!B:H, 7, FALSE)</f>
        <v>USD</v>
      </c>
      <c r="H284">
        <f>VLOOKUP(A284, Kickstarter!B:I, 8, FALSE)</f>
        <v>1266876000</v>
      </c>
    </row>
    <row r="285" spans="1:8" ht="30" x14ac:dyDescent="0.25">
      <c r="A285" s="1" t="s">
        <v>284</v>
      </c>
      <c r="B285" s="1" t="str">
        <f>VLOOKUP(A285, Kickstarter!B:C, 2, FALSE)</f>
        <v>What is the impact of survivorship on the human condition?</v>
      </c>
      <c r="C285" s="9">
        <f>VLOOKUP(A285, Kickstarter!B:E, 3, FALSE)</f>
        <v>18000</v>
      </c>
      <c r="D285">
        <f>VLOOKUP(A285, Kickstarter!B:E, 4, FALSE)</f>
        <v>20569.05</v>
      </c>
      <c r="E285" t="str">
        <f>VLOOKUP(A285, Kickstarter!B:F, 5, FALSE)</f>
        <v>successful</v>
      </c>
      <c r="F285" t="str">
        <f>VLOOKUP(A285, Kickstarter!B:G, 6, FALSE)</f>
        <v>US</v>
      </c>
      <c r="G285" t="str">
        <f>VLOOKUP(A285, Kickstarter!B:H, 7, FALSE)</f>
        <v>USD</v>
      </c>
      <c r="H285">
        <f>VLOOKUP(A285, Kickstarter!B:I, 8, FALSE)</f>
        <v>1306904340</v>
      </c>
    </row>
    <row r="286" spans="1:8" ht="60" x14ac:dyDescent="0.25">
      <c r="A286" s="1" t="s">
        <v>285</v>
      </c>
      <c r="B286" s="1" t="str">
        <f>VLOOKUP(A286, Kickstarter!B:C, 2, FALSE)</f>
        <v>A film documenting WI Gov.Scott Walker's attack on working families and how it is reanimating the American labor movement.</v>
      </c>
      <c r="C286" s="9">
        <f>VLOOKUP(A286, Kickstarter!B:E, 3, FALSE)</f>
        <v>40000</v>
      </c>
      <c r="D286">
        <f>VLOOKUP(A286, Kickstarter!B:E, 4, FALSE)</f>
        <v>41850.46</v>
      </c>
      <c r="E286" t="str">
        <f>VLOOKUP(A286, Kickstarter!B:F, 5, FALSE)</f>
        <v>successful</v>
      </c>
      <c r="F286" t="str">
        <f>VLOOKUP(A286, Kickstarter!B:G, 6, FALSE)</f>
        <v>US</v>
      </c>
      <c r="G286" t="str">
        <f>VLOOKUP(A286, Kickstarter!B:H, 7, FALSE)</f>
        <v>USD</v>
      </c>
      <c r="H286">
        <f>VLOOKUP(A286, Kickstarter!B:I, 8, FALSE)</f>
        <v>1327167780</v>
      </c>
    </row>
    <row r="287" spans="1:8" ht="45" x14ac:dyDescent="0.25">
      <c r="A287" s="1" t="s">
        <v>286</v>
      </c>
      <c r="B287" s="1" t="str">
        <f>VLOOKUP(A287, Kickstarter!B:C, 2, FALSE)</f>
        <v>A documentary about the classic children's book, its creators, and the lasting impact over half a century and beyond.</v>
      </c>
      <c r="C287" s="9">
        <f>VLOOKUP(A287, Kickstarter!B:E, 3, FALSE)</f>
        <v>14000</v>
      </c>
      <c r="D287">
        <f>VLOOKUP(A287, Kickstarter!B:E, 4, FALSE)</f>
        <v>32035.51</v>
      </c>
      <c r="E287" t="str">
        <f>VLOOKUP(A287, Kickstarter!B:F, 5, FALSE)</f>
        <v>successful</v>
      </c>
      <c r="F287" t="str">
        <f>VLOOKUP(A287, Kickstarter!B:G, 6, FALSE)</f>
        <v>US</v>
      </c>
      <c r="G287" t="str">
        <f>VLOOKUP(A287, Kickstarter!B:H, 7, FALSE)</f>
        <v>USD</v>
      </c>
      <c r="H287">
        <f>VLOOKUP(A287, Kickstarter!B:I, 8, FALSE)</f>
        <v>1379614128</v>
      </c>
    </row>
    <row r="288" spans="1:8" ht="60" x14ac:dyDescent="0.25">
      <c r="A288" s="1" t="s">
        <v>287</v>
      </c>
      <c r="B288" s="1" t="str">
        <f>VLOOKUP(A288, Kickstarter!B:C, 2, FALSE)</f>
        <v>A documentary film on the life of legendary photographer George Tice by Peter Bosco, Bruce Wodder and Douglas Underdahl.</v>
      </c>
      <c r="C288" s="9">
        <f>VLOOKUP(A288, Kickstarter!B:E, 3, FALSE)</f>
        <v>15000</v>
      </c>
      <c r="D288">
        <f>VLOOKUP(A288, Kickstarter!B:E, 4, FALSE)</f>
        <v>16373</v>
      </c>
      <c r="E288" t="str">
        <f>VLOOKUP(A288, Kickstarter!B:F, 5, FALSE)</f>
        <v>successful</v>
      </c>
      <c r="F288" t="str">
        <f>VLOOKUP(A288, Kickstarter!B:G, 6, FALSE)</f>
        <v>US</v>
      </c>
      <c r="G288" t="str">
        <f>VLOOKUP(A288, Kickstarter!B:H, 7, FALSE)</f>
        <v>USD</v>
      </c>
      <c r="H288">
        <f>VLOOKUP(A288, Kickstarter!B:I, 8, FALSE)</f>
        <v>1364236524</v>
      </c>
    </row>
    <row r="289" spans="1:8" ht="30" x14ac:dyDescent="0.25">
      <c r="A289" s="1" t="s">
        <v>288</v>
      </c>
      <c r="B289" s="1" t="str">
        <f>VLOOKUP(A289, Kickstarter!B:C, 2, FALSE)</f>
        <v>War is hell. Why would anyone want to spend their weekends there?</v>
      </c>
      <c r="C289" s="9">
        <f>VLOOKUP(A289, Kickstarter!B:E, 3, FALSE)</f>
        <v>15000</v>
      </c>
      <c r="D289">
        <f>VLOOKUP(A289, Kickstarter!B:E, 4, FALSE)</f>
        <v>26445</v>
      </c>
      <c r="E289" t="str">
        <f>VLOOKUP(A289, Kickstarter!B:F, 5, FALSE)</f>
        <v>successful</v>
      </c>
      <c r="F289" t="str">
        <f>VLOOKUP(A289, Kickstarter!B:G, 6, FALSE)</f>
        <v>US</v>
      </c>
      <c r="G289" t="str">
        <f>VLOOKUP(A289, Kickstarter!B:H, 7, FALSE)</f>
        <v>USD</v>
      </c>
      <c r="H289">
        <f>VLOOKUP(A289, Kickstarter!B:I, 8, FALSE)</f>
        <v>1351828800</v>
      </c>
    </row>
    <row r="290" spans="1:8" ht="60" x14ac:dyDescent="0.25">
      <c r="A290" s="1" t="s">
        <v>289</v>
      </c>
      <c r="B290" s="1" t="str">
        <f>VLOOKUP(A290, Kickstarter!B:C, 2, FALSE)</f>
        <v>A portrait of Oceana, WV, an old coal mining town that has become the epicenter of the Oxycontin epidemic, earning the nickname Oxyana.</v>
      </c>
      <c r="C290" s="9">
        <f>VLOOKUP(A290, Kickstarter!B:E, 3, FALSE)</f>
        <v>50000</v>
      </c>
      <c r="D290">
        <f>VLOOKUP(A290, Kickstarter!B:E, 4, FALSE)</f>
        <v>51605.31</v>
      </c>
      <c r="E290" t="str">
        <f>VLOOKUP(A290, Kickstarter!B:F, 5, FALSE)</f>
        <v>successful</v>
      </c>
      <c r="F290" t="str">
        <f>VLOOKUP(A290, Kickstarter!B:G, 6, FALSE)</f>
        <v>US</v>
      </c>
      <c r="G290" t="str">
        <f>VLOOKUP(A290, Kickstarter!B:H, 7, FALSE)</f>
        <v>USD</v>
      </c>
      <c r="H290">
        <f>VLOOKUP(A290, Kickstarter!B:I, 8, FALSE)</f>
        <v>1340683393</v>
      </c>
    </row>
    <row r="291" spans="1:8" ht="60" x14ac:dyDescent="0.25">
      <c r="A291" s="1" t="s">
        <v>290</v>
      </c>
      <c r="B291" s="1" t="str">
        <f>VLOOKUP(A291, Kickstarter!B:C, 2, FALSE)</f>
        <v>A campaign to unlock an award winning film that exposes for the first time the modern British Empire ... and it's terrible cost.</v>
      </c>
      <c r="C291" s="9">
        <f>VLOOKUP(A291, Kickstarter!B:E, 3, FALSE)</f>
        <v>15000</v>
      </c>
      <c r="D291">
        <f>VLOOKUP(A291, Kickstarter!B:E, 4, FALSE)</f>
        <v>15723</v>
      </c>
      <c r="E291" t="str">
        <f>VLOOKUP(A291, Kickstarter!B:F, 5, FALSE)</f>
        <v>successful</v>
      </c>
      <c r="F291" t="str">
        <f>VLOOKUP(A291, Kickstarter!B:G, 6, FALSE)</f>
        <v>GB</v>
      </c>
      <c r="G291" t="str">
        <f>VLOOKUP(A291, Kickstarter!B:H, 7, FALSE)</f>
        <v>GBP</v>
      </c>
      <c r="H291">
        <f>VLOOKUP(A291, Kickstarter!B:I, 8, FALSE)</f>
        <v>1383389834</v>
      </c>
    </row>
    <row r="292" spans="1:8" ht="45" x14ac:dyDescent="0.25">
      <c r="A292" s="1" t="s">
        <v>291</v>
      </c>
      <c r="B292" s="1" t="str">
        <f>VLOOKUP(A292, Kickstarter!B:C, 2, FALSE)</f>
        <v>Help INTOTHEWOODS.TV purchase audio and video gear, lighting and BACK UP HARD DRIVES</v>
      </c>
      <c r="C292" s="9">
        <f>VLOOKUP(A292, Kickstarter!B:E, 3, FALSE)</f>
        <v>4500</v>
      </c>
      <c r="D292">
        <f>VLOOKUP(A292, Kickstarter!B:E, 4, FALSE)</f>
        <v>4800.8</v>
      </c>
      <c r="E292" t="str">
        <f>VLOOKUP(A292, Kickstarter!B:F, 5, FALSE)</f>
        <v>successful</v>
      </c>
      <c r="F292" t="str">
        <f>VLOOKUP(A292, Kickstarter!B:G, 6, FALSE)</f>
        <v>US</v>
      </c>
      <c r="G292" t="str">
        <f>VLOOKUP(A292, Kickstarter!B:H, 7, FALSE)</f>
        <v>USD</v>
      </c>
      <c r="H292">
        <f>VLOOKUP(A292, Kickstarter!B:I, 8, FALSE)</f>
        <v>1296633540</v>
      </c>
    </row>
    <row r="293" spans="1:8" ht="45" x14ac:dyDescent="0.25">
      <c r="A293" s="1" t="s">
        <v>292</v>
      </c>
      <c r="B293" s="1" t="str">
        <f>VLOOKUP(A293, Kickstarter!B:C, 2, FALSE)</f>
        <v>ZoÃ« Romano will be the first person to RUN the route of the Tour de France. I will join her to document that adventure.</v>
      </c>
      <c r="C293" s="9">
        <f>VLOOKUP(A293, Kickstarter!B:E, 3, FALSE)</f>
        <v>5000</v>
      </c>
      <c r="D293">
        <f>VLOOKUP(A293, Kickstarter!B:E, 4, FALSE)</f>
        <v>6001</v>
      </c>
      <c r="E293" t="str">
        <f>VLOOKUP(A293, Kickstarter!B:F, 5, FALSE)</f>
        <v>successful</v>
      </c>
      <c r="F293" t="str">
        <f>VLOOKUP(A293, Kickstarter!B:G, 6, FALSE)</f>
        <v>US</v>
      </c>
      <c r="G293" t="str">
        <f>VLOOKUP(A293, Kickstarter!B:H, 7, FALSE)</f>
        <v>USD</v>
      </c>
      <c r="H293">
        <f>VLOOKUP(A293, Kickstarter!B:I, 8, FALSE)</f>
        <v>1367366460</v>
      </c>
    </row>
    <row r="294" spans="1:8" ht="60" x14ac:dyDescent="0.25">
      <c r="A294" s="1" t="s">
        <v>293</v>
      </c>
      <c r="B294" s="1" t="str">
        <f>VLOOKUP(A294, Kickstarter!B:C, 2, FALSE)</f>
        <v>THE UNDOCUMENTED is a 90 cinema verite documentary that exposes a little known consequence of current U. S. immigration policy.</v>
      </c>
      <c r="C294" s="9">
        <f>VLOOKUP(A294, Kickstarter!B:E, 3, FALSE)</f>
        <v>75000</v>
      </c>
      <c r="D294">
        <f>VLOOKUP(A294, Kickstarter!B:E, 4, FALSE)</f>
        <v>76130.2</v>
      </c>
      <c r="E294" t="str">
        <f>VLOOKUP(A294, Kickstarter!B:F, 5, FALSE)</f>
        <v>successful</v>
      </c>
      <c r="F294" t="str">
        <f>VLOOKUP(A294, Kickstarter!B:G, 6, FALSE)</f>
        <v>US</v>
      </c>
      <c r="G294" t="str">
        <f>VLOOKUP(A294, Kickstarter!B:H, 7, FALSE)</f>
        <v>USD</v>
      </c>
      <c r="H294">
        <f>VLOOKUP(A294, Kickstarter!B:I, 8, FALSE)</f>
        <v>1319860740</v>
      </c>
    </row>
    <row r="295" spans="1:8" ht="60" x14ac:dyDescent="0.25">
      <c r="A295" s="1" t="s">
        <v>294</v>
      </c>
      <c r="B295" s="1" t="str">
        <f>VLOOKUP(A295, Kickstarter!B:C, 2, FALSE)</f>
        <v>The untold story of the first action-adventure heroine who left Hollywood with 70 abused animal actors to make  her films in Idaho</v>
      </c>
      <c r="C295" s="9">
        <f>VLOOKUP(A295, Kickstarter!B:E, 3, FALSE)</f>
        <v>26000</v>
      </c>
      <c r="D295">
        <f>VLOOKUP(A295, Kickstarter!B:E, 4, FALSE)</f>
        <v>26360</v>
      </c>
      <c r="E295" t="str">
        <f>VLOOKUP(A295, Kickstarter!B:F, 5, FALSE)</f>
        <v>successful</v>
      </c>
      <c r="F295" t="str">
        <f>VLOOKUP(A295, Kickstarter!B:G, 6, FALSE)</f>
        <v>US</v>
      </c>
      <c r="G295" t="str">
        <f>VLOOKUP(A295, Kickstarter!B:H, 7, FALSE)</f>
        <v>USD</v>
      </c>
      <c r="H295">
        <f>VLOOKUP(A295, Kickstarter!B:I, 8, FALSE)</f>
        <v>1398009714</v>
      </c>
    </row>
    <row r="296" spans="1:8" ht="90" x14ac:dyDescent="0.25">
      <c r="A296" s="1" t="s">
        <v>295</v>
      </c>
      <c r="B296" s="1" t="str">
        <f>VLOOKUP(A296, Kickstarter!B:C, 2, FALSE)</f>
        <v>An amazing journey in Bolivia in a theater-truck.
The creative soul of social movements re-imagined.
The art of the youth of Teatro Trono in action.</v>
      </c>
      <c r="C296" s="9">
        <f>VLOOKUP(A296, Kickstarter!B:E, 3, FALSE)</f>
        <v>5000</v>
      </c>
      <c r="D296">
        <f>VLOOKUP(A296, Kickstarter!B:E, 4, FALSE)</f>
        <v>5000</v>
      </c>
      <c r="E296" t="str">
        <f>VLOOKUP(A296, Kickstarter!B:F, 5, FALSE)</f>
        <v>successful</v>
      </c>
      <c r="F296" t="str">
        <f>VLOOKUP(A296, Kickstarter!B:G, 6, FALSE)</f>
        <v>US</v>
      </c>
      <c r="G296" t="str">
        <f>VLOOKUP(A296, Kickstarter!B:H, 7, FALSE)</f>
        <v>USD</v>
      </c>
      <c r="H296">
        <f>VLOOKUP(A296, Kickstarter!B:I, 8, FALSE)</f>
        <v>1279555200</v>
      </c>
    </row>
    <row r="297" spans="1:8" ht="60" x14ac:dyDescent="0.25">
      <c r="A297" s="1" t="s">
        <v>296</v>
      </c>
      <c r="B297" s="1" t="str">
        <f>VLOOKUP(A297, Kickstarter!B:C, 2, FALSE)</f>
        <v>A documentary on the fans, collectors, and live performers of "The Rocky Horror Picture Show", as the film nears its 40th Anniversary.</v>
      </c>
      <c r="C297" s="9">
        <f>VLOOKUP(A297, Kickstarter!B:E, 3, FALSE)</f>
        <v>50000</v>
      </c>
      <c r="D297">
        <f>VLOOKUP(A297, Kickstarter!B:E, 4, FALSE)</f>
        <v>66554.559999999998</v>
      </c>
      <c r="E297" t="str">
        <f>VLOOKUP(A297, Kickstarter!B:F, 5, FALSE)</f>
        <v>successful</v>
      </c>
      <c r="F297" t="str">
        <f>VLOOKUP(A297, Kickstarter!B:G, 6, FALSE)</f>
        <v>US</v>
      </c>
      <c r="G297" t="str">
        <f>VLOOKUP(A297, Kickstarter!B:H, 7, FALSE)</f>
        <v>USD</v>
      </c>
      <c r="H297">
        <f>VLOOKUP(A297, Kickstarter!B:I, 8, FALSE)</f>
        <v>1383264000</v>
      </c>
    </row>
    <row r="298" spans="1:8" ht="45" x14ac:dyDescent="0.25">
      <c r="A298" s="1" t="s">
        <v>297</v>
      </c>
      <c r="B298" s="1" t="str">
        <f>VLOOKUP(A298, Kickstarter!B:C, 2, FALSE)</f>
        <v>Bel Borba is Here is a feature film about the most inspiring Brazilian artist you've never heard of... until now.</v>
      </c>
      <c r="C298" s="9">
        <f>VLOOKUP(A298, Kickstarter!B:E, 3, FALSE)</f>
        <v>25000</v>
      </c>
      <c r="D298">
        <f>VLOOKUP(A298, Kickstarter!B:E, 4, FALSE)</f>
        <v>29681.55</v>
      </c>
      <c r="E298" t="str">
        <f>VLOOKUP(A298, Kickstarter!B:F, 5, FALSE)</f>
        <v>successful</v>
      </c>
      <c r="F298" t="str">
        <f>VLOOKUP(A298, Kickstarter!B:G, 6, FALSE)</f>
        <v>US</v>
      </c>
      <c r="G298" t="str">
        <f>VLOOKUP(A298, Kickstarter!B:H, 7, FALSE)</f>
        <v>USD</v>
      </c>
      <c r="H298">
        <f>VLOOKUP(A298, Kickstarter!B:I, 8, FALSE)</f>
        <v>1347017083</v>
      </c>
    </row>
    <row r="299" spans="1:8" ht="60" x14ac:dyDescent="0.25">
      <c r="A299" s="1" t="s">
        <v>298</v>
      </c>
      <c r="B299" s="1" t="str">
        <f>VLOOKUP(A299, Kickstarter!B:C, 2, FALSE)</f>
        <v>Who Owns Yoga? is a feature length documentary film that explores the changing nature of yoga in the modern world.</v>
      </c>
      <c r="C299" s="9">
        <f>VLOOKUP(A299, Kickstarter!B:E, 3, FALSE)</f>
        <v>20000</v>
      </c>
      <c r="D299">
        <f>VLOOKUP(A299, Kickstarter!B:E, 4, FALSE)</f>
        <v>20128</v>
      </c>
      <c r="E299" t="str">
        <f>VLOOKUP(A299, Kickstarter!B:F, 5, FALSE)</f>
        <v>successful</v>
      </c>
      <c r="F299" t="str">
        <f>VLOOKUP(A299, Kickstarter!B:G, 6, FALSE)</f>
        <v>US</v>
      </c>
      <c r="G299" t="str">
        <f>VLOOKUP(A299, Kickstarter!B:H, 7, FALSE)</f>
        <v>USD</v>
      </c>
      <c r="H299">
        <f>VLOOKUP(A299, Kickstarter!B:I, 8, FALSE)</f>
        <v>1430452740</v>
      </c>
    </row>
    <row r="300" spans="1:8" ht="30" x14ac:dyDescent="0.25">
      <c r="A300" s="1" t="s">
        <v>299</v>
      </c>
      <c r="B300" s="1" t="str">
        <f>VLOOKUP(A300, Kickstarter!B:C, 2, FALSE)</f>
        <v>The truth is, we all lie - and by "we," we mean everyone!</v>
      </c>
      <c r="C300" s="9">
        <f>VLOOKUP(A300, Kickstarter!B:E, 3, FALSE)</f>
        <v>126000</v>
      </c>
      <c r="D300">
        <f>VLOOKUP(A300, Kickstarter!B:E, 4, FALSE)</f>
        <v>137254.84</v>
      </c>
      <c r="E300" t="str">
        <f>VLOOKUP(A300, Kickstarter!B:F, 5, FALSE)</f>
        <v>successful</v>
      </c>
      <c r="F300" t="str">
        <f>VLOOKUP(A300, Kickstarter!B:G, 6, FALSE)</f>
        <v>US</v>
      </c>
      <c r="G300" t="str">
        <f>VLOOKUP(A300, Kickstarter!B:H, 7, FALSE)</f>
        <v>USD</v>
      </c>
      <c r="H300">
        <f>VLOOKUP(A300, Kickstarter!B:I, 8, FALSE)</f>
        <v>1399669200</v>
      </c>
    </row>
    <row r="301" spans="1:8" ht="60" x14ac:dyDescent="0.25">
      <c r="A301" s="1" t="s">
        <v>300</v>
      </c>
      <c r="B301" s="1" t="str">
        <f>VLOOKUP(A301, Kickstarter!B:C, 2, FALSE)</f>
        <v>We are currently filming a documentary called ReMade that explores the state and direction of the DIY and Hackerspace movement in America.</v>
      </c>
      <c r="C301" s="9">
        <f>VLOOKUP(A301, Kickstarter!B:E, 3, FALSE)</f>
        <v>10000</v>
      </c>
      <c r="D301">
        <f>VLOOKUP(A301, Kickstarter!B:E, 4, FALSE)</f>
        <v>17895.25</v>
      </c>
      <c r="E301" t="str">
        <f>VLOOKUP(A301, Kickstarter!B:F, 5, FALSE)</f>
        <v>successful</v>
      </c>
      <c r="F301" t="str">
        <f>VLOOKUP(A301, Kickstarter!B:G, 6, FALSE)</f>
        <v>US</v>
      </c>
      <c r="G301" t="str">
        <f>VLOOKUP(A301, Kickstarter!B:H, 7, FALSE)</f>
        <v>USD</v>
      </c>
      <c r="H301">
        <f>VLOOKUP(A301, Kickstarter!B:I, 8, FALSE)</f>
        <v>1289975060</v>
      </c>
    </row>
    <row r="302" spans="1:8" ht="60" x14ac:dyDescent="0.25">
      <c r="A302" s="1" t="s">
        <v>301</v>
      </c>
      <c r="B302" s="1" t="str">
        <f>VLOOKUP(A302, Kickstarter!B:C, 2, FALSE)</f>
        <v>THE BUS is a feature-length documentary film celebrating one of the most iconic and beloved vehicles ever produced, the Volkswagen Bus.</v>
      </c>
      <c r="C302" s="9">
        <f>VLOOKUP(A302, Kickstarter!B:E, 3, FALSE)</f>
        <v>25000</v>
      </c>
      <c r="D302">
        <f>VLOOKUP(A302, Kickstarter!B:E, 4, FALSE)</f>
        <v>25430.66</v>
      </c>
      <c r="E302" t="str">
        <f>VLOOKUP(A302, Kickstarter!B:F, 5, FALSE)</f>
        <v>successful</v>
      </c>
      <c r="F302" t="str">
        <f>VLOOKUP(A302, Kickstarter!B:G, 6, FALSE)</f>
        <v>US</v>
      </c>
      <c r="G302" t="str">
        <f>VLOOKUP(A302, Kickstarter!B:H, 7, FALSE)</f>
        <v>USD</v>
      </c>
      <c r="H302">
        <f>VLOOKUP(A302, Kickstarter!B:I, 8, FALSE)</f>
        <v>1303686138</v>
      </c>
    </row>
    <row r="303" spans="1:8" ht="45" x14ac:dyDescent="0.25">
      <c r="A303" s="1" t="s">
        <v>302</v>
      </c>
      <c r="B303" s="1" t="str">
        <f>VLOOKUP(A303, Kickstarter!B:C, 2, FALSE)</f>
        <v>A film about personal memory, amateur cinematography, and visions of the future at the 1939 New York World's Fair.</v>
      </c>
      <c r="C303" s="9">
        <f>VLOOKUP(A303, Kickstarter!B:E, 3, FALSE)</f>
        <v>13000</v>
      </c>
      <c r="D303">
        <f>VLOOKUP(A303, Kickstarter!B:E, 4, FALSE)</f>
        <v>15435.55</v>
      </c>
      <c r="E303" t="str">
        <f>VLOOKUP(A303, Kickstarter!B:F, 5, FALSE)</f>
        <v>successful</v>
      </c>
      <c r="F303" t="str">
        <f>VLOOKUP(A303, Kickstarter!B:G, 6, FALSE)</f>
        <v>US</v>
      </c>
      <c r="G303" t="str">
        <f>VLOOKUP(A303, Kickstarter!B:H, 7, FALSE)</f>
        <v>USD</v>
      </c>
      <c r="H303">
        <f>VLOOKUP(A303, Kickstarter!B:I, 8, FALSE)</f>
        <v>1363711335</v>
      </c>
    </row>
    <row r="304" spans="1:8" ht="60" x14ac:dyDescent="0.25">
      <c r="A304" s="1" t="s">
        <v>303</v>
      </c>
      <c r="B304" s="1" t="str">
        <f>VLOOKUP(A304, Kickstarter!B:C, 2, FALSE)</f>
        <v>(UN)CUT explores circumcisionâ€™s medical, sexual &amp; religious complexities against the backdrop of San Franciscoâ€™s latest ban controversy</v>
      </c>
      <c r="C304" s="9">
        <f>VLOOKUP(A304, Kickstarter!B:E, 3, FALSE)</f>
        <v>10000</v>
      </c>
      <c r="D304">
        <f>VLOOKUP(A304, Kickstarter!B:E, 4, FALSE)</f>
        <v>10046</v>
      </c>
      <c r="E304" t="str">
        <f>VLOOKUP(A304, Kickstarter!B:F, 5, FALSE)</f>
        <v>successful</v>
      </c>
      <c r="F304" t="str">
        <f>VLOOKUP(A304, Kickstarter!B:G, 6, FALSE)</f>
        <v>US</v>
      </c>
      <c r="G304" t="str">
        <f>VLOOKUP(A304, Kickstarter!B:H, 7, FALSE)</f>
        <v>USD</v>
      </c>
      <c r="H304">
        <f>VLOOKUP(A304, Kickstarter!B:I, 8, FALSE)</f>
        <v>1330115638</v>
      </c>
    </row>
    <row r="305" spans="1:8" ht="45" x14ac:dyDescent="0.25">
      <c r="A305" s="1" t="s">
        <v>304</v>
      </c>
      <c r="B305" s="1" t="str">
        <f>VLOOKUP(A305, Kickstarter!B:C, 2, FALSE)</f>
        <v>The story of Jadab Payeng, an Indian man who single handedly planted nearly 1400 acres of forest to save his island, Majuli.</v>
      </c>
      <c r="C305" s="9">
        <f>VLOOKUP(A305, Kickstarter!B:E, 3, FALSE)</f>
        <v>3000</v>
      </c>
      <c r="D305">
        <f>VLOOKUP(A305, Kickstarter!B:E, 4, FALSE)</f>
        <v>4124</v>
      </c>
      <c r="E305" t="str">
        <f>VLOOKUP(A305, Kickstarter!B:F, 5, FALSE)</f>
        <v>successful</v>
      </c>
      <c r="F305" t="str">
        <f>VLOOKUP(A305, Kickstarter!B:G, 6, FALSE)</f>
        <v>US</v>
      </c>
      <c r="G305" t="str">
        <f>VLOOKUP(A305, Kickstarter!B:H, 7, FALSE)</f>
        <v>USD</v>
      </c>
      <c r="H305">
        <f>VLOOKUP(A305, Kickstarter!B:I, 8, FALSE)</f>
        <v>1338601346</v>
      </c>
    </row>
    <row r="306" spans="1:8" ht="30" x14ac:dyDescent="0.25">
      <c r="A306" s="1" t="s">
        <v>305</v>
      </c>
      <c r="B306" s="1" t="str">
        <f>VLOOKUP(A306, Kickstarter!B:C, 2, FALSE)</f>
        <v>A portrait of a life fully realized and a look at what it takes to make great photography.</v>
      </c>
      <c r="C306" s="9">
        <f>VLOOKUP(A306, Kickstarter!B:E, 3, FALSE)</f>
        <v>3400</v>
      </c>
      <c r="D306">
        <f>VLOOKUP(A306, Kickstarter!B:E, 4, FALSE)</f>
        <v>7876</v>
      </c>
      <c r="E306" t="str">
        <f>VLOOKUP(A306, Kickstarter!B:F, 5, FALSE)</f>
        <v>successful</v>
      </c>
      <c r="F306" t="str">
        <f>VLOOKUP(A306, Kickstarter!B:G, 6, FALSE)</f>
        <v>US</v>
      </c>
      <c r="G306" t="str">
        <f>VLOOKUP(A306, Kickstarter!B:H, 7, FALSE)</f>
        <v>USD</v>
      </c>
      <c r="H306">
        <f>VLOOKUP(A306, Kickstarter!B:I, 8, FALSE)</f>
        <v>1346464800</v>
      </c>
    </row>
    <row r="307" spans="1:8" ht="45" x14ac:dyDescent="0.25">
      <c r="A307" s="1" t="s">
        <v>306</v>
      </c>
      <c r="B307" s="1" t="str">
        <f>VLOOKUP(A307, Kickstarter!B:C, 2, FALSE)</f>
        <v>A documentary that I am making about the difficult, but inspiring, life of a late friend of mine.</v>
      </c>
      <c r="C307" s="9">
        <f>VLOOKUP(A307, Kickstarter!B:E, 3, FALSE)</f>
        <v>7500</v>
      </c>
      <c r="D307">
        <f>VLOOKUP(A307, Kickstarter!B:E, 4, FALSE)</f>
        <v>9775</v>
      </c>
      <c r="E307" t="str">
        <f>VLOOKUP(A307, Kickstarter!B:F, 5, FALSE)</f>
        <v>successful</v>
      </c>
      <c r="F307" t="str">
        <f>VLOOKUP(A307, Kickstarter!B:G, 6, FALSE)</f>
        <v>US</v>
      </c>
      <c r="G307" t="str">
        <f>VLOOKUP(A307, Kickstarter!B:H, 7, FALSE)</f>
        <v>USD</v>
      </c>
      <c r="H307">
        <f>VLOOKUP(A307, Kickstarter!B:I, 8, FALSE)</f>
        <v>1331392049</v>
      </c>
    </row>
    <row r="308" spans="1:8" ht="30" x14ac:dyDescent="0.25">
      <c r="A308" s="1" t="s">
        <v>307</v>
      </c>
      <c r="B308" s="1" t="str">
        <f>VLOOKUP(A308, Kickstarter!B:C, 2, FALSE)</f>
        <v>A feature-length documentary on the life of Boston escape artist Jason Escape.</v>
      </c>
      <c r="C308" s="9">
        <f>VLOOKUP(A308, Kickstarter!B:E, 3, FALSE)</f>
        <v>1000</v>
      </c>
      <c r="D308">
        <f>VLOOKUP(A308, Kickstarter!B:E, 4, FALSE)</f>
        <v>2929</v>
      </c>
      <c r="E308" t="str">
        <f>VLOOKUP(A308, Kickstarter!B:F, 5, FALSE)</f>
        <v>successful</v>
      </c>
      <c r="F308" t="str">
        <f>VLOOKUP(A308, Kickstarter!B:G, 6, FALSE)</f>
        <v>US</v>
      </c>
      <c r="G308" t="str">
        <f>VLOOKUP(A308, Kickstarter!B:H, 7, FALSE)</f>
        <v>USD</v>
      </c>
      <c r="H308">
        <f>VLOOKUP(A308, Kickstarter!B:I, 8, FALSE)</f>
        <v>1363806333</v>
      </c>
    </row>
    <row r="309" spans="1:8" ht="15.75" x14ac:dyDescent="0.25">
      <c r="A309" s="1" t="s">
        <v>308</v>
      </c>
      <c r="B309" s="1" t="str">
        <f>VLOOKUP(A309, Kickstarter!B:C, 2, FALSE)</f>
        <v>Why is grammar important?</v>
      </c>
      <c r="C309" s="9">
        <f>VLOOKUP(A309, Kickstarter!B:E, 3, FALSE)</f>
        <v>22000</v>
      </c>
      <c r="D309">
        <f>VLOOKUP(A309, Kickstarter!B:E, 4, FALSE)</f>
        <v>24490</v>
      </c>
      <c r="E309" t="str">
        <f>VLOOKUP(A309, Kickstarter!B:F, 5, FALSE)</f>
        <v>successful</v>
      </c>
      <c r="F309" t="str">
        <f>VLOOKUP(A309, Kickstarter!B:G, 6, FALSE)</f>
        <v>US</v>
      </c>
      <c r="G309" t="str">
        <f>VLOOKUP(A309, Kickstarter!B:H, 7, FALSE)</f>
        <v>USD</v>
      </c>
      <c r="H309">
        <f>VLOOKUP(A309, Kickstarter!B:I, 8, FALSE)</f>
        <v>1360276801</v>
      </c>
    </row>
    <row r="310" spans="1:8" ht="60" x14ac:dyDescent="0.25">
      <c r="A310" s="1" t="s">
        <v>309</v>
      </c>
      <c r="B310" s="1" t="str">
        <f>VLOOKUP(A310, Kickstarter!B:C, 2, FALSE)</f>
        <v>A documentary about discovering my two older sisters who were born on a CA commune in the 60's and placed for adoption.</v>
      </c>
      <c r="C310" s="9">
        <f>VLOOKUP(A310, Kickstarter!B:E, 3, FALSE)</f>
        <v>12000</v>
      </c>
      <c r="D310">
        <f>VLOOKUP(A310, Kickstarter!B:E, 4, FALSE)</f>
        <v>12668</v>
      </c>
      <c r="E310" t="str">
        <f>VLOOKUP(A310, Kickstarter!B:F, 5, FALSE)</f>
        <v>successful</v>
      </c>
      <c r="F310" t="str">
        <f>VLOOKUP(A310, Kickstarter!B:G, 6, FALSE)</f>
        <v>US</v>
      </c>
      <c r="G310" t="str">
        <f>VLOOKUP(A310, Kickstarter!B:H, 7, FALSE)</f>
        <v>USD</v>
      </c>
      <c r="H310">
        <f>VLOOKUP(A310, Kickstarter!B:I, 8, FALSE)</f>
        <v>1299775210</v>
      </c>
    </row>
    <row r="311" spans="1:8" ht="60" x14ac:dyDescent="0.25">
      <c r="A311" s="1" t="s">
        <v>310</v>
      </c>
      <c r="B311" s="1" t="str">
        <f>VLOOKUP(A311, Kickstarter!B:C, 2, FALSE)</f>
        <v>A first glimpse into the lives of sole survivors of commercial plane crashes as they struggle to understand their perplexing fate.</v>
      </c>
      <c r="C311" s="9">
        <f>VLOOKUP(A311, Kickstarter!B:E, 3, FALSE)</f>
        <v>18000</v>
      </c>
      <c r="D311">
        <f>VLOOKUP(A311, Kickstarter!B:E, 4, FALSE)</f>
        <v>21410</v>
      </c>
      <c r="E311" t="str">
        <f>VLOOKUP(A311, Kickstarter!B:F, 5, FALSE)</f>
        <v>successful</v>
      </c>
      <c r="F311" t="str">
        <f>VLOOKUP(A311, Kickstarter!B:G, 6, FALSE)</f>
        <v>US</v>
      </c>
      <c r="G311" t="str">
        <f>VLOOKUP(A311, Kickstarter!B:H, 7, FALSE)</f>
        <v>USD</v>
      </c>
      <c r="H311">
        <f>VLOOKUP(A311, Kickstarter!B:I, 8, FALSE)</f>
        <v>1346695334</v>
      </c>
    </row>
    <row r="312" spans="1:8" ht="45" x14ac:dyDescent="0.25">
      <c r="A312" s="1" t="s">
        <v>311</v>
      </c>
      <c r="B312" s="1" t="str">
        <f>VLOOKUP(A312, Kickstarter!B:C, 2, FALSE)</f>
        <v>30 day tour to release a compilation CD with 16 original songs about hometowns.  Webisodes and documentary to follow.</v>
      </c>
      <c r="C312" s="9">
        <f>VLOOKUP(A312, Kickstarter!B:E, 3, FALSE)</f>
        <v>1000</v>
      </c>
      <c r="D312">
        <f>VLOOKUP(A312, Kickstarter!B:E, 4, FALSE)</f>
        <v>1041.29</v>
      </c>
      <c r="E312" t="str">
        <f>VLOOKUP(A312, Kickstarter!B:F, 5, FALSE)</f>
        <v>successful</v>
      </c>
      <c r="F312" t="str">
        <f>VLOOKUP(A312, Kickstarter!B:G, 6, FALSE)</f>
        <v>US</v>
      </c>
      <c r="G312" t="str">
        <f>VLOOKUP(A312, Kickstarter!B:H, 7, FALSE)</f>
        <v>USD</v>
      </c>
      <c r="H312">
        <f>VLOOKUP(A312, Kickstarter!B:I, 8, FALSE)</f>
        <v>1319076000</v>
      </c>
    </row>
    <row r="313" spans="1:8" ht="45" x14ac:dyDescent="0.25">
      <c r="A313" s="1" t="s">
        <v>312</v>
      </c>
      <c r="B313" s="1" t="str">
        <f>VLOOKUP(A313, Kickstarter!B:C, 2, FALSE)</f>
        <v>An imaginative interactive documentary about Leah Callahan, a freestyle wrestler and Olympic hopeful.</v>
      </c>
      <c r="C313" s="9">
        <f>VLOOKUP(A313, Kickstarter!B:E, 3, FALSE)</f>
        <v>20000</v>
      </c>
      <c r="D313">
        <f>VLOOKUP(A313, Kickstarter!B:E, 4, FALSE)</f>
        <v>20820.330000000002</v>
      </c>
      <c r="E313" t="str">
        <f>VLOOKUP(A313, Kickstarter!B:F, 5, FALSE)</f>
        <v>successful</v>
      </c>
      <c r="F313" t="str">
        <f>VLOOKUP(A313, Kickstarter!B:G, 6, FALSE)</f>
        <v>US</v>
      </c>
      <c r="G313" t="str">
        <f>VLOOKUP(A313, Kickstarter!B:H, 7, FALSE)</f>
        <v>USD</v>
      </c>
      <c r="H313">
        <f>VLOOKUP(A313, Kickstarter!B:I, 8, FALSE)</f>
        <v>1325404740</v>
      </c>
    </row>
    <row r="314" spans="1:8" ht="60" x14ac:dyDescent="0.25">
      <c r="A314" s="1" t="s">
        <v>313</v>
      </c>
      <c r="B314" s="1" t="str">
        <f>VLOOKUP(A314, Kickstarter!B:C, 2, FALSE)</f>
        <v>The Kickstarter-funded SparkTruck has completed its 15,323 mile roadtrip. Now itâ€™s time to share the story through a short documentary.</v>
      </c>
      <c r="C314" s="9">
        <f>VLOOKUP(A314, Kickstarter!B:E, 3, FALSE)</f>
        <v>8000</v>
      </c>
      <c r="D314">
        <f>VLOOKUP(A314, Kickstarter!B:E, 4, FALSE)</f>
        <v>8950</v>
      </c>
      <c r="E314" t="str">
        <f>VLOOKUP(A314, Kickstarter!B:F, 5, FALSE)</f>
        <v>successful</v>
      </c>
      <c r="F314" t="str">
        <f>VLOOKUP(A314, Kickstarter!B:G, 6, FALSE)</f>
        <v>US</v>
      </c>
      <c r="G314" t="str">
        <f>VLOOKUP(A314, Kickstarter!B:H, 7, FALSE)</f>
        <v>USD</v>
      </c>
      <c r="H314">
        <f>VLOOKUP(A314, Kickstarter!B:I, 8, FALSE)</f>
        <v>1365973432</v>
      </c>
    </row>
    <row r="315" spans="1:8" ht="60" x14ac:dyDescent="0.25">
      <c r="A315" s="1" t="s">
        <v>314</v>
      </c>
      <c r="B315" s="1" t="str">
        <f>VLOOKUP(A315, Kickstarter!B:C, 2, FALSE)</f>
        <v>Most people have heard Bob Dorough's music over the past 50 years without knowing it. Until now. A story for every artist who refuses to give up.</v>
      </c>
      <c r="C315" s="9">
        <f>VLOOKUP(A315, Kickstarter!B:E, 3, FALSE)</f>
        <v>17000</v>
      </c>
      <c r="D315">
        <f>VLOOKUP(A315, Kickstarter!B:E, 4, FALSE)</f>
        <v>17805</v>
      </c>
      <c r="E315" t="str">
        <f>VLOOKUP(A315, Kickstarter!B:F, 5, FALSE)</f>
        <v>successful</v>
      </c>
      <c r="F315" t="str">
        <f>VLOOKUP(A315, Kickstarter!B:G, 6, FALSE)</f>
        <v>US</v>
      </c>
      <c r="G315" t="str">
        <f>VLOOKUP(A315, Kickstarter!B:H, 7, FALSE)</f>
        <v>USD</v>
      </c>
      <c r="H315">
        <f>VLOOKUP(A315, Kickstarter!B:I, 8, FALSE)</f>
        <v>1281542340</v>
      </c>
    </row>
    <row r="316" spans="1:8" ht="60" x14ac:dyDescent="0.25">
      <c r="A316" s="1" t="s">
        <v>315</v>
      </c>
      <c r="B316" s="1" t="str">
        <f>VLOOKUP(A316, Kickstarter!B:C, 2, FALSE)</f>
        <v>A documentary about artists who embrace the antiquated postal service and use it to send beautiful pieces of mail art across the globe.</v>
      </c>
      <c r="C316" s="9">
        <f>VLOOKUP(A316, Kickstarter!B:E, 3, FALSE)</f>
        <v>1000</v>
      </c>
      <c r="D316">
        <f>VLOOKUP(A316, Kickstarter!B:E, 4, FALSE)</f>
        <v>3851.5</v>
      </c>
      <c r="E316" t="str">
        <f>VLOOKUP(A316, Kickstarter!B:F, 5, FALSE)</f>
        <v>successful</v>
      </c>
      <c r="F316" t="str">
        <f>VLOOKUP(A316, Kickstarter!B:G, 6, FALSE)</f>
        <v>US</v>
      </c>
      <c r="G316" t="str">
        <f>VLOOKUP(A316, Kickstarter!B:H, 7, FALSE)</f>
        <v>USD</v>
      </c>
      <c r="H316">
        <f>VLOOKUP(A316, Kickstarter!B:I, 8, FALSE)</f>
        <v>1362167988</v>
      </c>
    </row>
    <row r="317" spans="1:8" ht="45" x14ac:dyDescent="0.25">
      <c r="A317" s="1" t="s">
        <v>316</v>
      </c>
      <c r="B317" s="1" t="str">
        <f>VLOOKUP(A317, Kickstarter!B:C, 2, FALSE)</f>
        <v>A documentary that explores  the magical collaboration between performance artist Joey Arias and puppeteer Basil Twist.</v>
      </c>
      <c r="C317" s="9">
        <f>VLOOKUP(A317, Kickstarter!B:E, 3, FALSE)</f>
        <v>25000</v>
      </c>
      <c r="D317">
        <f>VLOOKUP(A317, Kickstarter!B:E, 4, FALSE)</f>
        <v>25312</v>
      </c>
      <c r="E317" t="str">
        <f>VLOOKUP(A317, Kickstarter!B:F, 5, FALSE)</f>
        <v>successful</v>
      </c>
      <c r="F317" t="str">
        <f>VLOOKUP(A317, Kickstarter!B:G, 6, FALSE)</f>
        <v>US</v>
      </c>
      <c r="G317" t="str">
        <f>VLOOKUP(A317, Kickstarter!B:H, 7, FALSE)</f>
        <v>USD</v>
      </c>
      <c r="H317">
        <f>VLOOKUP(A317, Kickstarter!B:I, 8, FALSE)</f>
        <v>1345660334</v>
      </c>
    </row>
    <row r="318" spans="1:8" ht="45" x14ac:dyDescent="0.25">
      <c r="A318" s="1" t="s">
        <v>317</v>
      </c>
      <c r="B318" s="1" t="str">
        <f>VLOOKUP(A318, Kickstarter!B:C, 2, FALSE)</f>
        <v>Award winning documentary The Secret Trial 5 needs your help for a Cross-Canada Tour!</v>
      </c>
      <c r="C318" s="9">
        <f>VLOOKUP(A318, Kickstarter!B:E, 3, FALSE)</f>
        <v>15000</v>
      </c>
      <c r="D318">
        <f>VLOOKUP(A318, Kickstarter!B:E, 4, FALSE)</f>
        <v>17066</v>
      </c>
      <c r="E318" t="str">
        <f>VLOOKUP(A318, Kickstarter!B:F, 5, FALSE)</f>
        <v>successful</v>
      </c>
      <c r="F318" t="str">
        <f>VLOOKUP(A318, Kickstarter!B:G, 6, FALSE)</f>
        <v>CA</v>
      </c>
      <c r="G318" t="str">
        <f>VLOOKUP(A318, Kickstarter!B:H, 7, FALSE)</f>
        <v>CAD</v>
      </c>
      <c r="H318">
        <f>VLOOKUP(A318, Kickstarter!B:I, 8, FALSE)</f>
        <v>1418273940</v>
      </c>
    </row>
    <row r="319" spans="1:8" ht="45" x14ac:dyDescent="0.25">
      <c r="A319" s="1" t="s">
        <v>318</v>
      </c>
      <c r="B319" s="1" t="str">
        <f>VLOOKUP(A319, Kickstarter!B:C, 2, FALSE)</f>
        <v>The story of a cowboy town with a prison problem, and the colorful characters who call it home.</v>
      </c>
      <c r="C319" s="9">
        <f>VLOOKUP(A319, Kickstarter!B:E, 3, FALSE)</f>
        <v>30000</v>
      </c>
      <c r="D319">
        <f>VLOOKUP(A319, Kickstarter!B:E, 4, FALSE)</f>
        <v>30241</v>
      </c>
      <c r="E319" t="str">
        <f>VLOOKUP(A319, Kickstarter!B:F, 5, FALSE)</f>
        <v>successful</v>
      </c>
      <c r="F319" t="str">
        <f>VLOOKUP(A319, Kickstarter!B:G, 6, FALSE)</f>
        <v>US</v>
      </c>
      <c r="G319" t="str">
        <f>VLOOKUP(A319, Kickstarter!B:H, 7, FALSE)</f>
        <v>USD</v>
      </c>
      <c r="H319">
        <f>VLOOKUP(A319, Kickstarter!B:I, 8, FALSE)</f>
        <v>1386778483</v>
      </c>
    </row>
    <row r="320" spans="1:8" ht="45" x14ac:dyDescent="0.25">
      <c r="A320" s="1" t="s">
        <v>319</v>
      </c>
      <c r="B320" s="1" t="str">
        <f>VLOOKUP(A320, Kickstarter!B:C, 2, FALSE)</f>
        <v>Photographer, Ty Morin, pays a visit to every single one of his Facebook friends to take their portrait...all 788 of them.</v>
      </c>
      <c r="C320" s="9">
        <f>VLOOKUP(A320, Kickstarter!B:E, 3, FALSE)</f>
        <v>5000</v>
      </c>
      <c r="D320">
        <f>VLOOKUP(A320, Kickstarter!B:E, 4, FALSE)</f>
        <v>14166</v>
      </c>
      <c r="E320" t="str">
        <f>VLOOKUP(A320, Kickstarter!B:F, 5, FALSE)</f>
        <v>successful</v>
      </c>
      <c r="F320" t="str">
        <f>VLOOKUP(A320, Kickstarter!B:G, 6, FALSE)</f>
        <v>US</v>
      </c>
      <c r="G320" t="str">
        <f>VLOOKUP(A320, Kickstarter!B:H, 7, FALSE)</f>
        <v>USD</v>
      </c>
      <c r="H320">
        <f>VLOOKUP(A320, Kickstarter!B:I, 8, FALSE)</f>
        <v>1364342151</v>
      </c>
    </row>
    <row r="321" spans="1:8" ht="60" x14ac:dyDescent="0.25">
      <c r="A321" s="1" t="s">
        <v>320</v>
      </c>
      <c r="B321" s="1" t="str">
        <f>VLOOKUP(A321, Kickstarter!B:C, 2, FALSE)</f>
        <v>A journey through the Bay Area food movement following farmers, cooks, activists, and educators who are fighting for food justice in their communities</v>
      </c>
      <c r="C321" s="9">
        <f>VLOOKUP(A321, Kickstarter!B:E, 3, FALSE)</f>
        <v>5000</v>
      </c>
      <c r="D321">
        <f>VLOOKUP(A321, Kickstarter!B:E, 4, FALSE)</f>
        <v>5634</v>
      </c>
      <c r="E321" t="str">
        <f>VLOOKUP(A321, Kickstarter!B:F, 5, FALSE)</f>
        <v>successful</v>
      </c>
      <c r="F321" t="str">
        <f>VLOOKUP(A321, Kickstarter!B:G, 6, FALSE)</f>
        <v>US</v>
      </c>
      <c r="G321" t="str">
        <f>VLOOKUP(A321, Kickstarter!B:H, 7, FALSE)</f>
        <v>USD</v>
      </c>
      <c r="H321">
        <f>VLOOKUP(A321, Kickstarter!B:I, 8, FALSE)</f>
        <v>1265097540</v>
      </c>
    </row>
    <row r="322" spans="1:8" ht="60" x14ac:dyDescent="0.25">
      <c r="A322" s="1" t="s">
        <v>321</v>
      </c>
      <c r="B322" s="1" t="str">
        <f>VLOOKUP(A322, Kickstarter!B:C, 2, FALSE)</f>
        <v>Two Muslim football players transfer to the Jewish oriented Beitar Jerusalem F.C. leading to the most racist campaign in Israeli sport</v>
      </c>
      <c r="C322" s="9">
        <f>VLOOKUP(A322, Kickstarter!B:E, 3, FALSE)</f>
        <v>20000</v>
      </c>
      <c r="D322">
        <f>VLOOKUP(A322, Kickstarter!B:E, 4, FALSE)</f>
        <v>21316</v>
      </c>
      <c r="E322" t="str">
        <f>VLOOKUP(A322, Kickstarter!B:F, 5, FALSE)</f>
        <v>successful</v>
      </c>
      <c r="F322" t="str">
        <f>VLOOKUP(A322, Kickstarter!B:G, 6, FALSE)</f>
        <v>GB</v>
      </c>
      <c r="G322" t="str">
        <f>VLOOKUP(A322, Kickstarter!B:H, 7, FALSE)</f>
        <v>GBP</v>
      </c>
      <c r="H322">
        <f>VLOOKUP(A322, Kickstarter!B:I, 8, FALSE)</f>
        <v>1450825200</v>
      </c>
    </row>
    <row r="323" spans="1:8" ht="45" x14ac:dyDescent="0.25">
      <c r="A323" s="1" t="s">
        <v>322</v>
      </c>
      <c r="B323" s="1" t="str">
        <f>VLOOKUP(A323, Kickstarter!B:C, 2, FALSE)</f>
        <v>The more digital the world, the more analog our dreams.
A feature documentary shot on 35mm film.</v>
      </c>
      <c r="C323" s="9">
        <f>VLOOKUP(A323, Kickstarter!B:E, 3, FALSE)</f>
        <v>35000</v>
      </c>
      <c r="D323">
        <f>VLOOKUP(A323, Kickstarter!B:E, 4, FALSE)</f>
        <v>35932</v>
      </c>
      <c r="E323" t="str">
        <f>VLOOKUP(A323, Kickstarter!B:F, 5, FALSE)</f>
        <v>successful</v>
      </c>
      <c r="F323" t="str">
        <f>VLOOKUP(A323, Kickstarter!B:G, 6, FALSE)</f>
        <v>DE</v>
      </c>
      <c r="G323" t="str">
        <f>VLOOKUP(A323, Kickstarter!B:H, 7, FALSE)</f>
        <v>EUR</v>
      </c>
      <c r="H323">
        <f>VLOOKUP(A323, Kickstarter!B:I, 8, FALSE)</f>
        <v>1478605386</v>
      </c>
    </row>
    <row r="324" spans="1:8" ht="45" x14ac:dyDescent="0.25">
      <c r="A324" s="1" t="s">
        <v>323</v>
      </c>
      <c r="B324" s="1" t="str">
        <f>VLOOKUP(A324, Kickstarter!B:C, 2, FALSE)</f>
        <v>A documentary film about the largest elephants on earth and what is being done to ensure their survival.</v>
      </c>
      <c r="C324" s="9">
        <f>VLOOKUP(A324, Kickstarter!B:E, 3, FALSE)</f>
        <v>25000</v>
      </c>
      <c r="D324">
        <f>VLOOKUP(A324, Kickstarter!B:E, 4, FALSE)</f>
        <v>26978</v>
      </c>
      <c r="E324" t="str">
        <f>VLOOKUP(A324, Kickstarter!B:F, 5, FALSE)</f>
        <v>successful</v>
      </c>
      <c r="F324" t="str">
        <f>VLOOKUP(A324, Kickstarter!B:G, 6, FALSE)</f>
        <v>US</v>
      </c>
      <c r="G324" t="str">
        <f>VLOOKUP(A324, Kickstarter!B:H, 7, FALSE)</f>
        <v>USD</v>
      </c>
      <c r="H324">
        <f>VLOOKUP(A324, Kickstarter!B:I, 8, FALSE)</f>
        <v>1463146848</v>
      </c>
    </row>
    <row r="325" spans="1:8" ht="60" x14ac:dyDescent="0.25">
      <c r="A325" s="1" t="s">
        <v>324</v>
      </c>
      <c r="B325" s="1" t="str">
        <f>VLOOKUP(A325, Kickstarter!B:C, 2, FALSE)</f>
        <v>A documentary focusing on the Haida Nation's resurgence in the wake of colonization and Canada's Indian Residential Schools.</v>
      </c>
      <c r="C325" s="9">
        <f>VLOOKUP(A325, Kickstarter!B:E, 3, FALSE)</f>
        <v>5400</v>
      </c>
      <c r="D325">
        <f>VLOOKUP(A325, Kickstarter!B:E, 4, FALSE)</f>
        <v>6646</v>
      </c>
      <c r="E325" t="str">
        <f>VLOOKUP(A325, Kickstarter!B:F, 5, FALSE)</f>
        <v>successful</v>
      </c>
      <c r="F325" t="str">
        <f>VLOOKUP(A325, Kickstarter!B:G, 6, FALSE)</f>
        <v>US</v>
      </c>
      <c r="G325" t="str">
        <f>VLOOKUP(A325, Kickstarter!B:H, 7, FALSE)</f>
        <v>USD</v>
      </c>
      <c r="H325">
        <f>VLOOKUP(A325, Kickstarter!B:I, 8, FALSE)</f>
        <v>1482307140</v>
      </c>
    </row>
    <row r="326" spans="1:8" ht="45" x14ac:dyDescent="0.25">
      <c r="A326" s="1" t="s">
        <v>325</v>
      </c>
      <c r="B326" s="1" t="str">
        <f>VLOOKUP(A326, Kickstarter!B:C, 2, FALSE)</f>
        <v>A documentary about a Vietnam veteran who finds peace from his PTSD through Disney, rather than medication.</v>
      </c>
      <c r="C326" s="9">
        <f>VLOOKUP(A326, Kickstarter!B:E, 3, FALSE)</f>
        <v>8500</v>
      </c>
      <c r="D326">
        <f>VLOOKUP(A326, Kickstarter!B:E, 4, FALSE)</f>
        <v>8636</v>
      </c>
      <c r="E326" t="str">
        <f>VLOOKUP(A326, Kickstarter!B:F, 5, FALSE)</f>
        <v>successful</v>
      </c>
      <c r="F326" t="str">
        <f>VLOOKUP(A326, Kickstarter!B:G, 6, FALSE)</f>
        <v>US</v>
      </c>
      <c r="G326" t="str">
        <f>VLOOKUP(A326, Kickstarter!B:H, 7, FALSE)</f>
        <v>USD</v>
      </c>
      <c r="H326">
        <f>VLOOKUP(A326, Kickstarter!B:I, 8, FALSE)</f>
        <v>1438441308</v>
      </c>
    </row>
    <row r="327" spans="1:8" ht="45" x14ac:dyDescent="0.25">
      <c r="A327" s="1" t="s">
        <v>326</v>
      </c>
      <c r="B327" s="1" t="str">
        <f>VLOOKUP(A327, Kickstarter!B:C, 2, FALSE)</f>
        <v>NETIZENS follows targets of online harassment as they confront digital abuse and strive for equality and justice online.</v>
      </c>
      <c r="C327" s="9">
        <f>VLOOKUP(A327, Kickstarter!B:E, 3, FALSE)</f>
        <v>50000</v>
      </c>
      <c r="D327">
        <f>VLOOKUP(A327, Kickstarter!B:E, 4, FALSE)</f>
        <v>52198</v>
      </c>
      <c r="E327" t="str">
        <f>VLOOKUP(A327, Kickstarter!B:F, 5, FALSE)</f>
        <v>successful</v>
      </c>
      <c r="F327" t="str">
        <f>VLOOKUP(A327, Kickstarter!B:G, 6, FALSE)</f>
        <v>US</v>
      </c>
      <c r="G327" t="str">
        <f>VLOOKUP(A327, Kickstarter!B:H, 7, FALSE)</f>
        <v>USD</v>
      </c>
      <c r="H327">
        <f>VLOOKUP(A327, Kickstarter!B:I, 8, FALSE)</f>
        <v>1482208233</v>
      </c>
    </row>
    <row r="328" spans="1:8" ht="45" x14ac:dyDescent="0.25">
      <c r="A328" s="1" t="s">
        <v>327</v>
      </c>
      <c r="B328" s="1" t="str">
        <f>VLOOKUP(A328, Kickstarter!B:C, 2, FALSE)</f>
        <v>An inspiring story of love and resilience after tragedy strikes humanitarian Maggie Doyne, mother to 49 Nepali children.</v>
      </c>
      <c r="C328" s="9">
        <f>VLOOKUP(A328, Kickstarter!B:E, 3, FALSE)</f>
        <v>150000</v>
      </c>
      <c r="D328">
        <f>VLOOKUP(A328, Kickstarter!B:E, 4, FALSE)</f>
        <v>169394.6</v>
      </c>
      <c r="E328" t="str">
        <f>VLOOKUP(A328, Kickstarter!B:F, 5, FALSE)</f>
        <v>successful</v>
      </c>
      <c r="F328" t="str">
        <f>VLOOKUP(A328, Kickstarter!B:G, 6, FALSE)</f>
        <v>US</v>
      </c>
      <c r="G328" t="str">
        <f>VLOOKUP(A328, Kickstarter!B:H, 7, FALSE)</f>
        <v>USD</v>
      </c>
      <c r="H328">
        <f>VLOOKUP(A328, Kickstarter!B:I, 8, FALSE)</f>
        <v>1489532220</v>
      </c>
    </row>
    <row r="329" spans="1:8" ht="60" x14ac:dyDescent="0.25">
      <c r="A329" s="1" t="s">
        <v>328</v>
      </c>
      <c r="B329" s="1" t="str">
        <f>VLOOKUP(A329, Kickstarter!B:C, 2, FALSE)</f>
        <v>A short film documenting the inspirational life of Mrs. Fukuoka, a tsunami survivor helping to bring hope back to her community.</v>
      </c>
      <c r="C329" s="9">
        <f>VLOOKUP(A329, Kickstarter!B:E, 3, FALSE)</f>
        <v>4000</v>
      </c>
      <c r="D329">
        <f>VLOOKUP(A329, Kickstarter!B:E, 4, FALSE)</f>
        <v>5456</v>
      </c>
      <c r="E329" t="str">
        <f>VLOOKUP(A329, Kickstarter!B:F, 5, FALSE)</f>
        <v>successful</v>
      </c>
      <c r="F329" t="str">
        <f>VLOOKUP(A329, Kickstarter!B:G, 6, FALSE)</f>
        <v>US</v>
      </c>
      <c r="G329" t="str">
        <f>VLOOKUP(A329, Kickstarter!B:H, 7, FALSE)</f>
        <v>USD</v>
      </c>
      <c r="H329">
        <f>VLOOKUP(A329, Kickstarter!B:I, 8, FALSE)</f>
        <v>1427011200</v>
      </c>
    </row>
    <row r="330" spans="1:8" ht="45" x14ac:dyDescent="0.25">
      <c r="A330" s="1" t="s">
        <v>329</v>
      </c>
      <c r="B330" s="1" t="str">
        <f>VLOOKUP(A330, Kickstarter!B:C, 2, FALSE)</f>
        <v>A documentary that tells the real story of the misunderstood author, and explores the iconic status he still commands today.</v>
      </c>
      <c r="C330" s="9">
        <f>VLOOKUP(A330, Kickstarter!B:E, 3, FALSE)</f>
        <v>75000</v>
      </c>
      <c r="D330">
        <f>VLOOKUP(A330, Kickstarter!B:E, 4, FALSE)</f>
        <v>77710.8</v>
      </c>
      <c r="E330" t="str">
        <f>VLOOKUP(A330, Kickstarter!B:F, 5, FALSE)</f>
        <v>successful</v>
      </c>
      <c r="F330" t="str">
        <f>VLOOKUP(A330, Kickstarter!B:G, 6, FALSE)</f>
        <v>US</v>
      </c>
      <c r="G330" t="str">
        <f>VLOOKUP(A330, Kickstarter!B:H, 7, FALSE)</f>
        <v>USD</v>
      </c>
      <c r="H330">
        <f>VLOOKUP(A330, Kickstarter!B:I, 8, FALSE)</f>
        <v>1446350400</v>
      </c>
    </row>
    <row r="331" spans="1:8" ht="45" x14ac:dyDescent="0.25">
      <c r="A331" s="1" t="s">
        <v>330</v>
      </c>
      <c r="B331" s="1" t="str">
        <f>VLOOKUP(A331, Kickstarter!B:C, 2, FALSE)</f>
        <v>Our documentary about Oklahoma's all-black towns needs a soundtrack that is authentic. Help us make it happen.</v>
      </c>
      <c r="C331" s="9">
        <f>VLOOKUP(A331, Kickstarter!B:E, 3, FALSE)</f>
        <v>10000</v>
      </c>
      <c r="D331">
        <f>VLOOKUP(A331, Kickstarter!B:E, 4, FALSE)</f>
        <v>10550</v>
      </c>
      <c r="E331" t="str">
        <f>VLOOKUP(A331, Kickstarter!B:F, 5, FALSE)</f>
        <v>successful</v>
      </c>
      <c r="F331" t="str">
        <f>VLOOKUP(A331, Kickstarter!B:G, 6, FALSE)</f>
        <v>US</v>
      </c>
      <c r="G331" t="str">
        <f>VLOOKUP(A331, Kickstarter!B:H, 7, FALSE)</f>
        <v>USD</v>
      </c>
      <c r="H331">
        <f>VLOOKUP(A331, Kickstarter!B:I, 8, FALSE)</f>
        <v>1446868800</v>
      </c>
    </row>
    <row r="332" spans="1:8" ht="60" x14ac:dyDescent="0.25">
      <c r="A332" s="1" t="s">
        <v>331</v>
      </c>
      <c r="B332" s="1" t="str">
        <f>VLOOKUP(A332, Kickstarter!B:C, 2, FALSE)</f>
        <v>A film project that will compel decision makers to conserve iconic NH landscapes at risk due to an electricity transmission project.</v>
      </c>
      <c r="C332" s="9">
        <f>VLOOKUP(A332, Kickstarter!B:E, 3, FALSE)</f>
        <v>35000</v>
      </c>
      <c r="D332">
        <f>VLOOKUP(A332, Kickstarter!B:E, 4, FALSE)</f>
        <v>35640</v>
      </c>
      <c r="E332" t="str">
        <f>VLOOKUP(A332, Kickstarter!B:F, 5, FALSE)</f>
        <v>successful</v>
      </c>
      <c r="F332" t="str">
        <f>VLOOKUP(A332, Kickstarter!B:G, 6, FALSE)</f>
        <v>US</v>
      </c>
      <c r="G332" t="str">
        <f>VLOOKUP(A332, Kickstarter!B:H, 7, FALSE)</f>
        <v>USD</v>
      </c>
      <c r="H332">
        <f>VLOOKUP(A332, Kickstarter!B:I, 8, FALSE)</f>
        <v>1368763140</v>
      </c>
    </row>
    <row r="333" spans="1:8" ht="45" x14ac:dyDescent="0.25">
      <c r="A333" s="1" t="s">
        <v>332</v>
      </c>
      <c r="B333" s="1" t="str">
        <f>VLOOKUP(A333, Kickstarter!B:C, 2, FALSE)</f>
        <v>A hybrid music documentary/concert film featuring Sharon Jones, Charles Bradley and the rest of the Daptone Records family.</v>
      </c>
      <c r="C333" s="9">
        <f>VLOOKUP(A333, Kickstarter!B:E, 3, FALSE)</f>
        <v>40000</v>
      </c>
      <c r="D333">
        <f>VLOOKUP(A333, Kickstarter!B:E, 4, FALSE)</f>
        <v>42642</v>
      </c>
      <c r="E333" t="str">
        <f>VLOOKUP(A333, Kickstarter!B:F, 5, FALSE)</f>
        <v>successful</v>
      </c>
      <c r="F333" t="str">
        <f>VLOOKUP(A333, Kickstarter!B:G, 6, FALSE)</f>
        <v>US</v>
      </c>
      <c r="G333" t="str">
        <f>VLOOKUP(A333, Kickstarter!B:H, 7, FALSE)</f>
        <v>USD</v>
      </c>
      <c r="H333">
        <f>VLOOKUP(A333, Kickstarter!B:I, 8, FALSE)</f>
        <v>1466171834</v>
      </c>
    </row>
    <row r="334" spans="1:8" ht="60" x14ac:dyDescent="0.25">
      <c r="A334" s="1" t="s">
        <v>333</v>
      </c>
      <c r="B334" s="1" t="str">
        <f>VLOOKUP(A334, Kickstarter!B:C, 2, FALSE)</f>
        <v>A groundbreaking new film by Kenny Ausubel &amp; Louie Schwartzberg, featuring John Cleese, based on the work of Richard Tarnas.</v>
      </c>
      <c r="C334" s="9">
        <f>VLOOKUP(A334, Kickstarter!B:E, 3, FALSE)</f>
        <v>100000</v>
      </c>
      <c r="D334">
        <f>VLOOKUP(A334, Kickstarter!B:E, 4, FALSE)</f>
        <v>113015</v>
      </c>
      <c r="E334" t="str">
        <f>VLOOKUP(A334, Kickstarter!B:F, 5, FALSE)</f>
        <v>successful</v>
      </c>
      <c r="F334" t="str">
        <f>VLOOKUP(A334, Kickstarter!B:G, 6, FALSE)</f>
        <v>US</v>
      </c>
      <c r="G334" t="str">
        <f>VLOOKUP(A334, Kickstarter!B:H, 7, FALSE)</f>
        <v>USD</v>
      </c>
      <c r="H334">
        <f>VLOOKUP(A334, Kickstarter!B:I, 8, FALSE)</f>
        <v>1446019200</v>
      </c>
    </row>
    <row r="335" spans="1:8" ht="60" x14ac:dyDescent="0.25">
      <c r="A335" s="1" t="s">
        <v>334</v>
      </c>
      <c r="B335" s="1" t="str">
        <f>VLOOKUP(A335, Kickstarter!B:C, 2, FALSE)</f>
        <v>Enter a unique world of flavors, passion, resourcefulness and breathtaking locations. Join us on this unprecedented journey!</v>
      </c>
      <c r="C335" s="9">
        <f>VLOOKUP(A335, Kickstarter!B:E, 3, FALSE)</f>
        <v>40000</v>
      </c>
      <c r="D335">
        <f>VLOOKUP(A335, Kickstarter!B:E, 4, FALSE)</f>
        <v>50091</v>
      </c>
      <c r="E335" t="str">
        <f>VLOOKUP(A335, Kickstarter!B:F, 5, FALSE)</f>
        <v>successful</v>
      </c>
      <c r="F335" t="str">
        <f>VLOOKUP(A335, Kickstarter!B:G, 6, FALSE)</f>
        <v>US</v>
      </c>
      <c r="G335" t="str">
        <f>VLOOKUP(A335, Kickstarter!B:H, 7, FALSE)</f>
        <v>USD</v>
      </c>
      <c r="H335">
        <f>VLOOKUP(A335, Kickstarter!B:I, 8, FALSE)</f>
        <v>1460038591</v>
      </c>
    </row>
    <row r="336" spans="1:8" ht="60" x14ac:dyDescent="0.25">
      <c r="A336" s="1" t="s">
        <v>335</v>
      </c>
      <c r="B336" s="1" t="str">
        <f>VLOOKUP(A336, Kickstarter!B:C, 2, FALSE)</f>
        <v>An unapologetic portrait of the iconic, pioneering entertainer Mary Small whose voice comforted millions through the Depression &amp; WWII</v>
      </c>
      <c r="C336" s="9">
        <f>VLOOKUP(A336, Kickstarter!B:E, 3, FALSE)</f>
        <v>10000</v>
      </c>
      <c r="D336">
        <f>VLOOKUP(A336, Kickstarter!B:E, 4, FALSE)</f>
        <v>10119</v>
      </c>
      <c r="E336" t="str">
        <f>VLOOKUP(A336, Kickstarter!B:F, 5, FALSE)</f>
        <v>successful</v>
      </c>
      <c r="F336" t="str">
        <f>VLOOKUP(A336, Kickstarter!B:G, 6, FALSE)</f>
        <v>US</v>
      </c>
      <c r="G336" t="str">
        <f>VLOOKUP(A336, Kickstarter!B:H, 7, FALSE)</f>
        <v>USD</v>
      </c>
      <c r="H336">
        <f>VLOOKUP(A336, Kickstarter!B:I, 8, FALSE)</f>
        <v>1431716400</v>
      </c>
    </row>
    <row r="337" spans="1:8" ht="60" x14ac:dyDescent="0.25">
      <c r="A337" s="1" t="s">
        <v>336</v>
      </c>
      <c r="B337" s="1" t="str">
        <f>VLOOKUP(A337, Kickstarter!B:C, 2, FALSE)</f>
        <v>Oscar-nominated screenwriter David Peoples' lost film of Moe's Books is recycled into the hands of Moe's daughter, fifty years later.</v>
      </c>
      <c r="C337" s="9">
        <f>VLOOKUP(A337, Kickstarter!B:E, 3, FALSE)</f>
        <v>8500</v>
      </c>
      <c r="D337">
        <f>VLOOKUP(A337, Kickstarter!B:E, 4, FALSE)</f>
        <v>8735</v>
      </c>
      <c r="E337" t="str">
        <f>VLOOKUP(A337, Kickstarter!B:F, 5, FALSE)</f>
        <v>successful</v>
      </c>
      <c r="F337" t="str">
        <f>VLOOKUP(A337, Kickstarter!B:G, 6, FALSE)</f>
        <v>US</v>
      </c>
      <c r="G337" t="str">
        <f>VLOOKUP(A337, Kickstarter!B:H, 7, FALSE)</f>
        <v>USD</v>
      </c>
      <c r="H337">
        <f>VLOOKUP(A337, Kickstarter!B:I, 8, FALSE)</f>
        <v>1431122400</v>
      </c>
    </row>
    <row r="338" spans="1:8" ht="45" x14ac:dyDescent="0.25">
      <c r="A338" s="1" t="s">
        <v>337</v>
      </c>
      <c r="B338" s="1" t="str">
        <f>VLOOKUP(A338, Kickstarter!B:C, 2, FALSE)</f>
        <v>An epic documentary about the dramatic rise and fall of Empire Pictures, the most ambitious B-movie studio of the 1980â€™s.</v>
      </c>
      <c r="C338" s="9">
        <f>VLOOKUP(A338, Kickstarter!B:E, 3, FALSE)</f>
        <v>25000</v>
      </c>
      <c r="D338">
        <f>VLOOKUP(A338, Kickstarter!B:E, 4, FALSE)</f>
        <v>29209.78</v>
      </c>
      <c r="E338" t="str">
        <f>VLOOKUP(A338, Kickstarter!B:F, 5, FALSE)</f>
        <v>successful</v>
      </c>
      <c r="F338" t="str">
        <f>VLOOKUP(A338, Kickstarter!B:G, 6, FALSE)</f>
        <v>US</v>
      </c>
      <c r="G338" t="str">
        <f>VLOOKUP(A338, Kickstarter!B:H, 7, FALSE)</f>
        <v>USD</v>
      </c>
      <c r="H338">
        <f>VLOOKUP(A338, Kickstarter!B:I, 8, FALSE)</f>
        <v>1447427918</v>
      </c>
    </row>
    <row r="339" spans="1:8" ht="60" x14ac:dyDescent="0.25">
      <c r="A339" s="1" t="s">
        <v>338</v>
      </c>
      <c r="B339" s="1" t="str">
        <f>VLOOKUP(A339, Kickstarter!B:C, 2, FALSE)</f>
        <v>A documentary that tells the story of local beekeepers. Specifically one family who turns their annual harvest into a community event.</v>
      </c>
      <c r="C339" s="9">
        <f>VLOOKUP(A339, Kickstarter!B:E, 3, FALSE)</f>
        <v>3000</v>
      </c>
      <c r="D339">
        <f>VLOOKUP(A339, Kickstarter!B:E, 4, FALSE)</f>
        <v>3035.05</v>
      </c>
      <c r="E339" t="str">
        <f>VLOOKUP(A339, Kickstarter!B:F, 5, FALSE)</f>
        <v>successful</v>
      </c>
      <c r="F339" t="str">
        <f>VLOOKUP(A339, Kickstarter!B:G, 6, FALSE)</f>
        <v>US</v>
      </c>
      <c r="G339" t="str">
        <f>VLOOKUP(A339, Kickstarter!B:H, 7, FALSE)</f>
        <v>USD</v>
      </c>
      <c r="H339">
        <f>VLOOKUP(A339, Kickstarter!B:I, 8, FALSE)</f>
        <v>1426298708</v>
      </c>
    </row>
    <row r="340" spans="1:8" ht="60" x14ac:dyDescent="0.25">
      <c r="A340" s="1" t="s">
        <v>339</v>
      </c>
      <c r="B340" s="1" t="str">
        <f>VLOOKUP(A340, Kickstarter!B:C, 2, FALSE)</f>
        <v>"Queer Genius" explores the lives of four visionary queer artists: Eileen Myles, Barbara Hammer, Jibz Cameron and Shannon Funchess</v>
      </c>
      <c r="C340" s="9">
        <f>VLOOKUP(A340, Kickstarter!B:E, 3, FALSE)</f>
        <v>15000</v>
      </c>
      <c r="D340">
        <f>VLOOKUP(A340, Kickstarter!B:E, 4, FALSE)</f>
        <v>16520.04</v>
      </c>
      <c r="E340" t="str">
        <f>VLOOKUP(A340, Kickstarter!B:F, 5, FALSE)</f>
        <v>successful</v>
      </c>
      <c r="F340" t="str">
        <f>VLOOKUP(A340, Kickstarter!B:G, 6, FALSE)</f>
        <v>US</v>
      </c>
      <c r="G340" t="str">
        <f>VLOOKUP(A340, Kickstarter!B:H, 7, FALSE)</f>
        <v>USD</v>
      </c>
      <c r="H340">
        <f>VLOOKUP(A340, Kickstarter!B:I, 8, FALSE)</f>
        <v>1472864400</v>
      </c>
    </row>
    <row r="341" spans="1:8" ht="45" x14ac:dyDescent="0.25">
      <c r="A341" s="1" t="s">
        <v>340</v>
      </c>
      <c r="B341" s="1" t="str">
        <f>VLOOKUP(A341, Kickstarter!B:C, 2, FALSE)</f>
        <v>A documentary film following the world's greatest palindromists leading up to the 2017 World Palindrome Championship.</v>
      </c>
      <c r="C341" s="9">
        <f>VLOOKUP(A341, Kickstarter!B:E, 3, FALSE)</f>
        <v>6000</v>
      </c>
      <c r="D341">
        <f>VLOOKUP(A341, Kickstarter!B:E, 4, FALSE)</f>
        <v>6485</v>
      </c>
      <c r="E341" t="str">
        <f>VLOOKUP(A341, Kickstarter!B:F, 5, FALSE)</f>
        <v>successful</v>
      </c>
      <c r="F341" t="str">
        <f>VLOOKUP(A341, Kickstarter!B:G, 6, FALSE)</f>
        <v>US</v>
      </c>
      <c r="G341" t="str">
        <f>VLOOKUP(A341, Kickstarter!B:H, 7, FALSE)</f>
        <v>USD</v>
      </c>
      <c r="H341">
        <f>VLOOKUP(A341, Kickstarter!B:I, 8, FALSE)</f>
        <v>1430331268</v>
      </c>
    </row>
    <row r="342" spans="1:8" ht="45" x14ac:dyDescent="0.25">
      <c r="A342" s="1" t="s">
        <v>341</v>
      </c>
      <c r="B342" s="1" t="str">
        <f>VLOOKUP(A342, Kickstarter!B:C, 2, FALSE)</f>
        <v>Feature-length documentary about five Somali Muslim students pursuing dreams of education in America</v>
      </c>
      <c r="C342" s="9">
        <f>VLOOKUP(A342, Kickstarter!B:E, 3, FALSE)</f>
        <v>35000</v>
      </c>
      <c r="D342">
        <f>VLOOKUP(A342, Kickstarter!B:E, 4, FALSE)</f>
        <v>43758</v>
      </c>
      <c r="E342" t="str">
        <f>VLOOKUP(A342, Kickstarter!B:F, 5, FALSE)</f>
        <v>successful</v>
      </c>
      <c r="F342" t="str">
        <f>VLOOKUP(A342, Kickstarter!B:G, 6, FALSE)</f>
        <v>US</v>
      </c>
      <c r="G342" t="str">
        <f>VLOOKUP(A342, Kickstarter!B:H, 7, FALSE)</f>
        <v>USD</v>
      </c>
      <c r="H342">
        <f>VLOOKUP(A342, Kickstarter!B:I, 8, FALSE)</f>
        <v>1489006800</v>
      </c>
    </row>
    <row r="343" spans="1:8" ht="60" x14ac:dyDescent="0.25">
      <c r="A343" s="1" t="s">
        <v>342</v>
      </c>
      <c r="B343" s="1" t="str">
        <f>VLOOKUP(A343, Kickstarter!B:C, 2, FALSE)</f>
        <v>Documentary: Creation of large-scale outdoor mural by young artists. Time lapse. From blank concrete wall to colorful, visual story.</v>
      </c>
      <c r="C343" s="9">
        <f>VLOOKUP(A343, Kickstarter!B:E, 3, FALSE)</f>
        <v>3500</v>
      </c>
      <c r="D343">
        <f>VLOOKUP(A343, Kickstarter!B:E, 4, FALSE)</f>
        <v>3735</v>
      </c>
      <c r="E343" t="str">
        <f>VLOOKUP(A343, Kickstarter!B:F, 5, FALSE)</f>
        <v>successful</v>
      </c>
      <c r="F343" t="str">
        <f>VLOOKUP(A343, Kickstarter!B:G, 6, FALSE)</f>
        <v>US</v>
      </c>
      <c r="G343" t="str">
        <f>VLOOKUP(A343, Kickstarter!B:H, 7, FALSE)</f>
        <v>USD</v>
      </c>
      <c r="H343">
        <f>VLOOKUP(A343, Kickstarter!B:I, 8, FALSE)</f>
        <v>1412135940</v>
      </c>
    </row>
    <row r="344" spans="1:8" ht="30" x14ac:dyDescent="0.25">
      <c r="A344" s="1" t="s">
        <v>343</v>
      </c>
      <c r="B344" s="1" t="str">
        <f>VLOOKUP(A344, Kickstarter!B:C, 2, FALSE)</f>
        <v>BREAKING A MONSTER needs your help to play in THEATERS!</v>
      </c>
      <c r="C344" s="9">
        <f>VLOOKUP(A344, Kickstarter!B:E, 3, FALSE)</f>
        <v>55000</v>
      </c>
      <c r="D344">
        <f>VLOOKUP(A344, Kickstarter!B:E, 4, FALSE)</f>
        <v>55201.52</v>
      </c>
      <c r="E344" t="str">
        <f>VLOOKUP(A344, Kickstarter!B:F, 5, FALSE)</f>
        <v>successful</v>
      </c>
      <c r="F344" t="str">
        <f>VLOOKUP(A344, Kickstarter!B:G, 6, FALSE)</f>
        <v>US</v>
      </c>
      <c r="G344" t="str">
        <f>VLOOKUP(A344, Kickstarter!B:H, 7, FALSE)</f>
        <v>USD</v>
      </c>
      <c r="H344">
        <f>VLOOKUP(A344, Kickstarter!B:I, 8, FALSE)</f>
        <v>1461955465</v>
      </c>
    </row>
    <row r="345" spans="1:8" ht="60" x14ac:dyDescent="0.25">
      <c r="A345" s="1" t="s">
        <v>344</v>
      </c>
      <c r="B345" s="1" t="str">
        <f>VLOOKUP(A345, Kickstarter!B:C, 2, FALSE)</f>
        <v>A documentary on a composer who releases his music for free and ended up in millions of videos, thousands of films, &amp; many odd places.</v>
      </c>
      <c r="C345" s="9">
        <f>VLOOKUP(A345, Kickstarter!B:E, 3, FALSE)</f>
        <v>30000</v>
      </c>
      <c r="D345">
        <f>VLOOKUP(A345, Kickstarter!B:E, 4, FALSE)</f>
        <v>30608.59</v>
      </c>
      <c r="E345" t="str">
        <f>VLOOKUP(A345, Kickstarter!B:F, 5, FALSE)</f>
        <v>successful</v>
      </c>
      <c r="F345" t="str">
        <f>VLOOKUP(A345, Kickstarter!B:G, 6, FALSE)</f>
        <v>US</v>
      </c>
      <c r="G345" t="str">
        <f>VLOOKUP(A345, Kickstarter!B:H, 7, FALSE)</f>
        <v>USD</v>
      </c>
      <c r="H345">
        <f>VLOOKUP(A345, Kickstarter!B:I, 8, FALSE)</f>
        <v>1415934000</v>
      </c>
    </row>
    <row r="346" spans="1:8" ht="60" x14ac:dyDescent="0.25">
      <c r="A346" s="1" t="s">
        <v>345</v>
      </c>
      <c r="B346" s="1" t="str">
        <f>VLOOKUP(A346, Kickstarter!B:C, 2, FALSE)</f>
        <v>In the mountains where they once fought, Bosnian veterans defend a herd of wild horses and find a new kind of freedom for themselves.</v>
      </c>
      <c r="C346" s="9">
        <f>VLOOKUP(A346, Kickstarter!B:E, 3, FALSE)</f>
        <v>33500</v>
      </c>
      <c r="D346">
        <f>VLOOKUP(A346, Kickstarter!B:E, 4, FALSE)</f>
        <v>34198</v>
      </c>
      <c r="E346" t="str">
        <f>VLOOKUP(A346, Kickstarter!B:F, 5, FALSE)</f>
        <v>successful</v>
      </c>
      <c r="F346" t="str">
        <f>VLOOKUP(A346, Kickstarter!B:G, 6, FALSE)</f>
        <v>US</v>
      </c>
      <c r="G346" t="str">
        <f>VLOOKUP(A346, Kickstarter!B:H, 7, FALSE)</f>
        <v>USD</v>
      </c>
      <c r="H346">
        <f>VLOOKUP(A346, Kickstarter!B:I, 8, FALSE)</f>
        <v>1433125200</v>
      </c>
    </row>
    <row r="347" spans="1:8" ht="45" x14ac:dyDescent="0.25">
      <c r="A347" s="1" t="s">
        <v>346</v>
      </c>
      <c r="B347" s="1" t="str">
        <f>VLOOKUP(A347, Kickstarter!B:C, 2, FALSE)</f>
        <v>With the fate of the red wolves at stake, we explore if they can still survive in their last wild home in North Carolina.</v>
      </c>
      <c r="C347" s="9">
        <f>VLOOKUP(A347, Kickstarter!B:E, 3, FALSE)</f>
        <v>14500</v>
      </c>
      <c r="D347">
        <f>VLOOKUP(A347, Kickstarter!B:E, 4, FALSE)</f>
        <v>17875</v>
      </c>
      <c r="E347" t="str">
        <f>VLOOKUP(A347, Kickstarter!B:F, 5, FALSE)</f>
        <v>successful</v>
      </c>
      <c r="F347" t="str">
        <f>VLOOKUP(A347, Kickstarter!B:G, 6, FALSE)</f>
        <v>US</v>
      </c>
      <c r="G347" t="str">
        <f>VLOOKUP(A347, Kickstarter!B:H, 7, FALSE)</f>
        <v>USD</v>
      </c>
      <c r="H347">
        <f>VLOOKUP(A347, Kickstarter!B:I, 8, FALSE)</f>
        <v>1432161590</v>
      </c>
    </row>
    <row r="348" spans="1:8" ht="60" x14ac:dyDescent="0.25">
      <c r="A348" s="1" t="s">
        <v>347</v>
      </c>
      <c r="B348" s="1" t="str">
        <f>VLOOKUP(A348, Kickstarter!B:C, 2, FALSE)</f>
        <v>Engineering students and adults with cerebral palsy learn to communicate, connect and cultivate their abilities by making movies.</v>
      </c>
      <c r="C348" s="9">
        <f>VLOOKUP(A348, Kickstarter!B:E, 3, FALSE)</f>
        <v>10000</v>
      </c>
      <c r="D348">
        <f>VLOOKUP(A348, Kickstarter!B:E, 4, FALSE)</f>
        <v>17028.88</v>
      </c>
      <c r="E348" t="str">
        <f>VLOOKUP(A348, Kickstarter!B:F, 5, FALSE)</f>
        <v>successful</v>
      </c>
      <c r="F348" t="str">
        <f>VLOOKUP(A348, Kickstarter!B:G, 6, FALSE)</f>
        <v>US</v>
      </c>
      <c r="G348" t="str">
        <f>VLOOKUP(A348, Kickstarter!B:H, 7, FALSE)</f>
        <v>USD</v>
      </c>
      <c r="H348">
        <f>VLOOKUP(A348, Kickstarter!B:I, 8, FALSE)</f>
        <v>1444824021</v>
      </c>
    </row>
    <row r="349" spans="1:8" ht="60" x14ac:dyDescent="0.25">
      <c r="A349" s="1" t="s">
        <v>348</v>
      </c>
      <c r="B349" s="1" t="str">
        <f>VLOOKUP(A349, Kickstarter!B:C, 2, FALSE)</f>
        <v>"Getting Naked" tells the story of current-day burlesque in New York City through the on and off-stage lives of several performers.</v>
      </c>
      <c r="C349" s="9">
        <f>VLOOKUP(A349, Kickstarter!B:E, 3, FALSE)</f>
        <v>40000</v>
      </c>
      <c r="D349">
        <f>VLOOKUP(A349, Kickstarter!B:E, 4, FALSE)</f>
        <v>44636.2</v>
      </c>
      <c r="E349" t="str">
        <f>VLOOKUP(A349, Kickstarter!B:F, 5, FALSE)</f>
        <v>successful</v>
      </c>
      <c r="F349" t="str">
        <f>VLOOKUP(A349, Kickstarter!B:G, 6, FALSE)</f>
        <v>US</v>
      </c>
      <c r="G349" t="str">
        <f>VLOOKUP(A349, Kickstarter!B:H, 7, FALSE)</f>
        <v>USD</v>
      </c>
      <c r="H349">
        <f>VLOOKUP(A349, Kickstarter!B:I, 8, FALSE)</f>
        <v>1447505609</v>
      </c>
    </row>
    <row r="350" spans="1:8" ht="60" x14ac:dyDescent="0.25">
      <c r="A350" s="1" t="s">
        <v>349</v>
      </c>
      <c r="B350" s="1" t="str">
        <f>VLOOKUP(A350, Kickstarter!B:C, 2, FALSE)</f>
        <v>Documentary about the complexities and contradictions of gentrification as one woman grapples with life after "the Ghetto."</v>
      </c>
      <c r="C350" s="9">
        <f>VLOOKUP(A350, Kickstarter!B:E, 3, FALSE)</f>
        <v>10000</v>
      </c>
      <c r="D350">
        <f>VLOOKUP(A350, Kickstarter!B:E, 4, FALSE)</f>
        <v>10300</v>
      </c>
      <c r="E350" t="str">
        <f>VLOOKUP(A350, Kickstarter!B:F, 5, FALSE)</f>
        <v>successful</v>
      </c>
      <c r="F350" t="str">
        <f>VLOOKUP(A350, Kickstarter!B:G, 6, FALSE)</f>
        <v>US</v>
      </c>
      <c r="G350" t="str">
        <f>VLOOKUP(A350, Kickstarter!B:H, 7, FALSE)</f>
        <v>USD</v>
      </c>
      <c r="H350">
        <f>VLOOKUP(A350, Kickstarter!B:I, 8, FALSE)</f>
        <v>1440165916</v>
      </c>
    </row>
    <row r="351" spans="1:8" ht="45" x14ac:dyDescent="0.25">
      <c r="A351" s="1" t="s">
        <v>350</v>
      </c>
      <c r="B351" s="1" t="str">
        <f>VLOOKUP(A351, Kickstarter!B:C, 2, FALSE)</f>
        <v>After 52 years of war, FARC guerrilla soldiers rejoin Colombian society to forge new lives of peace.</v>
      </c>
      <c r="C351" s="9">
        <f>VLOOKUP(A351, Kickstarter!B:E, 3, FALSE)</f>
        <v>11260</v>
      </c>
      <c r="D351">
        <f>VLOOKUP(A351, Kickstarter!B:E, 4, FALSE)</f>
        <v>12007.18</v>
      </c>
      <c r="E351" t="str">
        <f>VLOOKUP(A351, Kickstarter!B:F, 5, FALSE)</f>
        <v>successful</v>
      </c>
      <c r="F351" t="str">
        <f>VLOOKUP(A351, Kickstarter!B:G, 6, FALSE)</f>
        <v>US</v>
      </c>
      <c r="G351" t="str">
        <f>VLOOKUP(A351, Kickstarter!B:H, 7, FALSE)</f>
        <v>USD</v>
      </c>
      <c r="H351">
        <f>VLOOKUP(A351, Kickstarter!B:I, 8, FALSE)</f>
        <v>1487937508</v>
      </c>
    </row>
    <row r="352" spans="1:8" ht="45" x14ac:dyDescent="0.25">
      <c r="A352" s="1" t="s">
        <v>351</v>
      </c>
      <c r="B352" s="1" t="str">
        <f>VLOOKUP(A352, Kickstarter!B:C, 2, FALSE)</f>
        <v>NBA All-Star Kenny Anderson's mid-life crisis prompts him to examine his past, as he searches for relevancy in his future.</v>
      </c>
      <c r="C352" s="9">
        <f>VLOOKUP(A352, Kickstarter!B:E, 3, FALSE)</f>
        <v>25000</v>
      </c>
      <c r="D352">
        <f>VLOOKUP(A352, Kickstarter!B:E, 4, FALSE)</f>
        <v>28690</v>
      </c>
      <c r="E352" t="str">
        <f>VLOOKUP(A352, Kickstarter!B:F, 5, FALSE)</f>
        <v>successful</v>
      </c>
      <c r="F352" t="str">
        <f>VLOOKUP(A352, Kickstarter!B:G, 6, FALSE)</f>
        <v>US</v>
      </c>
      <c r="G352" t="str">
        <f>VLOOKUP(A352, Kickstarter!B:H, 7, FALSE)</f>
        <v>USD</v>
      </c>
      <c r="H352">
        <f>VLOOKUP(A352, Kickstarter!B:I, 8, FALSE)</f>
        <v>1473566340</v>
      </c>
    </row>
    <row r="353" spans="1:8" ht="60" x14ac:dyDescent="0.25">
      <c r="A353" s="1" t="s">
        <v>352</v>
      </c>
      <c r="B353" s="1" t="str">
        <f>VLOOKUP(A353, Kickstarter!B:C, 2, FALSE)</f>
        <v>A documentary film about the glory and misfortunes of the Spanish sighthound, the Galgo. Probably the most mistreated dog of all.</v>
      </c>
      <c r="C353" s="9">
        <f>VLOOKUP(A353, Kickstarter!B:E, 3, FALSE)</f>
        <v>34000</v>
      </c>
      <c r="D353">
        <f>VLOOKUP(A353, Kickstarter!B:E, 4, FALSE)</f>
        <v>43296</v>
      </c>
      <c r="E353" t="str">
        <f>VLOOKUP(A353, Kickstarter!B:F, 5, FALSE)</f>
        <v>successful</v>
      </c>
      <c r="F353" t="str">
        <f>VLOOKUP(A353, Kickstarter!B:G, 6, FALSE)</f>
        <v>ES</v>
      </c>
      <c r="G353" t="str">
        <f>VLOOKUP(A353, Kickstarter!B:H, 7, FALSE)</f>
        <v>EUR</v>
      </c>
      <c r="H353">
        <f>VLOOKUP(A353, Kickstarter!B:I, 8, FALSE)</f>
        <v>1460066954</v>
      </c>
    </row>
    <row r="354" spans="1:8" ht="60" x14ac:dyDescent="0.25">
      <c r="A354" s="1" t="s">
        <v>353</v>
      </c>
      <c r="B354" s="1" t="str">
        <f>VLOOKUP(A354, Kickstarter!B:C, 2, FALSE)</f>
        <v>An epic journey around the world, exploring the power of the human spirit and how art can be used to inspire a lifetime.</v>
      </c>
      <c r="C354" s="9">
        <f>VLOOKUP(A354, Kickstarter!B:E, 3, FALSE)</f>
        <v>10000</v>
      </c>
      <c r="D354">
        <f>VLOOKUP(A354, Kickstarter!B:E, 4, FALSE)</f>
        <v>11656</v>
      </c>
      <c r="E354" t="str">
        <f>VLOOKUP(A354, Kickstarter!B:F, 5, FALSE)</f>
        <v>successful</v>
      </c>
      <c r="F354" t="str">
        <f>VLOOKUP(A354, Kickstarter!B:G, 6, FALSE)</f>
        <v>US</v>
      </c>
      <c r="G354" t="str">
        <f>VLOOKUP(A354, Kickstarter!B:H, 7, FALSE)</f>
        <v>USD</v>
      </c>
      <c r="H354">
        <f>VLOOKUP(A354, Kickstarter!B:I, 8, FALSE)</f>
        <v>1412740868</v>
      </c>
    </row>
    <row r="355" spans="1:8" ht="60" x14ac:dyDescent="0.25">
      <c r="A355" s="1" t="s">
        <v>354</v>
      </c>
      <c r="B355" s="1" t="str">
        <f>VLOOKUP(A355, Kickstarter!B:C, 2, FALSE)</f>
        <v>A suicide attempt survivor is on a mission to find fellow survivors and document their stories of unguarded courage, insight and humor.</v>
      </c>
      <c r="C355" s="9">
        <f>VLOOKUP(A355, Kickstarter!B:E, 3, FALSE)</f>
        <v>58425</v>
      </c>
      <c r="D355">
        <f>VLOOKUP(A355, Kickstarter!B:E, 4, FALSE)</f>
        <v>63460.18</v>
      </c>
      <c r="E355" t="str">
        <f>VLOOKUP(A355, Kickstarter!B:F, 5, FALSE)</f>
        <v>successful</v>
      </c>
      <c r="F355" t="str">
        <f>VLOOKUP(A355, Kickstarter!B:G, 6, FALSE)</f>
        <v>US</v>
      </c>
      <c r="G355" t="str">
        <f>VLOOKUP(A355, Kickstarter!B:H, 7, FALSE)</f>
        <v>USD</v>
      </c>
      <c r="H355">
        <f>VLOOKUP(A355, Kickstarter!B:I, 8, FALSE)</f>
        <v>1447963219</v>
      </c>
    </row>
    <row r="356" spans="1:8" ht="60" x14ac:dyDescent="0.25">
      <c r="A356" s="1" t="s">
        <v>355</v>
      </c>
      <c r="B356" s="1" t="str">
        <f>VLOOKUP(A356, Kickstarter!B:C, 2, FALSE)</f>
        <v>A carousel has spun since 1925 in a small town in NY. It once inspired Rod Serling and has since become a portal into the Twilight Zone</v>
      </c>
      <c r="C356" s="9">
        <f>VLOOKUP(A356, Kickstarter!B:E, 3, FALSE)</f>
        <v>3500</v>
      </c>
      <c r="D356">
        <f>VLOOKUP(A356, Kickstarter!B:E, 4, FALSE)</f>
        <v>3638</v>
      </c>
      <c r="E356" t="str">
        <f>VLOOKUP(A356, Kickstarter!B:F, 5, FALSE)</f>
        <v>successful</v>
      </c>
      <c r="F356" t="str">
        <f>VLOOKUP(A356, Kickstarter!B:G, 6, FALSE)</f>
        <v>US</v>
      </c>
      <c r="G356" t="str">
        <f>VLOOKUP(A356, Kickstarter!B:H, 7, FALSE)</f>
        <v>USD</v>
      </c>
      <c r="H356">
        <f>VLOOKUP(A356, Kickstarter!B:I, 8, FALSE)</f>
        <v>1460141521</v>
      </c>
    </row>
    <row r="357" spans="1:8" ht="45" x14ac:dyDescent="0.25">
      <c r="A357" s="1" t="s">
        <v>356</v>
      </c>
      <c r="B357" s="1" t="str">
        <f>VLOOKUP(A357, Kickstarter!B:C, 2, FALSE)</f>
        <v>A documentary film about the late REZA ABDOH and his performance company DAR A LUZ.</v>
      </c>
      <c r="C357" s="9">
        <f>VLOOKUP(A357, Kickstarter!B:E, 3, FALSE)</f>
        <v>35000</v>
      </c>
      <c r="D357">
        <f>VLOOKUP(A357, Kickstarter!B:E, 4, FALSE)</f>
        <v>40690</v>
      </c>
      <c r="E357" t="str">
        <f>VLOOKUP(A357, Kickstarter!B:F, 5, FALSE)</f>
        <v>successful</v>
      </c>
      <c r="F357" t="str">
        <f>VLOOKUP(A357, Kickstarter!B:G, 6, FALSE)</f>
        <v>US</v>
      </c>
      <c r="G357" t="str">
        <f>VLOOKUP(A357, Kickstarter!B:H, 7, FALSE)</f>
        <v>USD</v>
      </c>
      <c r="H357">
        <f>VLOOKUP(A357, Kickstarter!B:I, 8, FALSE)</f>
        <v>1417420994</v>
      </c>
    </row>
    <row r="358" spans="1:8" ht="45" x14ac:dyDescent="0.25">
      <c r="A358" s="1" t="s">
        <v>357</v>
      </c>
      <c r="B358" s="1" t="str">
        <f>VLOOKUP(A358, Kickstarter!B:C, 2, FALSE)</f>
        <v>A documentary about halibut conservation and how it impacts communities of Southeast Alaska.</v>
      </c>
      <c r="C358" s="9">
        <f>VLOOKUP(A358, Kickstarter!B:E, 3, FALSE)</f>
        <v>7500</v>
      </c>
      <c r="D358">
        <f>VLOOKUP(A358, Kickstarter!B:E, 4, FALSE)</f>
        <v>7701.93</v>
      </c>
      <c r="E358" t="str">
        <f>VLOOKUP(A358, Kickstarter!B:F, 5, FALSE)</f>
        <v>successful</v>
      </c>
      <c r="F358" t="str">
        <f>VLOOKUP(A358, Kickstarter!B:G, 6, FALSE)</f>
        <v>US</v>
      </c>
      <c r="G358" t="str">
        <f>VLOOKUP(A358, Kickstarter!B:H, 7, FALSE)</f>
        <v>USD</v>
      </c>
      <c r="H358">
        <f>VLOOKUP(A358, Kickstarter!B:I, 8, FALSE)</f>
        <v>1458152193</v>
      </c>
    </row>
    <row r="359" spans="1:8" ht="60" x14ac:dyDescent="0.25">
      <c r="A359" s="1" t="s">
        <v>358</v>
      </c>
      <c r="B359" s="1" t="str">
        <f>VLOOKUP(A359, Kickstarter!B:C, 2, FALSE)</f>
        <v>The last few hours to be part of this immersive film that touches the eternal. We have stretched our goal for editing and sound design.</v>
      </c>
      <c r="C359" s="9">
        <f>VLOOKUP(A359, Kickstarter!B:E, 3, FALSE)</f>
        <v>15000</v>
      </c>
      <c r="D359">
        <f>VLOOKUP(A359, Kickstarter!B:E, 4, FALSE)</f>
        <v>26100</v>
      </c>
      <c r="E359" t="str">
        <f>VLOOKUP(A359, Kickstarter!B:F, 5, FALSE)</f>
        <v>successful</v>
      </c>
      <c r="F359" t="str">
        <f>VLOOKUP(A359, Kickstarter!B:G, 6, FALSE)</f>
        <v>US</v>
      </c>
      <c r="G359" t="str">
        <f>VLOOKUP(A359, Kickstarter!B:H, 7, FALSE)</f>
        <v>USD</v>
      </c>
      <c r="H359">
        <f>VLOOKUP(A359, Kickstarter!B:I, 8, FALSE)</f>
        <v>1429852797</v>
      </c>
    </row>
    <row r="360" spans="1:8" ht="45" x14ac:dyDescent="0.25">
      <c r="A360" s="1" t="s">
        <v>359</v>
      </c>
      <c r="B360" s="1" t="str">
        <f>VLOOKUP(A360, Kickstarter!B:C, 2, FALSE)</f>
        <v>Screenwriter. Novelist. Playwright. The inside story of famed writer William Goldman. As only he can tell it.</v>
      </c>
      <c r="C360" s="9">
        <f>VLOOKUP(A360, Kickstarter!B:E, 3, FALSE)</f>
        <v>50000</v>
      </c>
      <c r="D360">
        <f>VLOOKUP(A360, Kickstarter!B:E, 4, FALSE)</f>
        <v>51544</v>
      </c>
      <c r="E360" t="str">
        <f>VLOOKUP(A360, Kickstarter!B:F, 5, FALSE)</f>
        <v>successful</v>
      </c>
      <c r="F360" t="str">
        <f>VLOOKUP(A360, Kickstarter!B:G, 6, FALSE)</f>
        <v>US</v>
      </c>
      <c r="G360" t="str">
        <f>VLOOKUP(A360, Kickstarter!B:H, 7, FALSE)</f>
        <v>USD</v>
      </c>
      <c r="H360">
        <f>VLOOKUP(A360, Kickstarter!B:I, 8, FALSE)</f>
        <v>1466002800</v>
      </c>
    </row>
    <row r="361" spans="1:8" ht="45" x14ac:dyDescent="0.25">
      <c r="A361" s="1" t="s">
        <v>360</v>
      </c>
      <c r="B361" s="1" t="str">
        <f>VLOOKUP(A361, Kickstarter!B:C, 2, FALSE)</f>
        <v>Circus burlesque innovators, Trixie and Monkey seek to balance love and life while pursuing new creative heights.</v>
      </c>
      <c r="C361" s="9">
        <f>VLOOKUP(A361, Kickstarter!B:E, 3, FALSE)</f>
        <v>24200</v>
      </c>
      <c r="D361">
        <f>VLOOKUP(A361, Kickstarter!B:E, 4, FALSE)</f>
        <v>25375</v>
      </c>
      <c r="E361" t="str">
        <f>VLOOKUP(A361, Kickstarter!B:F, 5, FALSE)</f>
        <v>successful</v>
      </c>
      <c r="F361" t="str">
        <f>VLOOKUP(A361, Kickstarter!B:G, 6, FALSE)</f>
        <v>US</v>
      </c>
      <c r="G361" t="str">
        <f>VLOOKUP(A361, Kickstarter!B:H, 7, FALSE)</f>
        <v>USD</v>
      </c>
      <c r="H361">
        <f>VLOOKUP(A361, Kickstarter!B:I, 8, FALSE)</f>
        <v>1415941920</v>
      </c>
    </row>
    <row r="362" spans="1:8" ht="60" x14ac:dyDescent="0.25">
      <c r="A362" s="1" t="s">
        <v>361</v>
      </c>
      <c r="B362" s="1" t="str">
        <f>VLOOKUP(A362, Kickstarter!B:C, 2, FALSE)</f>
        <v>A brave woman takes her wife and son from New York to visit her hometown in Kenya, where she was persecuted for being a lesbian.</v>
      </c>
      <c r="C362" s="9">
        <f>VLOOKUP(A362, Kickstarter!B:E, 3, FALSE)</f>
        <v>12000</v>
      </c>
      <c r="D362">
        <f>VLOOKUP(A362, Kickstarter!B:E, 4, FALSE)</f>
        <v>12165</v>
      </c>
      <c r="E362" t="str">
        <f>VLOOKUP(A362, Kickstarter!B:F, 5, FALSE)</f>
        <v>successful</v>
      </c>
      <c r="F362" t="str">
        <f>VLOOKUP(A362, Kickstarter!B:G, 6, FALSE)</f>
        <v>US</v>
      </c>
      <c r="G362" t="str">
        <f>VLOOKUP(A362, Kickstarter!B:H, 7, FALSE)</f>
        <v>USD</v>
      </c>
      <c r="H362">
        <f>VLOOKUP(A362, Kickstarter!B:I, 8, FALSE)</f>
        <v>1437621060</v>
      </c>
    </row>
    <row r="363" spans="1:8" ht="60" x14ac:dyDescent="0.25">
      <c r="A363" s="1" t="s">
        <v>362</v>
      </c>
      <c r="B363" s="1" t="str">
        <f>VLOOKUP(A363, Kickstarter!B:C, 2, FALSE)</f>
        <v>An indie documentary seeking production funds to capture The Matches reunion tour &amp; interviews with music industry professionals.</v>
      </c>
      <c r="C363" s="9">
        <f>VLOOKUP(A363, Kickstarter!B:E, 3, FALSE)</f>
        <v>35000</v>
      </c>
      <c r="D363">
        <f>VLOOKUP(A363, Kickstarter!B:E, 4, FALSE)</f>
        <v>38876.949999999997</v>
      </c>
      <c r="E363" t="str">
        <f>VLOOKUP(A363, Kickstarter!B:F, 5, FALSE)</f>
        <v>successful</v>
      </c>
      <c r="F363" t="str">
        <f>VLOOKUP(A363, Kickstarter!B:G, 6, FALSE)</f>
        <v>US</v>
      </c>
      <c r="G363" t="str">
        <f>VLOOKUP(A363, Kickstarter!B:H, 7, FALSE)</f>
        <v>USD</v>
      </c>
      <c r="H363">
        <f>VLOOKUP(A363, Kickstarter!B:I, 8, FALSE)</f>
        <v>1416704506</v>
      </c>
    </row>
    <row r="364" spans="1:8" ht="60" x14ac:dyDescent="0.25">
      <c r="A364" s="1" t="s">
        <v>363</v>
      </c>
      <c r="B364" s="1" t="str">
        <f>VLOOKUP(A364, Kickstarter!B:C, 2, FALSE)</f>
        <v>A SHORT FILM celebrating ONE RACE: the Bridger Ridge Run. TEN RUNNERS: the movie-stars. THIRTY YEARS: running wild in the mountains.</v>
      </c>
      <c r="C364" s="9">
        <f>VLOOKUP(A364, Kickstarter!B:E, 3, FALSE)</f>
        <v>9665</v>
      </c>
      <c r="D364">
        <f>VLOOKUP(A364, Kickstarter!B:E, 4, FALSE)</f>
        <v>12000</v>
      </c>
      <c r="E364" t="str">
        <f>VLOOKUP(A364, Kickstarter!B:F, 5, FALSE)</f>
        <v>successful</v>
      </c>
      <c r="F364" t="str">
        <f>VLOOKUP(A364, Kickstarter!B:G, 6, FALSE)</f>
        <v>US</v>
      </c>
      <c r="G364" t="str">
        <f>VLOOKUP(A364, Kickstarter!B:H, 7, FALSE)</f>
        <v>USD</v>
      </c>
      <c r="H364">
        <f>VLOOKUP(A364, Kickstarter!B:I, 8, FALSE)</f>
        <v>1407456000</v>
      </c>
    </row>
    <row r="365" spans="1:8" ht="60" x14ac:dyDescent="0.25">
      <c r="A365" s="1" t="s">
        <v>364</v>
      </c>
      <c r="B365" s="1" t="str">
        <f>VLOOKUP(A365, Kickstarter!B:C, 2, FALSE)</f>
        <v>This documentary chronicles the lives of two mountaineers from Nepal who have left the high Himalaya in search of "success" in New York City.</v>
      </c>
      <c r="C365" s="9">
        <f>VLOOKUP(A365, Kickstarter!B:E, 3, FALSE)</f>
        <v>8925</v>
      </c>
      <c r="D365">
        <f>VLOOKUP(A365, Kickstarter!B:E, 4, FALSE)</f>
        <v>9044</v>
      </c>
      <c r="E365" t="str">
        <f>VLOOKUP(A365, Kickstarter!B:F, 5, FALSE)</f>
        <v>successful</v>
      </c>
      <c r="F365" t="str">
        <f>VLOOKUP(A365, Kickstarter!B:G, 6, FALSE)</f>
        <v>US</v>
      </c>
      <c r="G365" t="str">
        <f>VLOOKUP(A365, Kickstarter!B:H, 7, FALSE)</f>
        <v>USD</v>
      </c>
      <c r="H365">
        <f>VLOOKUP(A365, Kickstarter!B:I, 8, FALSE)</f>
        <v>1272828120</v>
      </c>
    </row>
    <row r="366" spans="1:8" ht="60" x14ac:dyDescent="0.25">
      <c r="A366" s="1" t="s">
        <v>365</v>
      </c>
      <c r="B366" s="1" t="str">
        <f>VLOOKUP(A366, Kickstarter!B:C, 2, FALSE)</f>
        <v>This family-focused documentary explores the ways parents connect with the wild inside themselves and their kids. Ow-ow-oWoo!</v>
      </c>
      <c r="C366" s="9">
        <f>VLOOKUP(A366, Kickstarter!B:E, 3, FALSE)</f>
        <v>7000</v>
      </c>
      <c r="D366">
        <f>VLOOKUP(A366, Kickstarter!B:E, 4, FALSE)</f>
        <v>7711.3</v>
      </c>
      <c r="E366" t="str">
        <f>VLOOKUP(A366, Kickstarter!B:F, 5, FALSE)</f>
        <v>successful</v>
      </c>
      <c r="F366" t="str">
        <f>VLOOKUP(A366, Kickstarter!B:G, 6, FALSE)</f>
        <v>US</v>
      </c>
      <c r="G366" t="str">
        <f>VLOOKUP(A366, Kickstarter!B:H, 7, FALSE)</f>
        <v>USD</v>
      </c>
      <c r="H366">
        <f>VLOOKUP(A366, Kickstarter!B:I, 8, FALSE)</f>
        <v>1403323140</v>
      </c>
    </row>
    <row r="367" spans="1:8" ht="45" x14ac:dyDescent="0.25">
      <c r="A367" s="1" t="s">
        <v>366</v>
      </c>
      <c r="B367" s="1" t="str">
        <f>VLOOKUP(A367, Kickstarter!B:C, 2, FALSE)</f>
        <v>Please help us finish this documentary about how Tel Aviv in Israel became a gay friendly liberal hub in a religious state</v>
      </c>
      <c r="C367" s="9">
        <f>VLOOKUP(A367, Kickstarter!B:E, 3, FALSE)</f>
        <v>15000</v>
      </c>
      <c r="D367">
        <f>VLOOKUP(A367, Kickstarter!B:E, 4, FALSE)</f>
        <v>15596</v>
      </c>
      <c r="E367" t="str">
        <f>VLOOKUP(A367, Kickstarter!B:F, 5, FALSE)</f>
        <v>successful</v>
      </c>
      <c r="F367" t="str">
        <f>VLOOKUP(A367, Kickstarter!B:G, 6, FALSE)</f>
        <v>GB</v>
      </c>
      <c r="G367" t="str">
        <f>VLOOKUP(A367, Kickstarter!B:H, 7, FALSE)</f>
        <v>GBP</v>
      </c>
      <c r="H367">
        <f>VLOOKUP(A367, Kickstarter!B:I, 8, FALSE)</f>
        <v>1393597999</v>
      </c>
    </row>
    <row r="368" spans="1:8" ht="45" x14ac:dyDescent="0.25">
      <c r="A368" s="1" t="s">
        <v>367</v>
      </c>
      <c r="B368" s="1" t="str">
        <f>VLOOKUP(A368, Kickstarter!B:C, 2, FALSE)</f>
        <v>One Bushman familyâ€™s struggle to survive genocide, dispossession and post-apartheid freedom in South Africa.</v>
      </c>
      <c r="C368" s="9">
        <f>VLOOKUP(A368, Kickstarter!B:E, 3, FALSE)</f>
        <v>38000</v>
      </c>
      <c r="D368">
        <f>VLOOKUP(A368, Kickstarter!B:E, 4, FALSE)</f>
        <v>38500</v>
      </c>
      <c r="E368" t="str">
        <f>VLOOKUP(A368, Kickstarter!B:F, 5, FALSE)</f>
        <v>successful</v>
      </c>
      <c r="F368" t="str">
        <f>VLOOKUP(A368, Kickstarter!B:G, 6, FALSE)</f>
        <v>US</v>
      </c>
      <c r="G368" t="str">
        <f>VLOOKUP(A368, Kickstarter!B:H, 7, FALSE)</f>
        <v>USD</v>
      </c>
      <c r="H368">
        <f>VLOOKUP(A368, Kickstarter!B:I, 8, FALSE)</f>
        <v>1337540518</v>
      </c>
    </row>
    <row r="369" spans="1:8" ht="60" x14ac:dyDescent="0.25">
      <c r="A369" s="1" t="s">
        <v>368</v>
      </c>
      <c r="B369" s="1" t="str">
        <f>VLOOKUP(A369, Kickstarter!B:C, 2, FALSE)</f>
        <v>This film relates how one country's burning desire for independence unified a diverse nation into a successful nonviolent revolution.</v>
      </c>
      <c r="C369" s="9">
        <f>VLOOKUP(A369, Kickstarter!B:E, 3, FALSE)</f>
        <v>10000</v>
      </c>
      <c r="D369">
        <f>VLOOKUP(A369, Kickstarter!B:E, 4, FALSE)</f>
        <v>10335.01</v>
      </c>
      <c r="E369" t="str">
        <f>VLOOKUP(A369, Kickstarter!B:F, 5, FALSE)</f>
        <v>successful</v>
      </c>
      <c r="F369" t="str">
        <f>VLOOKUP(A369, Kickstarter!B:G, 6, FALSE)</f>
        <v>US</v>
      </c>
      <c r="G369" t="str">
        <f>VLOOKUP(A369, Kickstarter!B:H, 7, FALSE)</f>
        <v>USD</v>
      </c>
      <c r="H369">
        <f>VLOOKUP(A369, Kickstarter!B:I, 8, FALSE)</f>
        <v>1367384340</v>
      </c>
    </row>
    <row r="370" spans="1:8" ht="60" x14ac:dyDescent="0.25">
      <c r="A370" s="1" t="s">
        <v>369</v>
      </c>
      <c r="B370" s="1" t="str">
        <f>VLOOKUP(A370, Kickstarter!B:C, 2, FALSE)</f>
        <v>Were the Romantics the first backpackers? This film follows them and explores the huge part geography played in their lives and works.</v>
      </c>
      <c r="C370" s="9">
        <f>VLOOKUP(A370, Kickstarter!B:E, 3, FALSE)</f>
        <v>12500</v>
      </c>
      <c r="D370">
        <f>VLOOKUP(A370, Kickstarter!B:E, 4, FALSE)</f>
        <v>13014</v>
      </c>
      <c r="E370" t="str">
        <f>VLOOKUP(A370, Kickstarter!B:F, 5, FALSE)</f>
        <v>successful</v>
      </c>
      <c r="F370" t="str">
        <f>VLOOKUP(A370, Kickstarter!B:G, 6, FALSE)</f>
        <v>US</v>
      </c>
      <c r="G370" t="str">
        <f>VLOOKUP(A370, Kickstarter!B:H, 7, FALSE)</f>
        <v>USD</v>
      </c>
      <c r="H370">
        <f>VLOOKUP(A370, Kickstarter!B:I, 8, FALSE)</f>
        <v>1426426322</v>
      </c>
    </row>
    <row r="371" spans="1:8" ht="60" x14ac:dyDescent="0.25">
      <c r="A371" s="1" t="s">
        <v>370</v>
      </c>
      <c r="B371" s="1" t="str">
        <f>VLOOKUP(A371, Kickstarter!B:C, 2, FALSE)</f>
        <v>A documentary of one woman's attempt at solo hiking 2,000 miles, in an effort to understand herself and societal expectations.</v>
      </c>
      <c r="C371" s="9">
        <f>VLOOKUP(A371, Kickstarter!B:E, 3, FALSE)</f>
        <v>6500</v>
      </c>
      <c r="D371">
        <f>VLOOKUP(A371, Kickstarter!B:E, 4, FALSE)</f>
        <v>7160.12</v>
      </c>
      <c r="E371" t="str">
        <f>VLOOKUP(A371, Kickstarter!B:F, 5, FALSE)</f>
        <v>successful</v>
      </c>
      <c r="F371" t="str">
        <f>VLOOKUP(A371, Kickstarter!B:G, 6, FALSE)</f>
        <v>US</v>
      </c>
      <c r="G371" t="str">
        <f>VLOOKUP(A371, Kickstarter!B:H, 7, FALSE)</f>
        <v>USD</v>
      </c>
      <c r="H371">
        <f>VLOOKUP(A371, Kickstarter!B:I, 8, FALSE)</f>
        <v>1326633269</v>
      </c>
    </row>
    <row r="372" spans="1:8" ht="60" x14ac:dyDescent="0.25">
      <c r="A372" s="1" t="s">
        <v>371</v>
      </c>
      <c r="B372" s="1" t="str">
        <f>VLOOKUP(A372, Kickstarter!B:C, 2, FALSE)</f>
        <v>An exploration of what Sikhism is, through the journey of eight pilgrims at Hola Mohalla, a religious festival in Anandpur Sahib, India</v>
      </c>
      <c r="C372" s="9">
        <f>VLOOKUP(A372, Kickstarter!B:E, 3, FALSE)</f>
        <v>25000</v>
      </c>
      <c r="D372">
        <f>VLOOKUP(A372, Kickstarter!B:E, 4, FALSE)</f>
        <v>30505</v>
      </c>
      <c r="E372" t="str">
        <f>VLOOKUP(A372, Kickstarter!B:F, 5, FALSE)</f>
        <v>successful</v>
      </c>
      <c r="F372" t="str">
        <f>VLOOKUP(A372, Kickstarter!B:G, 6, FALSE)</f>
        <v>US</v>
      </c>
      <c r="G372" t="str">
        <f>VLOOKUP(A372, Kickstarter!B:H, 7, FALSE)</f>
        <v>USD</v>
      </c>
      <c r="H372">
        <f>VLOOKUP(A372, Kickstarter!B:I, 8, FALSE)</f>
        <v>1483729500</v>
      </c>
    </row>
    <row r="373" spans="1:8" ht="60" x14ac:dyDescent="0.25">
      <c r="A373" s="1" t="s">
        <v>372</v>
      </c>
      <c r="B373" s="1" t="str">
        <f>VLOOKUP(A373, Kickstarter!B:C, 2, FALSE)</f>
        <v>3,000 Miles. 18 Wild Horses. 6 Months. 5 States. 4 men. A documentary about Conservation, Exploration, and Wild Mustangs.</v>
      </c>
      <c r="C373" s="9">
        <f>VLOOKUP(A373, Kickstarter!B:E, 3, FALSE)</f>
        <v>150000</v>
      </c>
      <c r="D373">
        <f>VLOOKUP(A373, Kickstarter!B:E, 4, FALSE)</f>
        <v>171253</v>
      </c>
      <c r="E373" t="str">
        <f>VLOOKUP(A373, Kickstarter!B:F, 5, FALSE)</f>
        <v>successful</v>
      </c>
      <c r="F373" t="str">
        <f>VLOOKUP(A373, Kickstarter!B:G, 6, FALSE)</f>
        <v>US</v>
      </c>
      <c r="G373" t="str">
        <f>VLOOKUP(A373, Kickstarter!B:H, 7, FALSE)</f>
        <v>USD</v>
      </c>
      <c r="H373">
        <f>VLOOKUP(A373, Kickstarter!B:I, 8, FALSE)</f>
        <v>1359743139</v>
      </c>
    </row>
    <row r="374" spans="1:8" ht="30" x14ac:dyDescent="0.25">
      <c r="A374" s="1" t="s">
        <v>373</v>
      </c>
      <c r="B374" s="1" t="str">
        <f>VLOOKUP(A374, Kickstarter!B:C, 2, FALSE)</f>
        <v>A short documentary exploring the uses of 'Natural Horsemanship' across Europe</v>
      </c>
      <c r="C374" s="9">
        <f>VLOOKUP(A374, Kickstarter!B:E, 3, FALSE)</f>
        <v>300</v>
      </c>
      <c r="D374">
        <f>VLOOKUP(A374, Kickstarter!B:E, 4, FALSE)</f>
        <v>376</v>
      </c>
      <c r="E374" t="str">
        <f>VLOOKUP(A374, Kickstarter!B:F, 5, FALSE)</f>
        <v>successful</v>
      </c>
      <c r="F374" t="str">
        <f>VLOOKUP(A374, Kickstarter!B:G, 6, FALSE)</f>
        <v>GB</v>
      </c>
      <c r="G374" t="str">
        <f>VLOOKUP(A374, Kickstarter!B:H, 7, FALSE)</f>
        <v>GBP</v>
      </c>
      <c r="H374">
        <f>VLOOKUP(A374, Kickstarter!B:I, 8, FALSE)</f>
        <v>1459872000</v>
      </c>
    </row>
    <row r="375" spans="1:8" ht="45" x14ac:dyDescent="0.25">
      <c r="A375" s="1" t="s">
        <v>374</v>
      </c>
      <c r="B375" s="1" t="str">
        <f>VLOOKUP(A375, Kickstarter!B:C, 2, FALSE)</f>
        <v>A feature documentary about UPA Pictures, the little studio that changed the course of animation around the world</v>
      </c>
      <c r="C375" s="9">
        <f>VLOOKUP(A375, Kickstarter!B:E, 3, FALSE)</f>
        <v>7500</v>
      </c>
      <c r="D375">
        <f>VLOOKUP(A375, Kickstarter!B:E, 4, FALSE)</f>
        <v>8000</v>
      </c>
      <c r="E375" t="str">
        <f>VLOOKUP(A375, Kickstarter!B:F, 5, FALSE)</f>
        <v>successful</v>
      </c>
      <c r="F375" t="str">
        <f>VLOOKUP(A375, Kickstarter!B:G, 6, FALSE)</f>
        <v>US</v>
      </c>
      <c r="G375" t="str">
        <f>VLOOKUP(A375, Kickstarter!B:H, 7, FALSE)</f>
        <v>USD</v>
      </c>
      <c r="H375">
        <f>VLOOKUP(A375, Kickstarter!B:I, 8, FALSE)</f>
        <v>1342648398</v>
      </c>
    </row>
    <row r="376" spans="1:8" ht="60" x14ac:dyDescent="0.25">
      <c r="A376" s="1" t="s">
        <v>375</v>
      </c>
      <c r="B376" s="1" t="str">
        <f>VLOOKUP(A376, Kickstarter!B:C, 2, FALSE)</f>
        <v>Bird Language with Jon Young is a 2 disk DVD set teaching you all you need to know to start learning bird language and start a group.</v>
      </c>
      <c r="C376" s="9">
        <f>VLOOKUP(A376, Kickstarter!B:E, 3, FALSE)</f>
        <v>6000</v>
      </c>
      <c r="D376">
        <f>VLOOKUP(A376, Kickstarter!B:E, 4, FALSE)</f>
        <v>7839</v>
      </c>
      <c r="E376" t="str">
        <f>VLOOKUP(A376, Kickstarter!B:F, 5, FALSE)</f>
        <v>successful</v>
      </c>
      <c r="F376" t="str">
        <f>VLOOKUP(A376, Kickstarter!B:G, 6, FALSE)</f>
        <v>US</v>
      </c>
      <c r="G376" t="str">
        <f>VLOOKUP(A376, Kickstarter!B:H, 7, FALSE)</f>
        <v>USD</v>
      </c>
      <c r="H376">
        <f>VLOOKUP(A376, Kickstarter!B:I, 8, FALSE)</f>
        <v>1316208031</v>
      </c>
    </row>
    <row r="377" spans="1:8" ht="60" x14ac:dyDescent="0.25">
      <c r="A377" s="1" t="s">
        <v>376</v>
      </c>
      <c r="B377" s="1" t="str">
        <f>VLOOKUP(A377, Kickstarter!B:C, 2, FALSE)</f>
        <v>As the videocam "Enrique de Malaca" circumnavigates the globe, it captures stories of friends who have set foot on other lands.</v>
      </c>
      <c r="C377" s="9">
        <f>VLOOKUP(A377, Kickstarter!B:E, 3, FALSE)</f>
        <v>500</v>
      </c>
      <c r="D377">
        <f>VLOOKUP(A377, Kickstarter!B:E, 4, FALSE)</f>
        <v>600</v>
      </c>
      <c r="E377" t="str">
        <f>VLOOKUP(A377, Kickstarter!B:F, 5, FALSE)</f>
        <v>successful</v>
      </c>
      <c r="F377" t="str">
        <f>VLOOKUP(A377, Kickstarter!B:G, 6, FALSE)</f>
        <v>US</v>
      </c>
      <c r="G377" t="str">
        <f>VLOOKUP(A377, Kickstarter!B:H, 7, FALSE)</f>
        <v>USD</v>
      </c>
      <c r="H377">
        <f>VLOOKUP(A377, Kickstarter!B:I, 8, FALSE)</f>
        <v>1393694280</v>
      </c>
    </row>
    <row r="378" spans="1:8" ht="60" x14ac:dyDescent="0.25">
      <c r="A378" s="1" t="s">
        <v>377</v>
      </c>
      <c r="B378" s="1" t="str">
        <f>VLOOKUP(A378, Kickstarter!B:C, 2, FALSE)</f>
        <v>A film about the cosmetics industry. Everything you need to know about the ingredients being used and what alternatives are out there.</v>
      </c>
      <c r="C378" s="9">
        <f>VLOOKUP(A378, Kickstarter!B:E, 3, FALSE)</f>
        <v>2450</v>
      </c>
      <c r="D378">
        <f>VLOOKUP(A378, Kickstarter!B:E, 4, FALSE)</f>
        <v>2596</v>
      </c>
      <c r="E378" t="str">
        <f>VLOOKUP(A378, Kickstarter!B:F, 5, FALSE)</f>
        <v>successful</v>
      </c>
      <c r="F378" t="str">
        <f>VLOOKUP(A378, Kickstarter!B:G, 6, FALSE)</f>
        <v>GB</v>
      </c>
      <c r="G378" t="str">
        <f>VLOOKUP(A378, Kickstarter!B:H, 7, FALSE)</f>
        <v>GBP</v>
      </c>
      <c r="H378">
        <f>VLOOKUP(A378, Kickstarter!B:I, 8, FALSE)</f>
        <v>1472122316</v>
      </c>
    </row>
    <row r="379" spans="1:8" ht="45" x14ac:dyDescent="0.25">
      <c r="A379" s="1" t="s">
        <v>378</v>
      </c>
      <c r="B379" s="1" t="str">
        <f>VLOOKUP(A379, Kickstarter!B:C, 2, FALSE)</f>
        <v>Dangerous. Sexy. All-American Girl. You know the look. Now meet the women who are making retro style modern.</v>
      </c>
      <c r="C379" s="9">
        <f>VLOOKUP(A379, Kickstarter!B:E, 3, FALSE)</f>
        <v>12000</v>
      </c>
      <c r="D379">
        <f>VLOOKUP(A379, Kickstarter!B:E, 4, FALSE)</f>
        <v>13728</v>
      </c>
      <c r="E379" t="str">
        <f>VLOOKUP(A379, Kickstarter!B:F, 5, FALSE)</f>
        <v>successful</v>
      </c>
      <c r="F379" t="str">
        <f>VLOOKUP(A379, Kickstarter!B:G, 6, FALSE)</f>
        <v>US</v>
      </c>
      <c r="G379" t="str">
        <f>VLOOKUP(A379, Kickstarter!B:H, 7, FALSE)</f>
        <v>USD</v>
      </c>
      <c r="H379">
        <f>VLOOKUP(A379, Kickstarter!B:I, 8, FALSE)</f>
        <v>1447484460</v>
      </c>
    </row>
    <row r="380" spans="1:8" ht="60" x14ac:dyDescent="0.25">
      <c r="A380" s="1" t="s">
        <v>379</v>
      </c>
      <c r="B380" s="1" t="str">
        <f>VLOOKUP(A380, Kickstarter!B:C, 2, FALSE)</f>
        <v>Ugandan Filmmaker and Activist Kamoga Hassan's new documentary follows Ugandan LGBT asylum seekers asking the question "Where is home?"</v>
      </c>
      <c r="C380" s="9">
        <f>VLOOKUP(A380, Kickstarter!B:E, 3, FALSE)</f>
        <v>3000</v>
      </c>
      <c r="D380">
        <f>VLOOKUP(A380, Kickstarter!B:E, 4, FALSE)</f>
        <v>3353</v>
      </c>
      <c r="E380" t="str">
        <f>VLOOKUP(A380, Kickstarter!B:F, 5, FALSE)</f>
        <v>successful</v>
      </c>
      <c r="F380" t="str">
        <f>VLOOKUP(A380, Kickstarter!B:G, 6, FALSE)</f>
        <v>CA</v>
      </c>
      <c r="G380" t="str">
        <f>VLOOKUP(A380, Kickstarter!B:H, 7, FALSE)</f>
        <v>CAD</v>
      </c>
      <c r="H380">
        <f>VLOOKUP(A380, Kickstarter!B:I, 8, FALSE)</f>
        <v>1453765920</v>
      </c>
    </row>
    <row r="381" spans="1:8" ht="60" x14ac:dyDescent="0.25">
      <c r="A381" s="1" t="s">
        <v>380</v>
      </c>
      <c r="B381" s="1" t="str">
        <f>VLOOKUP(A381, Kickstarter!B:C, 2, FALSE)</f>
        <v>The U.S. Army has granted us permission to film a documentary at America's most sacred shrine: The Tomb of the Unknown Soldier.</v>
      </c>
      <c r="C381" s="9">
        <f>VLOOKUP(A381, Kickstarter!B:E, 3, FALSE)</f>
        <v>15000</v>
      </c>
      <c r="D381">
        <f>VLOOKUP(A381, Kickstarter!B:E, 4, FALSE)</f>
        <v>17412</v>
      </c>
      <c r="E381" t="str">
        <f>VLOOKUP(A381, Kickstarter!B:F, 5, FALSE)</f>
        <v>successful</v>
      </c>
      <c r="F381" t="str">
        <f>VLOOKUP(A381, Kickstarter!B:G, 6, FALSE)</f>
        <v>US</v>
      </c>
      <c r="G381" t="str">
        <f>VLOOKUP(A381, Kickstarter!B:H, 7, FALSE)</f>
        <v>USD</v>
      </c>
      <c r="H381">
        <f>VLOOKUP(A381, Kickstarter!B:I, 8, FALSE)</f>
        <v>1336062672</v>
      </c>
    </row>
    <row r="382" spans="1:8" ht="60" x14ac:dyDescent="0.25">
      <c r="A382" s="1" t="s">
        <v>381</v>
      </c>
      <c r="B382" s="1" t="str">
        <f>VLOOKUP(A382, Kickstarter!B:C, 2, FALSE)</f>
        <v>The Steamboat Van Clan is a group of three young ski competitors following their dreams and documenting their adventures along the way.</v>
      </c>
      <c r="C382" s="9">
        <f>VLOOKUP(A382, Kickstarter!B:E, 3, FALSE)</f>
        <v>4000</v>
      </c>
      <c r="D382">
        <f>VLOOKUP(A382, Kickstarter!B:E, 4, FALSE)</f>
        <v>5660</v>
      </c>
      <c r="E382" t="str">
        <f>VLOOKUP(A382, Kickstarter!B:F, 5, FALSE)</f>
        <v>successful</v>
      </c>
      <c r="F382" t="str">
        <f>VLOOKUP(A382, Kickstarter!B:G, 6, FALSE)</f>
        <v>US</v>
      </c>
      <c r="G382" t="str">
        <f>VLOOKUP(A382, Kickstarter!B:H, 7, FALSE)</f>
        <v>USD</v>
      </c>
      <c r="H382">
        <f>VLOOKUP(A382, Kickstarter!B:I, 8, FALSE)</f>
        <v>1453569392</v>
      </c>
    </row>
    <row r="383" spans="1:8" ht="45" x14ac:dyDescent="0.25">
      <c r="A383" s="1" t="s">
        <v>382</v>
      </c>
      <c r="B383" s="1" t="str">
        <f>VLOOKUP(A383, Kickstarter!B:C, 2, FALSE)</f>
        <v>Set in the ancient waters of the Puget Sound, Clearwater is a universal story about the need to adapt to change.</v>
      </c>
      <c r="C383" s="9">
        <f>VLOOKUP(A383, Kickstarter!B:E, 3, FALSE)</f>
        <v>25000</v>
      </c>
      <c r="D383">
        <f>VLOOKUP(A383, Kickstarter!B:E, 4, FALSE)</f>
        <v>26182.5</v>
      </c>
      <c r="E383" t="str">
        <f>VLOOKUP(A383, Kickstarter!B:F, 5, FALSE)</f>
        <v>successful</v>
      </c>
      <c r="F383" t="str">
        <f>VLOOKUP(A383, Kickstarter!B:G, 6, FALSE)</f>
        <v>US</v>
      </c>
      <c r="G383" t="str">
        <f>VLOOKUP(A383, Kickstarter!B:H, 7, FALSE)</f>
        <v>USD</v>
      </c>
      <c r="H383">
        <f>VLOOKUP(A383, Kickstarter!B:I, 8, FALSE)</f>
        <v>1343624400</v>
      </c>
    </row>
    <row r="384" spans="1:8" ht="60" x14ac:dyDescent="0.25">
      <c r="A384" s="1" t="s">
        <v>383</v>
      </c>
      <c r="B384" s="1" t="str">
        <f>VLOOKUP(A384, Kickstarter!B:C, 2, FALSE)</f>
        <v>I went to Philadelphia to find out if The 99% Declaration could take the ideas of OccupyWallSt. and make change from within the system.</v>
      </c>
      <c r="C384" s="9">
        <f>VLOOKUP(A384, Kickstarter!B:E, 3, FALSE)</f>
        <v>600</v>
      </c>
      <c r="D384">
        <f>VLOOKUP(A384, Kickstarter!B:E, 4, FALSE)</f>
        <v>1535</v>
      </c>
      <c r="E384" t="str">
        <f>VLOOKUP(A384, Kickstarter!B:F, 5, FALSE)</f>
        <v>successful</v>
      </c>
      <c r="F384" t="str">
        <f>VLOOKUP(A384, Kickstarter!B:G, 6, FALSE)</f>
        <v>US</v>
      </c>
      <c r="G384" t="str">
        <f>VLOOKUP(A384, Kickstarter!B:H, 7, FALSE)</f>
        <v>USD</v>
      </c>
      <c r="H384">
        <f>VLOOKUP(A384, Kickstarter!B:I, 8, FALSE)</f>
        <v>1346950900</v>
      </c>
    </row>
    <row r="385" spans="1:8" ht="60" x14ac:dyDescent="0.25">
      <c r="A385" s="1" t="s">
        <v>384</v>
      </c>
      <c r="B385" s="1" t="str">
        <f>VLOOKUP(A385, Kickstarter!B:C, 2, FALSE)</f>
        <v>An independent documentary web series about storm chasing in tornado alley that features the chase team TornadoRaiders.com</v>
      </c>
      <c r="C385" s="9">
        <f>VLOOKUP(A385, Kickstarter!B:E, 3, FALSE)</f>
        <v>999</v>
      </c>
      <c r="D385">
        <f>VLOOKUP(A385, Kickstarter!B:E, 4, FALSE)</f>
        <v>2065</v>
      </c>
      <c r="E385" t="str">
        <f>VLOOKUP(A385, Kickstarter!B:F, 5, FALSE)</f>
        <v>successful</v>
      </c>
      <c r="F385" t="str">
        <f>VLOOKUP(A385, Kickstarter!B:G, 6, FALSE)</f>
        <v>US</v>
      </c>
      <c r="G385" t="str">
        <f>VLOOKUP(A385, Kickstarter!B:H, 7, FALSE)</f>
        <v>USD</v>
      </c>
      <c r="H385">
        <f>VLOOKUP(A385, Kickstarter!B:I, 8, FALSE)</f>
        <v>1400467759</v>
      </c>
    </row>
    <row r="386" spans="1:8" ht="60" x14ac:dyDescent="0.25">
      <c r="A386" s="1" t="s">
        <v>385</v>
      </c>
      <c r="B386" s="1" t="str">
        <f>VLOOKUP(A386, Kickstarter!B:C, 2, FALSE)</f>
        <v>This documentary is about Last Chance Corral in Athens, Ohio and their heroic work saving nurse mare foals from imminent death.</v>
      </c>
      <c r="C386" s="9">
        <f>VLOOKUP(A386, Kickstarter!B:E, 3, FALSE)</f>
        <v>20000</v>
      </c>
      <c r="D386">
        <f>VLOOKUP(A386, Kickstarter!B:E, 4, FALSE)</f>
        <v>22421</v>
      </c>
      <c r="E386" t="str">
        <f>VLOOKUP(A386, Kickstarter!B:F, 5, FALSE)</f>
        <v>successful</v>
      </c>
      <c r="F386" t="str">
        <f>VLOOKUP(A386, Kickstarter!B:G, 6, FALSE)</f>
        <v>US</v>
      </c>
      <c r="G386" t="str">
        <f>VLOOKUP(A386, Kickstarter!B:H, 7, FALSE)</f>
        <v>USD</v>
      </c>
      <c r="H386">
        <f>VLOOKUP(A386, Kickstarter!B:I, 8, FALSE)</f>
        <v>1420569947</v>
      </c>
    </row>
    <row r="387" spans="1:8" ht="60" x14ac:dyDescent="0.25">
      <c r="A387" s="1" t="s">
        <v>386</v>
      </c>
      <c r="B387" s="1" t="str">
        <f>VLOOKUP(A387, Kickstarter!B:C, 2, FALSE)</f>
        <v>A documentary following the incredible story of a brave little boy and his service dog, fighting Type 1 Diabetes one day at a time.</v>
      </c>
      <c r="C387" s="9">
        <f>VLOOKUP(A387, Kickstarter!B:E, 3, FALSE)</f>
        <v>25000</v>
      </c>
      <c r="D387">
        <f>VLOOKUP(A387, Kickstarter!B:E, 4, FALSE)</f>
        <v>26495.5</v>
      </c>
      <c r="E387" t="str">
        <f>VLOOKUP(A387, Kickstarter!B:F, 5, FALSE)</f>
        <v>successful</v>
      </c>
      <c r="F387" t="str">
        <f>VLOOKUP(A387, Kickstarter!B:G, 6, FALSE)</f>
        <v>US</v>
      </c>
      <c r="G387" t="str">
        <f>VLOOKUP(A387, Kickstarter!B:H, 7, FALSE)</f>
        <v>USD</v>
      </c>
      <c r="H387">
        <f>VLOOKUP(A387, Kickstarter!B:I, 8, FALSE)</f>
        <v>1416582101</v>
      </c>
    </row>
    <row r="388" spans="1:8" ht="60" x14ac:dyDescent="0.25">
      <c r="A388" s="1" t="s">
        <v>387</v>
      </c>
      <c r="B388" s="1" t="str">
        <f>VLOOKUP(A388, Kickstarter!B:C, 2, FALSE)</f>
        <v>Eight friends reunite to achieve their childhood dream of designing, constructing, and launching a homemade submarine.</v>
      </c>
      <c r="C388" s="9">
        <f>VLOOKUP(A388, Kickstarter!B:E, 3, FALSE)</f>
        <v>600</v>
      </c>
      <c r="D388">
        <f>VLOOKUP(A388, Kickstarter!B:E, 4, FALSE)</f>
        <v>601</v>
      </c>
      <c r="E388" t="str">
        <f>VLOOKUP(A388, Kickstarter!B:F, 5, FALSE)</f>
        <v>successful</v>
      </c>
      <c r="F388" t="str">
        <f>VLOOKUP(A388, Kickstarter!B:G, 6, FALSE)</f>
        <v>US</v>
      </c>
      <c r="G388" t="str">
        <f>VLOOKUP(A388, Kickstarter!B:H, 7, FALSE)</f>
        <v>USD</v>
      </c>
      <c r="H388">
        <f>VLOOKUP(A388, Kickstarter!B:I, 8, FALSE)</f>
        <v>1439246991</v>
      </c>
    </row>
    <row r="389" spans="1:8" ht="60" x14ac:dyDescent="0.25">
      <c r="A389" s="1" t="s">
        <v>388</v>
      </c>
      <c r="B389" s="1" t="str">
        <f>VLOOKUP(A389, Kickstarter!B:C, 2, FALSE)</f>
        <v>The workings of life revised: Pioneering scientists &amp; health-seekers challenge our understanding of disease, aging and consciousness.</v>
      </c>
      <c r="C389" s="9">
        <f>VLOOKUP(A389, Kickstarter!B:E, 3, FALSE)</f>
        <v>38000</v>
      </c>
      <c r="D389">
        <f>VLOOKUP(A389, Kickstarter!B:E, 4, FALSE)</f>
        <v>81316</v>
      </c>
      <c r="E389" t="str">
        <f>VLOOKUP(A389, Kickstarter!B:F, 5, FALSE)</f>
        <v>successful</v>
      </c>
      <c r="F389" t="str">
        <f>VLOOKUP(A389, Kickstarter!B:G, 6, FALSE)</f>
        <v>US</v>
      </c>
      <c r="G389" t="str">
        <f>VLOOKUP(A389, Kickstarter!B:H, 7, FALSE)</f>
        <v>USD</v>
      </c>
      <c r="H389">
        <f>VLOOKUP(A389, Kickstarter!B:I, 8, FALSE)</f>
        <v>1439618400</v>
      </c>
    </row>
    <row r="390" spans="1:8" ht="45" x14ac:dyDescent="0.25">
      <c r="A390" s="1" t="s">
        <v>389</v>
      </c>
      <c r="B390" s="1" t="str">
        <f>VLOOKUP(A390, Kickstarter!B:C, 2, FALSE)</f>
        <v>A documentary film featuring the World's Largest Rummage Sale and rumination on the Power and Pleasures of Possessions.</v>
      </c>
      <c r="C390" s="9">
        <f>VLOOKUP(A390, Kickstarter!B:E, 3, FALSE)</f>
        <v>5000</v>
      </c>
      <c r="D390">
        <f>VLOOKUP(A390, Kickstarter!B:E, 4, FALSE)</f>
        <v>6308</v>
      </c>
      <c r="E390" t="str">
        <f>VLOOKUP(A390, Kickstarter!B:F, 5, FALSE)</f>
        <v>successful</v>
      </c>
      <c r="F390" t="str">
        <f>VLOOKUP(A390, Kickstarter!B:G, 6, FALSE)</f>
        <v>US</v>
      </c>
      <c r="G390" t="str">
        <f>VLOOKUP(A390, Kickstarter!B:H, 7, FALSE)</f>
        <v>USD</v>
      </c>
      <c r="H390">
        <f>VLOOKUP(A390, Kickstarter!B:I, 8, FALSE)</f>
        <v>1469670580</v>
      </c>
    </row>
    <row r="391" spans="1:8" ht="60" x14ac:dyDescent="0.25">
      <c r="A391" s="1" t="s">
        <v>390</v>
      </c>
      <c r="B391" s="1" t="str">
        <f>VLOOKUP(A391, Kickstarter!B:C, 2, FALSE)</f>
        <v>What difference can food really make? A documentary film about six people who make the radical choice to face cancer with their plates.</v>
      </c>
      <c r="C391" s="9">
        <f>VLOOKUP(A391, Kickstarter!B:E, 3, FALSE)</f>
        <v>68000</v>
      </c>
      <c r="D391">
        <f>VLOOKUP(A391, Kickstarter!B:E, 4, FALSE)</f>
        <v>123444.12</v>
      </c>
      <c r="E391" t="str">
        <f>VLOOKUP(A391, Kickstarter!B:F, 5, FALSE)</f>
        <v>successful</v>
      </c>
      <c r="F391" t="str">
        <f>VLOOKUP(A391, Kickstarter!B:G, 6, FALSE)</f>
        <v>US</v>
      </c>
      <c r="G391" t="str">
        <f>VLOOKUP(A391, Kickstarter!B:H, 7, FALSE)</f>
        <v>USD</v>
      </c>
      <c r="H391">
        <f>VLOOKUP(A391, Kickstarter!B:I, 8, FALSE)</f>
        <v>1394233140</v>
      </c>
    </row>
    <row r="392" spans="1:8" ht="45" x14ac:dyDescent="0.25">
      <c r="A392" s="1" t="s">
        <v>391</v>
      </c>
      <c r="B392" s="1" t="str">
        <f>VLOOKUP(A392, Kickstarter!B:C, 2, FALSE)</f>
        <v>Join UCF as they dive into the creative and community outreach for the families in St. Vincent and the Grenadines.</v>
      </c>
      <c r="C392" s="9">
        <f>VLOOKUP(A392, Kickstarter!B:E, 3, FALSE)</f>
        <v>1000</v>
      </c>
      <c r="D392">
        <f>VLOOKUP(A392, Kickstarter!B:E, 4, FALSE)</f>
        <v>1000</v>
      </c>
      <c r="E392" t="str">
        <f>VLOOKUP(A392, Kickstarter!B:F, 5, FALSE)</f>
        <v>successful</v>
      </c>
      <c r="F392" t="str">
        <f>VLOOKUP(A392, Kickstarter!B:G, 6, FALSE)</f>
        <v>US</v>
      </c>
      <c r="G392" t="str">
        <f>VLOOKUP(A392, Kickstarter!B:H, 7, FALSE)</f>
        <v>USD</v>
      </c>
      <c r="H392">
        <f>VLOOKUP(A392, Kickstarter!B:I, 8, FALSE)</f>
        <v>1431046372</v>
      </c>
    </row>
    <row r="393" spans="1:8" ht="45" x14ac:dyDescent="0.25">
      <c r="A393" s="1" t="s">
        <v>392</v>
      </c>
      <c r="B393" s="1" t="str">
        <f>VLOOKUP(A393, Kickstarter!B:C, 2, FALSE)</f>
        <v>Too many women feel confused about their orgasm and shame about their desire. This movie aims to change that.</v>
      </c>
      <c r="C393" s="9">
        <f>VLOOKUP(A393, Kickstarter!B:E, 3, FALSE)</f>
        <v>20000</v>
      </c>
      <c r="D393">
        <f>VLOOKUP(A393, Kickstarter!B:E, 4, FALSE)</f>
        <v>20122</v>
      </c>
      <c r="E393" t="str">
        <f>VLOOKUP(A393, Kickstarter!B:F, 5, FALSE)</f>
        <v>successful</v>
      </c>
      <c r="F393" t="str">
        <f>VLOOKUP(A393, Kickstarter!B:G, 6, FALSE)</f>
        <v>US</v>
      </c>
      <c r="G393" t="str">
        <f>VLOOKUP(A393, Kickstarter!B:H, 7, FALSE)</f>
        <v>USD</v>
      </c>
      <c r="H393">
        <f>VLOOKUP(A393, Kickstarter!B:I, 8, FALSE)</f>
        <v>1324169940</v>
      </c>
    </row>
    <row r="394" spans="1:8" ht="60" x14ac:dyDescent="0.25">
      <c r="A394" s="1" t="s">
        <v>393</v>
      </c>
      <c r="B394" s="1" t="str">
        <f>VLOOKUP(A394, Kickstarter!B:C, 2, FALSE)</f>
        <v>Rhinos are the most endangered large animal in the world today, and an epic, global battle is being waged to ensure their survival.</v>
      </c>
      <c r="C394" s="9">
        <f>VLOOKUP(A394, Kickstarter!B:E, 3, FALSE)</f>
        <v>18500</v>
      </c>
      <c r="D394">
        <f>VLOOKUP(A394, Kickstarter!B:E, 4, FALSE)</f>
        <v>18667</v>
      </c>
      <c r="E394" t="str">
        <f>VLOOKUP(A394, Kickstarter!B:F, 5, FALSE)</f>
        <v>successful</v>
      </c>
      <c r="F394" t="str">
        <f>VLOOKUP(A394, Kickstarter!B:G, 6, FALSE)</f>
        <v>US</v>
      </c>
      <c r="G394" t="str">
        <f>VLOOKUP(A394, Kickstarter!B:H, 7, FALSE)</f>
        <v>USD</v>
      </c>
      <c r="H394">
        <f>VLOOKUP(A394, Kickstarter!B:I, 8, FALSE)</f>
        <v>1315450800</v>
      </c>
    </row>
    <row r="395" spans="1:8" ht="45" x14ac:dyDescent="0.25">
      <c r="A395" s="1" t="s">
        <v>394</v>
      </c>
      <c r="B395" s="1" t="str">
        <f>VLOOKUP(A395, Kickstarter!B:C, 2, FALSE)</f>
        <v>This is a story thatâ€™s never been told, about tackling climate change one penguin at a timeâ€¦</v>
      </c>
      <c r="C395" s="9">
        <f>VLOOKUP(A395, Kickstarter!B:E, 3, FALSE)</f>
        <v>50000</v>
      </c>
      <c r="D395">
        <f>VLOOKUP(A395, Kickstarter!B:E, 4, FALSE)</f>
        <v>55223</v>
      </c>
      <c r="E395" t="str">
        <f>VLOOKUP(A395, Kickstarter!B:F, 5, FALSE)</f>
        <v>successful</v>
      </c>
      <c r="F395" t="str">
        <f>VLOOKUP(A395, Kickstarter!B:G, 6, FALSE)</f>
        <v>US</v>
      </c>
      <c r="G395" t="str">
        <f>VLOOKUP(A395, Kickstarter!B:H, 7, FALSE)</f>
        <v>USD</v>
      </c>
      <c r="H395">
        <f>VLOOKUP(A395, Kickstarter!B:I, 8, FALSE)</f>
        <v>1381424452</v>
      </c>
    </row>
    <row r="396" spans="1:8" ht="60" x14ac:dyDescent="0.25">
      <c r="A396" s="1" t="s">
        <v>395</v>
      </c>
      <c r="B396" s="1" t="str">
        <f>VLOOKUP(A396, Kickstarter!B:C, 2, FALSE)</f>
        <v>A sweeping portrait of daily life in Taranto in an effort to raise awareness and preserve its cultural and architectural heritage.</v>
      </c>
      <c r="C396" s="9">
        <f>VLOOKUP(A396, Kickstarter!B:E, 3, FALSE)</f>
        <v>4700</v>
      </c>
      <c r="D396">
        <f>VLOOKUP(A396, Kickstarter!B:E, 4, FALSE)</f>
        <v>5259</v>
      </c>
      <c r="E396" t="str">
        <f>VLOOKUP(A396, Kickstarter!B:F, 5, FALSE)</f>
        <v>successful</v>
      </c>
      <c r="F396" t="str">
        <f>VLOOKUP(A396, Kickstarter!B:G, 6, FALSE)</f>
        <v>ES</v>
      </c>
      <c r="G396" t="str">
        <f>VLOOKUP(A396, Kickstarter!B:H, 7, FALSE)</f>
        <v>EUR</v>
      </c>
      <c r="H396">
        <f>VLOOKUP(A396, Kickstarter!B:I, 8, FALSE)</f>
        <v>1460918282</v>
      </c>
    </row>
    <row r="397" spans="1:8" ht="45" x14ac:dyDescent="0.25">
      <c r="A397" s="1" t="s">
        <v>396</v>
      </c>
      <c r="B397" s="1" t="str">
        <f>VLOOKUP(A397, Kickstarter!B:C, 2, FALSE)</f>
        <v>When the war ends, a woman's fight begins. Bringing to life the most untapped resources in peace making between faiths.</v>
      </c>
      <c r="C397" s="9">
        <f>VLOOKUP(A397, Kickstarter!B:E, 3, FALSE)</f>
        <v>10000</v>
      </c>
      <c r="D397">
        <f>VLOOKUP(A397, Kickstarter!B:E, 4, FALSE)</f>
        <v>10804.45</v>
      </c>
      <c r="E397" t="str">
        <f>VLOOKUP(A397, Kickstarter!B:F, 5, FALSE)</f>
        <v>successful</v>
      </c>
      <c r="F397" t="str">
        <f>VLOOKUP(A397, Kickstarter!B:G, 6, FALSE)</f>
        <v>US</v>
      </c>
      <c r="G397" t="str">
        <f>VLOOKUP(A397, Kickstarter!B:H, 7, FALSE)</f>
        <v>USD</v>
      </c>
      <c r="H397">
        <f>VLOOKUP(A397, Kickstarter!B:I, 8, FALSE)</f>
        <v>1335562320</v>
      </c>
    </row>
    <row r="398" spans="1:8" ht="45" x14ac:dyDescent="0.25">
      <c r="A398" s="1" t="s">
        <v>397</v>
      </c>
      <c r="B398" s="1" t="str">
        <f>VLOOKUP(A398, Kickstarter!B:C, 2, FALSE)</f>
        <v>Loyalty and morality are questioned as we follow the struggles of Penn State students in wake of the child sexual abuse scandal.</v>
      </c>
      <c r="C398" s="9">
        <f>VLOOKUP(A398, Kickstarter!B:E, 3, FALSE)</f>
        <v>15000</v>
      </c>
      <c r="D398">
        <f>VLOOKUP(A398, Kickstarter!B:E, 4, FALSE)</f>
        <v>16000</v>
      </c>
      <c r="E398" t="str">
        <f>VLOOKUP(A398, Kickstarter!B:F, 5, FALSE)</f>
        <v>successful</v>
      </c>
      <c r="F398" t="str">
        <f>VLOOKUP(A398, Kickstarter!B:G, 6, FALSE)</f>
        <v>US</v>
      </c>
      <c r="G398" t="str">
        <f>VLOOKUP(A398, Kickstarter!B:H, 7, FALSE)</f>
        <v>USD</v>
      </c>
      <c r="H398">
        <f>VLOOKUP(A398, Kickstarter!B:I, 8, FALSE)</f>
        <v>1341668006</v>
      </c>
    </row>
    <row r="399" spans="1:8" ht="60" x14ac:dyDescent="0.25">
      <c r="A399" s="1" t="s">
        <v>398</v>
      </c>
      <c r="B399" s="1" t="str">
        <f>VLOOKUP(A399, Kickstarter!B:C, 2, FALSE)</f>
        <v>A documentary film about Nam's first visit back to Korea since her adoption at 6 months in 1976, about the kids in the orphanages now and about Korea.</v>
      </c>
      <c r="C399" s="9">
        <f>VLOOKUP(A399, Kickstarter!B:E, 3, FALSE)</f>
        <v>12444</v>
      </c>
      <c r="D399">
        <f>VLOOKUP(A399, Kickstarter!B:E, 4, FALSE)</f>
        <v>12929.35</v>
      </c>
      <c r="E399" t="str">
        <f>VLOOKUP(A399, Kickstarter!B:F, 5, FALSE)</f>
        <v>successful</v>
      </c>
      <c r="F399" t="str">
        <f>VLOOKUP(A399, Kickstarter!B:G, 6, FALSE)</f>
        <v>US</v>
      </c>
      <c r="G399" t="str">
        <f>VLOOKUP(A399, Kickstarter!B:H, 7, FALSE)</f>
        <v>USD</v>
      </c>
      <c r="H399">
        <f>VLOOKUP(A399, Kickstarter!B:I, 8, FALSE)</f>
        <v>1283312640</v>
      </c>
    </row>
    <row r="400" spans="1:8" ht="45" x14ac:dyDescent="0.25">
      <c r="A400" s="1" t="s">
        <v>399</v>
      </c>
      <c r="B400" s="1" t="str">
        <f>VLOOKUP(A400, Kickstarter!B:C, 2, FALSE)</f>
        <v>My film tells the stories of Jewish Child Holocaust Survivors and how they rebuilt their lives. STRETCH GOALS ADDED!</v>
      </c>
      <c r="C400" s="9">
        <f>VLOOKUP(A400, Kickstarter!B:E, 3, FALSE)</f>
        <v>7500</v>
      </c>
      <c r="D400">
        <f>VLOOKUP(A400, Kickstarter!B:E, 4, FALSE)</f>
        <v>9387</v>
      </c>
      <c r="E400" t="str">
        <f>VLOOKUP(A400, Kickstarter!B:F, 5, FALSE)</f>
        <v>successful</v>
      </c>
      <c r="F400" t="str">
        <f>VLOOKUP(A400, Kickstarter!B:G, 6, FALSE)</f>
        <v>US</v>
      </c>
      <c r="G400" t="str">
        <f>VLOOKUP(A400, Kickstarter!B:H, 7, FALSE)</f>
        <v>USD</v>
      </c>
      <c r="H400">
        <f>VLOOKUP(A400, Kickstarter!B:I, 8, FALSE)</f>
        <v>1430334126</v>
      </c>
    </row>
    <row r="401" spans="1:8" ht="60" x14ac:dyDescent="0.25">
      <c r="A401" s="1" t="s">
        <v>400</v>
      </c>
      <c r="B401" s="1" t="str">
        <f>VLOOKUP(A401, Kickstarter!B:C, 2, FALSE)</f>
        <v>What do we want for our kids? An independent film bringing ideas out of the jungle about a radically different approach to learning.</v>
      </c>
      <c r="C401" s="9">
        <f>VLOOKUP(A401, Kickstarter!B:E, 3, FALSE)</f>
        <v>20000</v>
      </c>
      <c r="D401">
        <f>VLOOKUP(A401, Kickstarter!B:E, 4, FALSE)</f>
        <v>21361</v>
      </c>
      <c r="E401" t="str">
        <f>VLOOKUP(A401, Kickstarter!B:F, 5, FALSE)</f>
        <v>successful</v>
      </c>
      <c r="F401" t="str">
        <f>VLOOKUP(A401, Kickstarter!B:G, 6, FALSE)</f>
        <v>GB</v>
      </c>
      <c r="G401" t="str">
        <f>VLOOKUP(A401, Kickstarter!B:H, 7, FALSE)</f>
        <v>GBP</v>
      </c>
      <c r="H401">
        <f>VLOOKUP(A401, Kickstarter!B:I, 8, FALSE)</f>
        <v>1481716800</v>
      </c>
    </row>
    <row r="402" spans="1:8" ht="45" x14ac:dyDescent="0.25">
      <c r="A402" s="1" t="s">
        <v>401</v>
      </c>
      <c r="B402" s="1" t="str">
        <f>VLOOKUP(A402, Kickstarter!B:C, 2, FALSE)</f>
        <v>A documentary film on a sustainable, grassroots effort to fight malnutrition in Indonesia.  And it's organic!</v>
      </c>
      <c r="C402" s="9">
        <f>VLOOKUP(A402, Kickstarter!B:E, 3, FALSE)</f>
        <v>10000</v>
      </c>
      <c r="D402">
        <f>VLOOKUP(A402, Kickstarter!B:E, 4, FALSE)</f>
        <v>11230.25</v>
      </c>
      <c r="E402" t="str">
        <f>VLOOKUP(A402, Kickstarter!B:F, 5, FALSE)</f>
        <v>successful</v>
      </c>
      <c r="F402" t="str">
        <f>VLOOKUP(A402, Kickstarter!B:G, 6, FALSE)</f>
        <v>US</v>
      </c>
      <c r="G402" t="str">
        <f>VLOOKUP(A402, Kickstarter!B:H, 7, FALSE)</f>
        <v>USD</v>
      </c>
      <c r="H402">
        <f>VLOOKUP(A402, Kickstarter!B:I, 8, FALSE)</f>
        <v>1400297400</v>
      </c>
    </row>
    <row r="403" spans="1:8" ht="60" x14ac:dyDescent="0.25">
      <c r="A403" s="1" t="s">
        <v>402</v>
      </c>
      <c r="B403" s="1" t="str">
        <f>VLOOKUP(A403, Kickstarter!B:C, 2, FALSE)</f>
        <v>Join us as we explore their humanity, intellect and legacy, demonstrating to young women around the world that all things are possible.</v>
      </c>
      <c r="C403" s="9">
        <f>VLOOKUP(A403, Kickstarter!B:E, 3, FALSE)</f>
        <v>50000</v>
      </c>
      <c r="D403">
        <f>VLOOKUP(A403, Kickstarter!B:E, 4, FALSE)</f>
        <v>51906</v>
      </c>
      <c r="E403" t="str">
        <f>VLOOKUP(A403, Kickstarter!B:F, 5, FALSE)</f>
        <v>successful</v>
      </c>
      <c r="F403" t="str">
        <f>VLOOKUP(A403, Kickstarter!B:G, 6, FALSE)</f>
        <v>US</v>
      </c>
      <c r="G403" t="str">
        <f>VLOOKUP(A403, Kickstarter!B:H, 7, FALSE)</f>
        <v>USD</v>
      </c>
      <c r="H403">
        <f>VLOOKUP(A403, Kickstarter!B:I, 8, FALSE)</f>
        <v>1312747970</v>
      </c>
    </row>
    <row r="404" spans="1:8" ht="60" x14ac:dyDescent="0.25">
      <c r="A404" s="1" t="s">
        <v>403</v>
      </c>
      <c r="B404" s="1" t="str">
        <f>VLOOKUP(A404, Kickstarter!B:C, 2, FALSE)</f>
        <v>Help create a new holiday classic -  
a film that takes us back in time to experience what the apostles witnessed, Jesus Alive Again.</v>
      </c>
      <c r="C404" s="9">
        <f>VLOOKUP(A404, Kickstarter!B:E, 3, FALSE)</f>
        <v>2000</v>
      </c>
      <c r="D404">
        <f>VLOOKUP(A404, Kickstarter!B:E, 4, FALSE)</f>
        <v>2833</v>
      </c>
      <c r="E404" t="str">
        <f>VLOOKUP(A404, Kickstarter!B:F, 5, FALSE)</f>
        <v>successful</v>
      </c>
      <c r="F404" t="str">
        <f>VLOOKUP(A404, Kickstarter!B:G, 6, FALSE)</f>
        <v>US</v>
      </c>
      <c r="G404" t="str">
        <f>VLOOKUP(A404, Kickstarter!B:H, 7, FALSE)</f>
        <v>USD</v>
      </c>
      <c r="H404">
        <f>VLOOKUP(A404, Kickstarter!B:I, 8, FALSE)</f>
        <v>1446731817</v>
      </c>
    </row>
    <row r="405" spans="1:8" ht="45" x14ac:dyDescent="0.25">
      <c r="A405" s="1" t="s">
        <v>404</v>
      </c>
      <c r="B405" s="1" t="str">
        <f>VLOOKUP(A405, Kickstarter!B:C, 2, FALSE)</f>
        <v>A documentary adventure about bananas - and people. Your round-trip ticket into the heart of banana-cultures!!</v>
      </c>
      <c r="C405" s="9">
        <f>VLOOKUP(A405, Kickstarter!B:E, 3, FALSE)</f>
        <v>5000</v>
      </c>
      <c r="D405">
        <f>VLOOKUP(A405, Kickstarter!B:E, 4, FALSE)</f>
        <v>5263</v>
      </c>
      <c r="E405" t="str">
        <f>VLOOKUP(A405, Kickstarter!B:F, 5, FALSE)</f>
        <v>successful</v>
      </c>
      <c r="F405" t="str">
        <f>VLOOKUP(A405, Kickstarter!B:G, 6, FALSE)</f>
        <v>US</v>
      </c>
      <c r="G405" t="str">
        <f>VLOOKUP(A405, Kickstarter!B:H, 7, FALSE)</f>
        <v>USD</v>
      </c>
      <c r="H405">
        <f>VLOOKUP(A405, Kickstarter!B:I, 8, FALSE)</f>
        <v>1312960080</v>
      </c>
    </row>
    <row r="406" spans="1:8" ht="45" x14ac:dyDescent="0.25">
      <c r="A406" s="1" t="s">
        <v>405</v>
      </c>
      <c r="B406" s="1" t="str">
        <f>VLOOKUP(A406, Kickstarter!B:C, 2, FALSE)</f>
        <v>A feature length documentary, exploring the many lives memorialized by the iconic AIDS Memorial Quilt.</v>
      </c>
      <c r="C406" s="9">
        <f>VLOOKUP(A406, Kickstarter!B:E, 3, FALSE)</f>
        <v>35000</v>
      </c>
      <c r="D406">
        <f>VLOOKUP(A406, Kickstarter!B:E, 4, FALSE)</f>
        <v>36082</v>
      </c>
      <c r="E406" t="str">
        <f>VLOOKUP(A406, Kickstarter!B:F, 5, FALSE)</f>
        <v>successful</v>
      </c>
      <c r="F406" t="str">
        <f>VLOOKUP(A406, Kickstarter!B:G, 6, FALSE)</f>
        <v>US</v>
      </c>
      <c r="G406" t="str">
        <f>VLOOKUP(A406, Kickstarter!B:H, 7, FALSE)</f>
        <v>USD</v>
      </c>
      <c r="H406">
        <f>VLOOKUP(A406, Kickstarter!B:I, 8, FALSE)</f>
        <v>1391641440</v>
      </c>
    </row>
    <row r="407" spans="1:8" ht="45" x14ac:dyDescent="0.25">
      <c r="A407" s="1" t="s">
        <v>406</v>
      </c>
      <c r="B407" s="1" t="str">
        <f>VLOOKUP(A407, Kickstarter!B:C, 2, FALSE)</f>
        <v>Come, join our movie movement.  A new documentary about the healing power of food.</v>
      </c>
      <c r="C407" s="9">
        <f>VLOOKUP(A407, Kickstarter!B:E, 3, FALSE)</f>
        <v>2820</v>
      </c>
      <c r="D407">
        <f>VLOOKUP(A407, Kickstarter!B:E, 4, FALSE)</f>
        <v>3036</v>
      </c>
      <c r="E407" t="str">
        <f>VLOOKUP(A407, Kickstarter!B:F, 5, FALSE)</f>
        <v>successful</v>
      </c>
      <c r="F407" t="str">
        <f>VLOOKUP(A407, Kickstarter!B:G, 6, FALSE)</f>
        <v>US</v>
      </c>
      <c r="G407" t="str">
        <f>VLOOKUP(A407, Kickstarter!B:H, 7, FALSE)</f>
        <v>USD</v>
      </c>
      <c r="H407">
        <f>VLOOKUP(A407, Kickstarter!B:I, 8, FALSE)</f>
        <v>1394071339</v>
      </c>
    </row>
    <row r="408" spans="1:8" ht="60" x14ac:dyDescent="0.25">
      <c r="A408" s="1" t="s">
        <v>407</v>
      </c>
      <c r="B408" s="1" t="str">
        <f>VLOOKUP(A408, Kickstarter!B:C, 2, FALSE)</f>
        <v>The Desert River Bends is a short documentary following the alternative lifestyles of three middle-age river guides in Moab UT.</v>
      </c>
      <c r="C408" s="9">
        <f>VLOOKUP(A408, Kickstarter!B:E, 3, FALSE)</f>
        <v>2800</v>
      </c>
      <c r="D408">
        <f>VLOOKUP(A408, Kickstarter!B:E, 4, FALSE)</f>
        <v>3015.73</v>
      </c>
      <c r="E408" t="str">
        <f>VLOOKUP(A408, Kickstarter!B:F, 5, FALSE)</f>
        <v>successful</v>
      </c>
      <c r="F408" t="str">
        <f>VLOOKUP(A408, Kickstarter!B:G, 6, FALSE)</f>
        <v>US</v>
      </c>
      <c r="G408" t="str">
        <f>VLOOKUP(A408, Kickstarter!B:H, 7, FALSE)</f>
        <v>USD</v>
      </c>
      <c r="H408">
        <f>VLOOKUP(A408, Kickstarter!B:I, 8, FALSE)</f>
        <v>1304920740</v>
      </c>
    </row>
    <row r="409" spans="1:8" ht="45" x14ac:dyDescent="0.25">
      <c r="A409" s="1" t="s">
        <v>408</v>
      </c>
      <c r="B409" s="1" t="str">
        <f>VLOOKUP(A409, Kickstarter!B:C, 2, FALSE)</f>
        <v>The story of the 1886 Haymarket Riot explored through the history of the Haymarket Police Memorial Statue.</v>
      </c>
      <c r="C409" s="9">
        <f>VLOOKUP(A409, Kickstarter!B:E, 3, FALSE)</f>
        <v>2000</v>
      </c>
      <c r="D409">
        <f>VLOOKUP(A409, Kickstarter!B:E, 4, FALSE)</f>
        <v>2031</v>
      </c>
      <c r="E409" t="str">
        <f>VLOOKUP(A409, Kickstarter!B:F, 5, FALSE)</f>
        <v>successful</v>
      </c>
      <c r="F409" t="str">
        <f>VLOOKUP(A409, Kickstarter!B:G, 6, FALSE)</f>
        <v>US</v>
      </c>
      <c r="G409" t="str">
        <f>VLOOKUP(A409, Kickstarter!B:H, 7, FALSE)</f>
        <v>USD</v>
      </c>
      <c r="H409">
        <f>VLOOKUP(A409, Kickstarter!B:I, 8, FALSE)</f>
        <v>1321739650</v>
      </c>
    </row>
    <row r="410" spans="1:8" ht="45" x14ac:dyDescent="0.25">
      <c r="A410" s="1" t="s">
        <v>409</v>
      </c>
      <c r="B410" s="1" t="str">
        <f>VLOOKUP(A410, Kickstarter!B:C, 2, FALSE)</f>
        <v>A documentary exploring the phenomenon of custom and branded yarmulkes in Jewish-American communities.</v>
      </c>
      <c r="C410" s="9">
        <f>VLOOKUP(A410, Kickstarter!B:E, 3, FALSE)</f>
        <v>6000</v>
      </c>
      <c r="D410">
        <f>VLOOKUP(A410, Kickstarter!B:E, 4, FALSE)</f>
        <v>6086.26</v>
      </c>
      <c r="E410" t="str">
        <f>VLOOKUP(A410, Kickstarter!B:F, 5, FALSE)</f>
        <v>successful</v>
      </c>
      <c r="F410" t="str">
        <f>VLOOKUP(A410, Kickstarter!B:G, 6, FALSE)</f>
        <v>US</v>
      </c>
      <c r="G410" t="str">
        <f>VLOOKUP(A410, Kickstarter!B:H, 7, FALSE)</f>
        <v>USD</v>
      </c>
      <c r="H410">
        <f>VLOOKUP(A410, Kickstarter!B:I, 8, FALSE)</f>
        <v>1383676790</v>
      </c>
    </row>
    <row r="411" spans="1:8" ht="45" x14ac:dyDescent="0.25">
      <c r="A411" s="1" t="s">
        <v>410</v>
      </c>
      <c r="B411" s="1" t="str">
        <f>VLOOKUP(A411, Kickstarter!B:C, 2, FALSE)</f>
        <v>I am working on a project that explores the relationship between education to work for youth within the European Union.</v>
      </c>
      <c r="C411" s="9">
        <f>VLOOKUP(A411, Kickstarter!B:E, 3, FALSE)</f>
        <v>500</v>
      </c>
      <c r="D411">
        <f>VLOOKUP(A411, Kickstarter!B:E, 4, FALSE)</f>
        <v>684</v>
      </c>
      <c r="E411" t="str">
        <f>VLOOKUP(A411, Kickstarter!B:F, 5, FALSE)</f>
        <v>successful</v>
      </c>
      <c r="F411" t="str">
        <f>VLOOKUP(A411, Kickstarter!B:G, 6, FALSE)</f>
        <v>GB</v>
      </c>
      <c r="G411" t="str">
        <f>VLOOKUP(A411, Kickstarter!B:H, 7, FALSE)</f>
        <v>GBP</v>
      </c>
      <c r="H411">
        <f>VLOOKUP(A411, Kickstarter!B:I, 8, FALSE)</f>
        <v>1469220144</v>
      </c>
    </row>
    <row r="412" spans="1:8" ht="45" x14ac:dyDescent="0.25">
      <c r="A412" s="1" t="s">
        <v>411</v>
      </c>
      <c r="B412" s="1" t="str">
        <f>VLOOKUP(A412, Kickstarter!B:C, 2, FALSE)</f>
        <v>January was a mentor, advocate, and friend.  Her life tragically came to an end in September 2012.  This film is her story.</v>
      </c>
      <c r="C412" s="9">
        <f>VLOOKUP(A412, Kickstarter!B:E, 3, FALSE)</f>
        <v>1000</v>
      </c>
      <c r="D412">
        <f>VLOOKUP(A412, Kickstarter!B:E, 4, FALSE)</f>
        <v>1283</v>
      </c>
      <c r="E412" t="str">
        <f>VLOOKUP(A412, Kickstarter!B:F, 5, FALSE)</f>
        <v>successful</v>
      </c>
      <c r="F412" t="str">
        <f>VLOOKUP(A412, Kickstarter!B:G, 6, FALSE)</f>
        <v>CA</v>
      </c>
      <c r="G412" t="str">
        <f>VLOOKUP(A412, Kickstarter!B:H, 7, FALSE)</f>
        <v>CAD</v>
      </c>
      <c r="H412">
        <f>VLOOKUP(A412, Kickstarter!B:I, 8, FALSE)</f>
        <v>1434670397</v>
      </c>
    </row>
    <row r="413" spans="1:8" ht="60" x14ac:dyDescent="0.25">
      <c r="A413" s="1" t="s">
        <v>412</v>
      </c>
      <c r="B413" s="1" t="str">
        <f>VLOOKUP(A413, Kickstarter!B:C, 2, FALSE)</f>
        <v>An inspirational feature-length documentary that will help those with disabilities achieve their goals despite the obstacles.</v>
      </c>
      <c r="C413" s="9">
        <f>VLOOKUP(A413, Kickstarter!B:E, 3, FALSE)</f>
        <v>30000</v>
      </c>
      <c r="D413">
        <f>VLOOKUP(A413, Kickstarter!B:E, 4, FALSE)</f>
        <v>30315</v>
      </c>
      <c r="E413" t="str">
        <f>VLOOKUP(A413, Kickstarter!B:F, 5, FALSE)</f>
        <v>successful</v>
      </c>
      <c r="F413" t="str">
        <f>VLOOKUP(A413, Kickstarter!B:G, 6, FALSE)</f>
        <v>US</v>
      </c>
      <c r="G413" t="str">
        <f>VLOOKUP(A413, Kickstarter!B:H, 7, FALSE)</f>
        <v>USD</v>
      </c>
      <c r="H413">
        <f>VLOOKUP(A413, Kickstarter!B:I, 8, FALSE)</f>
        <v>1387688400</v>
      </c>
    </row>
    <row r="414" spans="1:8" ht="60" x14ac:dyDescent="0.25">
      <c r="A414" s="1" t="s">
        <v>413</v>
      </c>
      <c r="B414" s="1" t="str">
        <f>VLOOKUP(A414, Kickstarter!B:C, 2, FALSE)</f>
        <v>A short film about property rights, salmon, and ratepayers in the controversy over exporting natural gas through southern Oregon</v>
      </c>
      <c r="C414" s="9">
        <f>VLOOKUP(A414, Kickstarter!B:E, 3, FALSE)</f>
        <v>2500</v>
      </c>
      <c r="D414">
        <f>VLOOKUP(A414, Kickstarter!B:E, 4, FALSE)</f>
        <v>3171</v>
      </c>
      <c r="E414" t="str">
        <f>VLOOKUP(A414, Kickstarter!B:F, 5, FALSE)</f>
        <v>successful</v>
      </c>
      <c r="F414" t="str">
        <f>VLOOKUP(A414, Kickstarter!B:G, 6, FALSE)</f>
        <v>US</v>
      </c>
      <c r="G414" t="str">
        <f>VLOOKUP(A414, Kickstarter!B:H, 7, FALSE)</f>
        <v>USD</v>
      </c>
      <c r="H414">
        <f>VLOOKUP(A414, Kickstarter!B:I, 8, FALSE)</f>
        <v>1343238578</v>
      </c>
    </row>
    <row r="415" spans="1:8" ht="45" x14ac:dyDescent="0.25">
      <c r="A415" s="1" t="s">
        <v>414</v>
      </c>
      <c r="B415" s="1" t="str">
        <f>VLOOKUP(A415, Kickstarter!B:C, 2, FALSE)</f>
        <v>A journey to discover how Somalis are rebuilding their shattered nation, with a focus on the role that women are playing.</v>
      </c>
      <c r="C415" s="9">
        <f>VLOOKUP(A415, Kickstarter!B:E, 3, FALSE)</f>
        <v>12800</v>
      </c>
      <c r="D415">
        <f>VLOOKUP(A415, Kickstarter!B:E, 4, FALSE)</f>
        <v>13451</v>
      </c>
      <c r="E415" t="str">
        <f>VLOOKUP(A415, Kickstarter!B:F, 5, FALSE)</f>
        <v>successful</v>
      </c>
      <c r="F415" t="str">
        <f>VLOOKUP(A415, Kickstarter!B:G, 6, FALSE)</f>
        <v>US</v>
      </c>
      <c r="G415" t="str">
        <f>VLOOKUP(A415, Kickstarter!B:H, 7, FALSE)</f>
        <v>USD</v>
      </c>
      <c r="H415">
        <f>VLOOKUP(A415, Kickstarter!B:I, 8, FALSE)</f>
        <v>1342731811</v>
      </c>
    </row>
    <row r="416" spans="1:8" ht="60" x14ac:dyDescent="0.25">
      <c r="A416" s="1" t="s">
        <v>415</v>
      </c>
      <c r="B416" s="1" t="str">
        <f>VLOOKUP(A416, Kickstarter!B:C, 2, FALSE)</f>
        <v>thisisstuttering is a found-footage doc that has already changed lives. It is completely done; we need your help to get it out there.</v>
      </c>
      <c r="C416" s="9">
        <f>VLOOKUP(A416, Kickstarter!B:E, 3, FALSE)</f>
        <v>18500</v>
      </c>
      <c r="D416">
        <f>VLOOKUP(A416, Kickstarter!B:E, 4, FALSE)</f>
        <v>19028</v>
      </c>
      <c r="E416" t="str">
        <f>VLOOKUP(A416, Kickstarter!B:F, 5, FALSE)</f>
        <v>successful</v>
      </c>
      <c r="F416" t="str">
        <f>VLOOKUP(A416, Kickstarter!B:G, 6, FALSE)</f>
        <v>US</v>
      </c>
      <c r="G416" t="str">
        <f>VLOOKUP(A416, Kickstarter!B:H, 7, FALSE)</f>
        <v>USD</v>
      </c>
      <c r="H416">
        <f>VLOOKUP(A416, Kickstarter!B:I, 8, FALSE)</f>
        <v>1381541465</v>
      </c>
    </row>
    <row r="417" spans="1:8" ht="60" x14ac:dyDescent="0.25">
      <c r="A417" s="1" t="s">
        <v>416</v>
      </c>
      <c r="B417" s="1" t="str">
        <f>VLOOKUP(A417, Kickstarter!B:C, 2, FALSE)</f>
        <v>Two Canadians document their comic misadventures South of the border seeking the American Dream, trivial pursuits and giant breakfasts!</v>
      </c>
      <c r="C417" s="9">
        <f>VLOOKUP(A417, Kickstarter!B:E, 3, FALSE)</f>
        <v>1400</v>
      </c>
      <c r="D417">
        <f>VLOOKUP(A417, Kickstarter!B:E, 4, FALSE)</f>
        <v>1430.06</v>
      </c>
      <c r="E417" t="str">
        <f>VLOOKUP(A417, Kickstarter!B:F, 5, FALSE)</f>
        <v>successful</v>
      </c>
      <c r="F417" t="str">
        <f>VLOOKUP(A417, Kickstarter!B:G, 6, FALSE)</f>
        <v>CA</v>
      </c>
      <c r="G417" t="str">
        <f>VLOOKUP(A417, Kickstarter!B:H, 7, FALSE)</f>
        <v>CAD</v>
      </c>
      <c r="H417">
        <f>VLOOKUP(A417, Kickstarter!B:I, 8, FALSE)</f>
        <v>1413547200</v>
      </c>
    </row>
    <row r="418" spans="1:8" ht="45" x14ac:dyDescent="0.25">
      <c r="A418" s="1" t="s">
        <v>417</v>
      </c>
      <c r="B418" s="1" t="str">
        <f>VLOOKUP(A418, Kickstarter!B:C, 2, FALSE)</f>
        <v>35,000 pounds of food to a city. Highlighting the "Convoy New Britain" event from birth to beyond.</v>
      </c>
      <c r="C418" s="9">
        <f>VLOOKUP(A418, Kickstarter!B:E, 3, FALSE)</f>
        <v>1000</v>
      </c>
      <c r="D418">
        <f>VLOOKUP(A418, Kickstarter!B:E, 4, FALSE)</f>
        <v>1202.17</v>
      </c>
      <c r="E418" t="str">
        <f>VLOOKUP(A418, Kickstarter!B:F, 5, FALSE)</f>
        <v>successful</v>
      </c>
      <c r="F418" t="str">
        <f>VLOOKUP(A418, Kickstarter!B:G, 6, FALSE)</f>
        <v>US</v>
      </c>
      <c r="G418" t="str">
        <f>VLOOKUP(A418, Kickstarter!B:H, 7, FALSE)</f>
        <v>USD</v>
      </c>
      <c r="H418">
        <f>VLOOKUP(A418, Kickstarter!B:I, 8, FALSE)</f>
        <v>1391851831</v>
      </c>
    </row>
    <row r="419" spans="1:8" ht="60" x14ac:dyDescent="0.25">
      <c r="A419" s="1" t="s">
        <v>418</v>
      </c>
      <c r="B419" s="1" t="str">
        <f>VLOOKUP(A419, Kickstarter!B:C, 2, FALSE)</f>
        <v>An unexpected kidney donor acts on faith in order to rescue a fellow cyclist from his failing body. The true story of Pete and Kelly.</v>
      </c>
      <c r="C419" s="9">
        <f>VLOOKUP(A419, Kickstarter!B:E, 3, FALSE)</f>
        <v>10500</v>
      </c>
      <c r="D419">
        <f>VLOOKUP(A419, Kickstarter!B:E, 4, FALSE)</f>
        <v>10526</v>
      </c>
      <c r="E419" t="str">
        <f>VLOOKUP(A419, Kickstarter!B:F, 5, FALSE)</f>
        <v>successful</v>
      </c>
      <c r="F419" t="str">
        <f>VLOOKUP(A419, Kickstarter!B:G, 6, FALSE)</f>
        <v>US</v>
      </c>
      <c r="G419" t="str">
        <f>VLOOKUP(A419, Kickstarter!B:H, 7, FALSE)</f>
        <v>USD</v>
      </c>
      <c r="H419">
        <f>VLOOKUP(A419, Kickstarter!B:I, 8, FALSE)</f>
        <v>1365395580</v>
      </c>
    </row>
    <row r="420" spans="1:8" ht="60" x14ac:dyDescent="0.25">
      <c r="A420" s="1" t="s">
        <v>419</v>
      </c>
      <c r="B420" s="1" t="str">
        <f>VLOOKUP(A420, Kickstarter!B:C, 2, FALSE)</f>
        <v>A Texas grandfather's extraordinary quest to protect the coral reefs and his challenge to humanity to take care of the things we love.</v>
      </c>
      <c r="C420" s="9">
        <f>VLOOKUP(A420, Kickstarter!B:E, 3, FALSE)</f>
        <v>22400</v>
      </c>
      <c r="D420">
        <f>VLOOKUP(A420, Kickstarter!B:E, 4, FALSE)</f>
        <v>22542</v>
      </c>
      <c r="E420" t="str">
        <f>VLOOKUP(A420, Kickstarter!B:F, 5, FALSE)</f>
        <v>successful</v>
      </c>
      <c r="F420" t="str">
        <f>VLOOKUP(A420, Kickstarter!B:G, 6, FALSE)</f>
        <v>US</v>
      </c>
      <c r="G420" t="str">
        <f>VLOOKUP(A420, Kickstarter!B:H, 7, FALSE)</f>
        <v>USD</v>
      </c>
      <c r="H420">
        <f>VLOOKUP(A420, Kickstarter!B:I, 8, FALSE)</f>
        <v>1437633997</v>
      </c>
    </row>
    <row r="421" spans="1:8" ht="45" x14ac:dyDescent="0.25">
      <c r="A421" s="1" t="s">
        <v>420</v>
      </c>
      <c r="B421" s="1" t="str">
        <f>VLOOKUP(A421, Kickstarter!B:C, 2, FALSE)</f>
        <v>Beyond Local is a personal journey through an art-centric and musically talented community that fosters creativity.</v>
      </c>
      <c r="C421" s="9">
        <f>VLOOKUP(A421, Kickstarter!B:E, 3, FALSE)</f>
        <v>8000</v>
      </c>
      <c r="D421">
        <f>VLOOKUP(A421, Kickstarter!B:E, 4, FALSE)</f>
        <v>8035</v>
      </c>
      <c r="E421" t="str">
        <f>VLOOKUP(A421, Kickstarter!B:F, 5, FALSE)</f>
        <v>successful</v>
      </c>
      <c r="F421" t="str">
        <f>VLOOKUP(A421, Kickstarter!B:G, 6, FALSE)</f>
        <v>US</v>
      </c>
      <c r="G421" t="str">
        <f>VLOOKUP(A421, Kickstarter!B:H, 7, FALSE)</f>
        <v>USD</v>
      </c>
      <c r="H421">
        <f>VLOOKUP(A421, Kickstarter!B:I, 8, FALSE)</f>
        <v>1372536787</v>
      </c>
    </row>
    <row r="422" spans="1:8" ht="60" x14ac:dyDescent="0.25">
      <c r="A422" s="1" t="s">
        <v>421</v>
      </c>
      <c r="B422" s="1" t="str">
        <f>VLOOKUP(A422, Kickstarter!B:C, 2, FALSE)</f>
        <v>I wish to professionally voice 10 old-school "POPEYE" tv clips, have my voice edited in as Olive Oyl, then post the demo series online.</v>
      </c>
      <c r="C422" s="9">
        <f>VLOOKUP(A422, Kickstarter!B:E, 3, FALSE)</f>
        <v>3300</v>
      </c>
      <c r="D422">
        <f>VLOOKUP(A422, Kickstarter!B:E, 4, FALSE)</f>
        <v>14.5</v>
      </c>
      <c r="E422" t="str">
        <f>VLOOKUP(A422, Kickstarter!B:F, 5, FALSE)</f>
        <v>failed</v>
      </c>
      <c r="F422" t="str">
        <f>VLOOKUP(A422, Kickstarter!B:G, 6, FALSE)</f>
        <v>US</v>
      </c>
      <c r="G422" t="str">
        <f>VLOOKUP(A422, Kickstarter!B:H, 7, FALSE)</f>
        <v>USD</v>
      </c>
      <c r="H422">
        <f>VLOOKUP(A422, Kickstarter!B:I, 8, FALSE)</f>
        <v>1394772031</v>
      </c>
    </row>
    <row r="423" spans="1:8" ht="60" x14ac:dyDescent="0.25">
      <c r="A423" s="1" t="s">
        <v>422</v>
      </c>
      <c r="B423" s="1" t="str">
        <f>VLOOKUP(A423, Kickstarter!B:C, 2, FALSE)</f>
        <v>An artistic project that will act as my final animation project and first feature film written, directed, animated, and produced by me</v>
      </c>
      <c r="C423" s="9">
        <f>VLOOKUP(A423, Kickstarter!B:E, 3, FALSE)</f>
        <v>15000</v>
      </c>
      <c r="D423">
        <f>VLOOKUP(A423, Kickstarter!B:E, 4, FALSE)</f>
        <v>301</v>
      </c>
      <c r="E423" t="str">
        <f>VLOOKUP(A423, Kickstarter!B:F, 5, FALSE)</f>
        <v>failed</v>
      </c>
      <c r="F423" t="str">
        <f>VLOOKUP(A423, Kickstarter!B:G, 6, FALSE)</f>
        <v>US</v>
      </c>
      <c r="G423" t="str">
        <f>VLOOKUP(A423, Kickstarter!B:H, 7, FALSE)</f>
        <v>USD</v>
      </c>
      <c r="H423">
        <f>VLOOKUP(A423, Kickstarter!B:I, 8, FALSE)</f>
        <v>1440157656</v>
      </c>
    </row>
    <row r="424" spans="1:8" ht="60" x14ac:dyDescent="0.25">
      <c r="A424" s="1" t="s">
        <v>423</v>
      </c>
      <c r="B424" s="1" t="str">
        <f>VLOOKUP(A424, Kickstarter!B:C, 2, FALSE)</f>
        <v>Screen writers look to create animated trailer about Anti-Bullying and seek to produce an on-going series that addresses teen issues.</v>
      </c>
      <c r="C424" s="9">
        <f>VLOOKUP(A424, Kickstarter!B:E, 3, FALSE)</f>
        <v>40000</v>
      </c>
      <c r="D424">
        <f>VLOOKUP(A424, Kickstarter!B:E, 4, FALSE)</f>
        <v>430</v>
      </c>
      <c r="E424" t="str">
        <f>VLOOKUP(A424, Kickstarter!B:F, 5, FALSE)</f>
        <v>failed</v>
      </c>
      <c r="F424" t="str">
        <f>VLOOKUP(A424, Kickstarter!B:G, 6, FALSE)</f>
        <v>US</v>
      </c>
      <c r="G424" t="str">
        <f>VLOOKUP(A424, Kickstarter!B:H, 7, FALSE)</f>
        <v>USD</v>
      </c>
      <c r="H424">
        <f>VLOOKUP(A424, Kickstarter!B:I, 8, FALSE)</f>
        <v>1410416097</v>
      </c>
    </row>
    <row r="425" spans="1:8" ht="45" x14ac:dyDescent="0.25">
      <c r="A425" s="1" t="s">
        <v>424</v>
      </c>
      <c r="B425" s="1" t="str">
        <f>VLOOKUP(A425, Kickstarter!B:C, 2, FALSE)</f>
        <v>from the makers of COPS: Skyrim comes the Dark Brotherhood. a dramatic series created with Skyrim machinima.</v>
      </c>
      <c r="C425" s="9">
        <f>VLOOKUP(A425, Kickstarter!B:E, 3, FALSE)</f>
        <v>20000</v>
      </c>
      <c r="D425">
        <f>VLOOKUP(A425, Kickstarter!B:E, 4, FALSE)</f>
        <v>153</v>
      </c>
      <c r="E425" t="str">
        <f>VLOOKUP(A425, Kickstarter!B:F, 5, FALSE)</f>
        <v>failed</v>
      </c>
      <c r="F425" t="str">
        <f>VLOOKUP(A425, Kickstarter!B:G, 6, FALSE)</f>
        <v>US</v>
      </c>
      <c r="G425" t="str">
        <f>VLOOKUP(A425, Kickstarter!B:H, 7, FALSE)</f>
        <v>USD</v>
      </c>
      <c r="H425">
        <f>VLOOKUP(A425, Kickstarter!B:I, 8, FALSE)</f>
        <v>1370470430</v>
      </c>
    </row>
    <row r="426" spans="1:8" ht="45" x14ac:dyDescent="0.25">
      <c r="A426" s="1" t="s">
        <v>425</v>
      </c>
      <c r="B426" s="1" t="str">
        <f>VLOOKUP(A426, Kickstarter!B:C, 2, FALSE)</f>
        <v>A short film about a gay teenage boy who is bullied to the point where he is willing to commit suicide. Only he can save himself.</v>
      </c>
      <c r="C426" s="9">
        <f>VLOOKUP(A426, Kickstarter!B:E, 3, FALSE)</f>
        <v>3000</v>
      </c>
      <c r="D426">
        <f>VLOOKUP(A426, Kickstarter!B:E, 4, FALSE)</f>
        <v>203.9</v>
      </c>
      <c r="E426" t="str">
        <f>VLOOKUP(A426, Kickstarter!B:F, 5, FALSE)</f>
        <v>failed</v>
      </c>
      <c r="F426" t="str">
        <f>VLOOKUP(A426, Kickstarter!B:G, 6, FALSE)</f>
        <v>US</v>
      </c>
      <c r="G426" t="str">
        <f>VLOOKUP(A426, Kickstarter!B:H, 7, FALSE)</f>
        <v>USD</v>
      </c>
      <c r="H426">
        <f>VLOOKUP(A426, Kickstarter!B:I, 8, FALSE)</f>
        <v>1332748899</v>
      </c>
    </row>
    <row r="427" spans="1:8" ht="60" x14ac:dyDescent="0.25">
      <c r="A427" s="1" t="s">
        <v>426</v>
      </c>
      <c r="B427" s="1" t="str">
        <f>VLOOKUP(A427, Kickstarter!B:C, 2, FALSE)</f>
        <v>Support new organic, gluten free cartoon! You'll enjoy this funny story about fruits &amp; vegies and will be able to see new episodes!</v>
      </c>
      <c r="C427" s="9">
        <f>VLOOKUP(A427, Kickstarter!B:E, 3, FALSE)</f>
        <v>50000</v>
      </c>
      <c r="D427">
        <f>VLOOKUP(A427, Kickstarter!B:E, 4, FALSE)</f>
        <v>6</v>
      </c>
      <c r="E427" t="str">
        <f>VLOOKUP(A427, Kickstarter!B:F, 5, FALSE)</f>
        <v>failed</v>
      </c>
      <c r="F427" t="str">
        <f>VLOOKUP(A427, Kickstarter!B:G, 6, FALSE)</f>
        <v>US</v>
      </c>
      <c r="G427" t="str">
        <f>VLOOKUP(A427, Kickstarter!B:H, 7, FALSE)</f>
        <v>USD</v>
      </c>
      <c r="H427">
        <f>VLOOKUP(A427, Kickstarter!B:I, 8, FALSE)</f>
        <v>1448660404</v>
      </c>
    </row>
    <row r="428" spans="1:8" ht="60" x14ac:dyDescent="0.25">
      <c r="A428" s="1" t="s">
        <v>427</v>
      </c>
      <c r="B428" s="1" t="str">
        <f>VLOOKUP(A428, Kickstarter!B:C, 2, FALSE)</f>
        <v>The first ever, Dewey Does 110 animation, teaches kids good values, how to succeed in life and maintaining a 110% state-of-mind.</v>
      </c>
      <c r="C428" s="9">
        <f>VLOOKUP(A428, Kickstarter!B:E, 3, FALSE)</f>
        <v>10000</v>
      </c>
      <c r="D428">
        <f>VLOOKUP(A428, Kickstarter!B:E, 4, FALSE)</f>
        <v>133</v>
      </c>
      <c r="E428" t="str">
        <f>VLOOKUP(A428, Kickstarter!B:F, 5, FALSE)</f>
        <v>failed</v>
      </c>
      <c r="F428" t="str">
        <f>VLOOKUP(A428, Kickstarter!B:G, 6, FALSE)</f>
        <v>US</v>
      </c>
      <c r="G428" t="str">
        <f>VLOOKUP(A428, Kickstarter!B:H, 7, FALSE)</f>
        <v>USD</v>
      </c>
      <c r="H428">
        <f>VLOOKUP(A428, Kickstarter!B:I, 8, FALSE)</f>
        <v>1456851914</v>
      </c>
    </row>
    <row r="429" spans="1:8" ht="60" x14ac:dyDescent="0.25">
      <c r="A429" s="1" t="s">
        <v>428</v>
      </c>
      <c r="B429" s="1" t="str">
        <f>VLOOKUP(A429, Kickstarter!B:C, 2, FALSE)</f>
        <v>Iâ€™m raising funds to produce a professional Hard Times Charles animated video book, including hiring animators and voice-over talent.</v>
      </c>
      <c r="C429" s="9">
        <f>VLOOKUP(A429, Kickstarter!B:E, 3, FALSE)</f>
        <v>6500</v>
      </c>
      <c r="D429">
        <f>VLOOKUP(A429, Kickstarter!B:E, 4, FALSE)</f>
        <v>0</v>
      </c>
      <c r="E429" t="str">
        <f>VLOOKUP(A429, Kickstarter!B:F, 5, FALSE)</f>
        <v>failed</v>
      </c>
      <c r="F429" t="str">
        <f>VLOOKUP(A429, Kickstarter!B:G, 6, FALSE)</f>
        <v>US</v>
      </c>
      <c r="G429" t="str">
        <f>VLOOKUP(A429, Kickstarter!B:H, 7, FALSE)</f>
        <v>USD</v>
      </c>
      <c r="H429">
        <f>VLOOKUP(A429, Kickstarter!B:I, 8, FALSE)</f>
        <v>1445540340</v>
      </c>
    </row>
    <row r="430" spans="1:8" ht="30" x14ac:dyDescent="0.25">
      <c r="A430" s="1" t="s">
        <v>429</v>
      </c>
      <c r="B430" s="1" t="str">
        <f>VLOOKUP(A430, Kickstarter!B:C, 2, FALSE)</f>
        <v>Fresh, fun, entertaining Bible stories on YouTube, stop-motion style.</v>
      </c>
      <c r="C430" s="9">
        <f>VLOOKUP(A430, Kickstarter!B:E, 3, FALSE)</f>
        <v>12000</v>
      </c>
      <c r="D430">
        <f>VLOOKUP(A430, Kickstarter!B:E, 4, FALSE)</f>
        <v>676</v>
      </c>
      <c r="E430" t="str">
        <f>VLOOKUP(A430, Kickstarter!B:F, 5, FALSE)</f>
        <v>failed</v>
      </c>
      <c r="F430" t="str">
        <f>VLOOKUP(A430, Kickstarter!B:G, 6, FALSE)</f>
        <v>US</v>
      </c>
      <c r="G430" t="str">
        <f>VLOOKUP(A430, Kickstarter!B:H, 7, FALSE)</f>
        <v>USD</v>
      </c>
      <c r="H430">
        <f>VLOOKUP(A430, Kickstarter!B:I, 8, FALSE)</f>
        <v>1402956000</v>
      </c>
    </row>
    <row r="431" spans="1:8" ht="60" x14ac:dyDescent="0.25">
      <c r="A431" s="1" t="s">
        <v>430</v>
      </c>
      <c r="B431" s="1" t="str">
        <f>VLOOKUP(A431, Kickstarter!B:C, 2, FALSE)</f>
        <v>THE FUTURE is a short animated film created entirely by autistic and developmentally disabled artists from the L.A.N.D. program in Brooklyn, New York.</v>
      </c>
      <c r="C431" s="9">
        <f>VLOOKUP(A431, Kickstarter!B:E, 3, FALSE)</f>
        <v>5000</v>
      </c>
      <c r="D431">
        <f>VLOOKUP(A431, Kickstarter!B:E, 4, FALSE)</f>
        <v>0</v>
      </c>
      <c r="E431" t="str">
        <f>VLOOKUP(A431, Kickstarter!B:F, 5, FALSE)</f>
        <v>failed</v>
      </c>
      <c r="F431" t="str">
        <f>VLOOKUP(A431, Kickstarter!B:G, 6, FALSE)</f>
        <v>US</v>
      </c>
      <c r="G431" t="str">
        <f>VLOOKUP(A431, Kickstarter!B:H, 7, FALSE)</f>
        <v>USD</v>
      </c>
      <c r="H431">
        <f>VLOOKUP(A431, Kickstarter!B:I, 8, FALSE)</f>
        <v>1259297940</v>
      </c>
    </row>
    <row r="432" spans="1:8" ht="45" x14ac:dyDescent="0.25">
      <c r="A432" s="1" t="s">
        <v>431</v>
      </c>
      <c r="B432" s="1" t="str">
        <f>VLOOKUP(A432, Kickstarter!B:C, 2, FALSE)</f>
        <v>Freddy Flint is creating an animated music video to the new "Buttonpusher" single, "I'll Take You Back"</v>
      </c>
      <c r="C432" s="9">
        <f>VLOOKUP(A432, Kickstarter!B:E, 3, FALSE)</f>
        <v>1000</v>
      </c>
      <c r="D432">
        <f>VLOOKUP(A432, Kickstarter!B:E, 4, FALSE)</f>
        <v>24</v>
      </c>
      <c r="E432" t="str">
        <f>VLOOKUP(A432, Kickstarter!B:F, 5, FALSE)</f>
        <v>failed</v>
      </c>
      <c r="F432" t="str">
        <f>VLOOKUP(A432, Kickstarter!B:G, 6, FALSE)</f>
        <v>US</v>
      </c>
      <c r="G432" t="str">
        <f>VLOOKUP(A432, Kickstarter!B:H, 7, FALSE)</f>
        <v>USD</v>
      </c>
      <c r="H432">
        <f>VLOOKUP(A432, Kickstarter!B:I, 8, FALSE)</f>
        <v>1378866867</v>
      </c>
    </row>
    <row r="433" spans="1:8" ht="45" x14ac:dyDescent="0.25">
      <c r="A433" s="1" t="s">
        <v>432</v>
      </c>
      <c r="B433" s="1" t="str">
        <f>VLOOKUP(A433, Kickstarter!B:C, 2, FALSE)</f>
        <v>A short stop motion animated film of a man on his way home when strange goings on start to happen on his journey.</v>
      </c>
      <c r="C433" s="9">
        <f>VLOOKUP(A433, Kickstarter!B:E, 3, FALSE)</f>
        <v>3000</v>
      </c>
      <c r="D433">
        <f>VLOOKUP(A433, Kickstarter!B:E, 4, FALSE)</f>
        <v>415</v>
      </c>
      <c r="E433" t="str">
        <f>VLOOKUP(A433, Kickstarter!B:F, 5, FALSE)</f>
        <v>failed</v>
      </c>
      <c r="F433" t="str">
        <f>VLOOKUP(A433, Kickstarter!B:G, 6, FALSE)</f>
        <v>GB</v>
      </c>
      <c r="G433" t="str">
        <f>VLOOKUP(A433, Kickstarter!B:H, 7, FALSE)</f>
        <v>GBP</v>
      </c>
      <c r="H433">
        <f>VLOOKUP(A433, Kickstarter!B:I, 8, FALSE)</f>
        <v>1467752083</v>
      </c>
    </row>
    <row r="434" spans="1:8" ht="60" x14ac:dyDescent="0.25">
      <c r="A434" s="1" t="s">
        <v>433</v>
      </c>
      <c r="B434" s="1" t="str">
        <f>VLOOKUP(A434, Kickstarter!B:C, 2, FALSE)</f>
        <v>A teenage zombie named Jeff and his mad scientist mother adapt to life in the town of Serendipity, where the supernatural occurs daily.</v>
      </c>
      <c r="C434" s="9">
        <f>VLOOKUP(A434, Kickstarter!B:E, 3, FALSE)</f>
        <v>6000</v>
      </c>
      <c r="D434">
        <f>VLOOKUP(A434, Kickstarter!B:E, 4, FALSE)</f>
        <v>570</v>
      </c>
      <c r="E434" t="str">
        <f>VLOOKUP(A434, Kickstarter!B:F, 5, FALSE)</f>
        <v>failed</v>
      </c>
      <c r="F434" t="str">
        <f>VLOOKUP(A434, Kickstarter!B:G, 6, FALSE)</f>
        <v>US</v>
      </c>
      <c r="G434" t="str">
        <f>VLOOKUP(A434, Kickstarter!B:H, 7, FALSE)</f>
        <v>USD</v>
      </c>
      <c r="H434">
        <f>VLOOKUP(A434, Kickstarter!B:I, 8, FALSE)</f>
        <v>1445448381</v>
      </c>
    </row>
    <row r="435" spans="1:8" ht="60" x14ac:dyDescent="0.25">
      <c r="A435" s="1" t="s">
        <v>434</v>
      </c>
      <c r="B435" s="1" t="str">
        <f>VLOOKUP(A435, Kickstarter!B:C, 2, FALSE)</f>
        <v>A 3D Animation.
3 Main characters: Josh, Jessie, and Rosa.
Genre: Action/eerie/adventure/suspense
Setting: Desert ruins/Deep Dungeon</v>
      </c>
      <c r="C435" s="9">
        <f>VLOOKUP(A435, Kickstarter!B:E, 3, FALSE)</f>
        <v>3000</v>
      </c>
      <c r="D435">
        <f>VLOOKUP(A435, Kickstarter!B:E, 4, FALSE)</f>
        <v>0</v>
      </c>
      <c r="E435" t="str">
        <f>VLOOKUP(A435, Kickstarter!B:F, 5, FALSE)</f>
        <v>failed</v>
      </c>
      <c r="F435" t="str">
        <f>VLOOKUP(A435, Kickstarter!B:G, 6, FALSE)</f>
        <v>US</v>
      </c>
      <c r="G435" t="str">
        <f>VLOOKUP(A435, Kickstarter!B:H, 7, FALSE)</f>
        <v>USD</v>
      </c>
      <c r="H435">
        <f>VLOOKUP(A435, Kickstarter!B:I, 8, FALSE)</f>
        <v>1444576022</v>
      </c>
    </row>
    <row r="436" spans="1:8" ht="60" x14ac:dyDescent="0.25">
      <c r="A436" s="1" t="s">
        <v>435</v>
      </c>
      <c r="B436" s="1" t="str">
        <f>VLOOKUP(A436, Kickstarter!B:C, 2, FALSE)</f>
        <v>A campaign to share their love on the silver screen and make possible a street musicianâ€™s dream to play them at the same time.</v>
      </c>
      <c r="C436" s="9">
        <f>VLOOKUP(A436, Kickstarter!B:E, 3, FALSE)</f>
        <v>2500</v>
      </c>
      <c r="D436">
        <f>VLOOKUP(A436, Kickstarter!B:E, 4, FALSE)</f>
        <v>125</v>
      </c>
      <c r="E436" t="str">
        <f>VLOOKUP(A436, Kickstarter!B:F, 5, FALSE)</f>
        <v>failed</v>
      </c>
      <c r="F436" t="str">
        <f>VLOOKUP(A436, Kickstarter!B:G, 6, FALSE)</f>
        <v>US</v>
      </c>
      <c r="G436" t="str">
        <f>VLOOKUP(A436, Kickstarter!B:H, 7, FALSE)</f>
        <v>USD</v>
      </c>
      <c r="H436">
        <f>VLOOKUP(A436, Kickstarter!B:I, 8, FALSE)</f>
        <v>1385931702</v>
      </c>
    </row>
    <row r="437" spans="1:8" ht="60" x14ac:dyDescent="0.25">
      <c r="A437" s="1" t="s">
        <v>436</v>
      </c>
      <c r="B437" s="1" t="str">
        <f>VLOOKUP(A437, Kickstarter!B:C, 2, FALSE)</f>
        <v>Be a part of the Planet Earth Superheroes legacy by supporting the project. Mike and friends gain powers to save endangered animals.</v>
      </c>
      <c r="C437" s="9">
        <f>VLOOKUP(A437, Kickstarter!B:E, 3, FALSE)</f>
        <v>110000</v>
      </c>
      <c r="D437">
        <f>VLOOKUP(A437, Kickstarter!B:E, 4, FALSE)</f>
        <v>3</v>
      </c>
      <c r="E437" t="str">
        <f>VLOOKUP(A437, Kickstarter!B:F, 5, FALSE)</f>
        <v>failed</v>
      </c>
      <c r="F437" t="str">
        <f>VLOOKUP(A437, Kickstarter!B:G, 6, FALSE)</f>
        <v>US</v>
      </c>
      <c r="G437" t="str">
        <f>VLOOKUP(A437, Kickstarter!B:H, 7, FALSE)</f>
        <v>USD</v>
      </c>
      <c r="H437">
        <f>VLOOKUP(A437, Kickstarter!B:I, 8, FALSE)</f>
        <v>1379094980</v>
      </c>
    </row>
    <row r="438" spans="1:8" ht="45" x14ac:dyDescent="0.25">
      <c r="A438" s="1" t="s">
        <v>437</v>
      </c>
      <c r="B438" s="1" t="str">
        <f>VLOOKUP(A438, Kickstarter!B:C, 2, FALSE)</f>
        <v>Blinky is the story of a naÃ¯ve simpleton who suddenly finds himself struggling to adapt to changes within his environment.</v>
      </c>
      <c r="C438" s="9">
        <f>VLOOKUP(A438, Kickstarter!B:E, 3, FALSE)</f>
        <v>1000</v>
      </c>
      <c r="D438">
        <f>VLOOKUP(A438, Kickstarter!B:E, 4, FALSE)</f>
        <v>0</v>
      </c>
      <c r="E438" t="str">
        <f>VLOOKUP(A438, Kickstarter!B:F, 5, FALSE)</f>
        <v>failed</v>
      </c>
      <c r="F438" t="str">
        <f>VLOOKUP(A438, Kickstarter!B:G, 6, FALSE)</f>
        <v>US</v>
      </c>
      <c r="G438" t="str">
        <f>VLOOKUP(A438, Kickstarter!B:H, 7, FALSE)</f>
        <v>USD</v>
      </c>
      <c r="H438">
        <f>VLOOKUP(A438, Kickstarter!B:I, 8, FALSE)</f>
        <v>1375260113</v>
      </c>
    </row>
    <row r="439" spans="1:8" ht="45" x14ac:dyDescent="0.25">
      <c r="A439" s="1" t="s">
        <v>438</v>
      </c>
      <c r="B439" s="1" t="str">
        <f>VLOOKUP(A439, Kickstarter!B:C, 2, FALSE)</f>
        <v>This is an educational adventure series for kids about a baby owl and an alien. Physics, science, adventures, drama and joy!</v>
      </c>
      <c r="C439" s="9">
        <f>VLOOKUP(A439, Kickstarter!B:E, 3, FALSE)</f>
        <v>7000</v>
      </c>
      <c r="D439">
        <f>VLOOKUP(A439, Kickstarter!B:E, 4, FALSE)</f>
        <v>0</v>
      </c>
      <c r="E439" t="str">
        <f>VLOOKUP(A439, Kickstarter!B:F, 5, FALSE)</f>
        <v>failed</v>
      </c>
      <c r="F439" t="str">
        <f>VLOOKUP(A439, Kickstarter!B:G, 6, FALSE)</f>
        <v>CA</v>
      </c>
      <c r="G439" t="str">
        <f>VLOOKUP(A439, Kickstarter!B:H, 7, FALSE)</f>
        <v>CAD</v>
      </c>
      <c r="H439">
        <f>VLOOKUP(A439, Kickstarter!B:I, 8, FALSE)</f>
        <v>1475912326</v>
      </c>
    </row>
    <row r="440" spans="1:8" ht="45" x14ac:dyDescent="0.25">
      <c r="A440" s="1" t="s">
        <v>439</v>
      </c>
      <c r="B440" s="1" t="str">
        <f>VLOOKUP(A440, Kickstarter!B:C, 2, FALSE)</f>
        <v>As Smyton pushes himself to become respected, he unlocks secrets about himself and the world around him.</v>
      </c>
      <c r="C440" s="9">
        <f>VLOOKUP(A440, Kickstarter!B:E, 3, FALSE)</f>
        <v>20000</v>
      </c>
      <c r="D440">
        <f>VLOOKUP(A440, Kickstarter!B:E, 4, FALSE)</f>
        <v>1876</v>
      </c>
      <c r="E440" t="str">
        <f>VLOOKUP(A440, Kickstarter!B:F, 5, FALSE)</f>
        <v>failed</v>
      </c>
      <c r="F440" t="str">
        <f>VLOOKUP(A440, Kickstarter!B:G, 6, FALSE)</f>
        <v>US</v>
      </c>
      <c r="G440" t="str">
        <f>VLOOKUP(A440, Kickstarter!B:H, 7, FALSE)</f>
        <v>USD</v>
      </c>
      <c r="H440">
        <f>VLOOKUP(A440, Kickstarter!B:I, 8, FALSE)</f>
        <v>1447830958</v>
      </c>
    </row>
    <row r="441" spans="1:8" ht="60" x14ac:dyDescent="0.25">
      <c r="A441" s="1" t="s">
        <v>440</v>
      </c>
      <c r="B441" s="1" t="str">
        <f>VLOOKUP(A441, Kickstarter!B:C, 2, FALSE)</f>
        <v>Hi everyone, I'm trying to begin a cartoon series. It's a show about space bounty hunters and their adventures as they travel around.</v>
      </c>
      <c r="C441" s="9">
        <f>VLOOKUP(A441, Kickstarter!B:E, 3, FALSE)</f>
        <v>450</v>
      </c>
      <c r="D441">
        <f>VLOOKUP(A441, Kickstarter!B:E, 4, FALSE)</f>
        <v>0</v>
      </c>
      <c r="E441" t="str">
        <f>VLOOKUP(A441, Kickstarter!B:F, 5, FALSE)</f>
        <v>failed</v>
      </c>
      <c r="F441" t="str">
        <f>VLOOKUP(A441, Kickstarter!B:G, 6, FALSE)</f>
        <v>US</v>
      </c>
      <c r="G441" t="str">
        <f>VLOOKUP(A441, Kickstarter!B:H, 7, FALSE)</f>
        <v>USD</v>
      </c>
      <c r="H441">
        <f>VLOOKUP(A441, Kickstarter!B:I, 8, FALSE)</f>
        <v>1413569818</v>
      </c>
    </row>
    <row r="442" spans="1:8" ht="45" x14ac:dyDescent="0.25">
      <c r="A442" s="1" t="s">
        <v>441</v>
      </c>
      <c r="B442" s="1" t="str">
        <f>VLOOKUP(A442, Kickstarter!B:C, 2, FALSE)</f>
        <v>A stop-motion animation made by a one girl team, with a camera, creativity, and a lot of determination.</v>
      </c>
      <c r="C442" s="9">
        <f>VLOOKUP(A442, Kickstarter!B:E, 3, FALSE)</f>
        <v>5000</v>
      </c>
      <c r="D442">
        <f>VLOOKUP(A442, Kickstarter!B:E, 4, FALSE)</f>
        <v>5</v>
      </c>
      <c r="E442" t="str">
        <f>VLOOKUP(A442, Kickstarter!B:F, 5, FALSE)</f>
        <v>failed</v>
      </c>
      <c r="F442" t="str">
        <f>VLOOKUP(A442, Kickstarter!B:G, 6, FALSE)</f>
        <v>US</v>
      </c>
      <c r="G442" t="str">
        <f>VLOOKUP(A442, Kickstarter!B:H, 7, FALSE)</f>
        <v>USD</v>
      </c>
      <c r="H442">
        <f>VLOOKUP(A442, Kickstarter!B:I, 8, FALSE)</f>
        <v>1458859153</v>
      </c>
    </row>
    <row r="443" spans="1:8" ht="60" x14ac:dyDescent="0.25">
      <c r="A443" s="1" t="s">
        <v>442</v>
      </c>
      <c r="B443" s="1" t="str">
        <f>VLOOKUP(A443, Kickstarter!B:C, 2, FALSE)</f>
        <v>A group of specialist clones called Wolf Squad are the only clones left after order 66 and are searching the galaxy for survivors!</v>
      </c>
      <c r="C443" s="9">
        <f>VLOOKUP(A443, Kickstarter!B:E, 3, FALSE)</f>
        <v>400</v>
      </c>
      <c r="D443">
        <f>VLOOKUP(A443, Kickstarter!B:E, 4, FALSE)</f>
        <v>0</v>
      </c>
      <c r="E443" t="str">
        <f>VLOOKUP(A443, Kickstarter!B:F, 5, FALSE)</f>
        <v>failed</v>
      </c>
      <c r="F443" t="str">
        <f>VLOOKUP(A443, Kickstarter!B:G, 6, FALSE)</f>
        <v>GB</v>
      </c>
      <c r="G443" t="str">
        <f>VLOOKUP(A443, Kickstarter!B:H, 7, FALSE)</f>
        <v>GBP</v>
      </c>
      <c r="H443">
        <f>VLOOKUP(A443, Kickstarter!B:I, 8, FALSE)</f>
        <v>1383418996</v>
      </c>
    </row>
    <row r="444" spans="1:8" ht="15.75" x14ac:dyDescent="0.25">
      <c r="A444" s="1" t="s">
        <v>443</v>
      </c>
      <c r="B444" s="1" t="str">
        <f>VLOOKUP(A444, Kickstarter!B:C, 2, FALSE)</f>
        <v>Doomsday is here</v>
      </c>
      <c r="C444" s="9">
        <f>VLOOKUP(A444, Kickstarter!B:E, 3, FALSE)</f>
        <v>17000</v>
      </c>
      <c r="D444">
        <f>VLOOKUP(A444, Kickstarter!B:E, 4, FALSE)</f>
        <v>6691</v>
      </c>
      <c r="E444" t="str">
        <f>VLOOKUP(A444, Kickstarter!B:F, 5, FALSE)</f>
        <v>failed</v>
      </c>
      <c r="F444" t="str">
        <f>VLOOKUP(A444, Kickstarter!B:G, 6, FALSE)</f>
        <v>US</v>
      </c>
      <c r="G444" t="str">
        <f>VLOOKUP(A444, Kickstarter!B:H, 7, FALSE)</f>
        <v>USD</v>
      </c>
      <c r="H444">
        <f>VLOOKUP(A444, Kickstarter!B:I, 8, FALSE)</f>
        <v>1424380783</v>
      </c>
    </row>
    <row r="445" spans="1:8" ht="45" x14ac:dyDescent="0.25">
      <c r="A445" s="1" t="s">
        <v>444</v>
      </c>
      <c r="B445" s="1" t="str">
        <f>VLOOKUP(A445, Kickstarter!B:C, 2, FALSE)</f>
        <v>We love cartoons!! We want to make more but it costs money to so. Be apart of your daily dose of WTF!?! Pledge now!!</v>
      </c>
      <c r="C445" s="9">
        <f>VLOOKUP(A445, Kickstarter!B:E, 3, FALSE)</f>
        <v>10000</v>
      </c>
      <c r="D445">
        <f>VLOOKUP(A445, Kickstarter!B:E, 4, FALSE)</f>
        <v>10</v>
      </c>
      <c r="E445" t="str">
        <f>VLOOKUP(A445, Kickstarter!B:F, 5, FALSE)</f>
        <v>failed</v>
      </c>
      <c r="F445" t="str">
        <f>VLOOKUP(A445, Kickstarter!B:G, 6, FALSE)</f>
        <v>CA</v>
      </c>
      <c r="G445" t="str">
        <f>VLOOKUP(A445, Kickstarter!B:H, 7, FALSE)</f>
        <v>CAD</v>
      </c>
      <c r="H445">
        <f>VLOOKUP(A445, Kickstarter!B:I, 8, FALSE)</f>
        <v>1391991701</v>
      </c>
    </row>
    <row r="446" spans="1:8" ht="45" x14ac:dyDescent="0.25">
      <c r="A446" s="1" t="s">
        <v>445</v>
      </c>
      <c r="B446" s="1" t="str">
        <f>VLOOKUP(A446, Kickstarter!B:C, 2, FALSE)</f>
        <v>An upcoming animated web sitcom series centered around dealing with life, love, and relationships.</v>
      </c>
      <c r="C446" s="9">
        <f>VLOOKUP(A446, Kickstarter!B:E, 3, FALSE)</f>
        <v>1000</v>
      </c>
      <c r="D446">
        <f>VLOOKUP(A446, Kickstarter!B:E, 4, FALSE)</f>
        <v>50</v>
      </c>
      <c r="E446" t="str">
        <f>VLOOKUP(A446, Kickstarter!B:F, 5, FALSE)</f>
        <v>failed</v>
      </c>
      <c r="F446" t="str">
        <f>VLOOKUP(A446, Kickstarter!B:G, 6, FALSE)</f>
        <v>US</v>
      </c>
      <c r="G446" t="str">
        <f>VLOOKUP(A446, Kickstarter!B:H, 7, FALSE)</f>
        <v>USD</v>
      </c>
      <c r="H446">
        <f>VLOOKUP(A446, Kickstarter!B:I, 8, FALSE)</f>
        <v>1329342361</v>
      </c>
    </row>
    <row r="447" spans="1:8" ht="45" x14ac:dyDescent="0.25">
      <c r="A447" s="1" t="s">
        <v>446</v>
      </c>
      <c r="B447" s="1" t="str">
        <f>VLOOKUP(A447, Kickstarter!B:C, 2, FALSE)</f>
        <v>We're ready to officially launch our website with a collectable dvd and comic package. Three shows and a double comic.</v>
      </c>
      <c r="C447" s="9">
        <f>VLOOKUP(A447, Kickstarter!B:E, 3, FALSE)</f>
        <v>60000</v>
      </c>
      <c r="D447">
        <f>VLOOKUP(A447, Kickstarter!B:E, 4, FALSE)</f>
        <v>2</v>
      </c>
      <c r="E447" t="str">
        <f>VLOOKUP(A447, Kickstarter!B:F, 5, FALSE)</f>
        <v>failed</v>
      </c>
      <c r="F447" t="str">
        <f>VLOOKUP(A447, Kickstarter!B:G, 6, FALSE)</f>
        <v>US</v>
      </c>
      <c r="G447" t="str">
        <f>VLOOKUP(A447, Kickstarter!B:H, 7, FALSE)</f>
        <v>USD</v>
      </c>
      <c r="H447">
        <f>VLOOKUP(A447, Kickstarter!B:I, 8, FALSE)</f>
        <v>1432195375</v>
      </c>
    </row>
    <row r="448" spans="1:8" ht="60" x14ac:dyDescent="0.25">
      <c r="A448" s="1" t="s">
        <v>447</v>
      </c>
      <c r="B448" s="1" t="str">
        <f>VLOOKUP(A448, Kickstarter!B:C, 2, FALSE)</f>
        <v>A faith based animated short. (The same guy who said a picture is worth a thousand words also said a cartoon is worth two thousand.)</v>
      </c>
      <c r="C448" s="9">
        <f>VLOOKUP(A448, Kickstarter!B:E, 3, FALSE)</f>
        <v>10500</v>
      </c>
      <c r="D448">
        <f>VLOOKUP(A448, Kickstarter!B:E, 4, FALSE)</f>
        <v>766</v>
      </c>
      <c r="E448" t="str">
        <f>VLOOKUP(A448, Kickstarter!B:F, 5, FALSE)</f>
        <v>failed</v>
      </c>
      <c r="F448" t="str">
        <f>VLOOKUP(A448, Kickstarter!B:G, 6, FALSE)</f>
        <v>US</v>
      </c>
      <c r="G448" t="str">
        <f>VLOOKUP(A448, Kickstarter!B:H, 7, FALSE)</f>
        <v>USD</v>
      </c>
      <c r="H448">
        <f>VLOOKUP(A448, Kickstarter!B:I, 8, FALSE)</f>
        <v>1425434420</v>
      </c>
    </row>
    <row r="449" spans="1:8" ht="60" x14ac:dyDescent="0.25">
      <c r="A449" s="1" t="s">
        <v>448</v>
      </c>
      <c r="B449" s="1" t="str">
        <f>VLOOKUP(A449, Kickstarter!B:C, 2, FALSE)</f>
        <v>10 tracks have been professionally recorded by CGI supergroup, The Fat Rich Bastards. Funding required for 10 animated music videos.</v>
      </c>
      <c r="C449" s="9">
        <f>VLOOKUP(A449, Kickstarter!B:E, 3, FALSE)</f>
        <v>30000</v>
      </c>
      <c r="D449">
        <f>VLOOKUP(A449, Kickstarter!B:E, 4, FALSE)</f>
        <v>5</v>
      </c>
      <c r="E449" t="str">
        <f>VLOOKUP(A449, Kickstarter!B:F, 5, FALSE)</f>
        <v>failed</v>
      </c>
      <c r="F449" t="str">
        <f>VLOOKUP(A449, Kickstarter!B:G, 6, FALSE)</f>
        <v>GB</v>
      </c>
      <c r="G449" t="str">
        <f>VLOOKUP(A449, Kickstarter!B:H, 7, FALSE)</f>
        <v>GBP</v>
      </c>
      <c r="H449">
        <f>VLOOKUP(A449, Kickstarter!B:I, 8, FALSE)</f>
        <v>1364041163</v>
      </c>
    </row>
    <row r="450" spans="1:8" ht="60" x14ac:dyDescent="0.25">
      <c r="A450" s="1" t="s">
        <v>449</v>
      </c>
      <c r="B450" s="1" t="str">
        <f>VLOOKUP(A450, Kickstarter!B:C, 2, FALSE)</f>
        <v>Max is a pessimistic mouse, always fantasizing about the end of the world. In The Last Mice, Max's fantasy becomes a real nightmare.</v>
      </c>
      <c r="C450" s="9">
        <f>VLOOKUP(A450, Kickstarter!B:E, 3, FALSE)</f>
        <v>2500</v>
      </c>
      <c r="D450">
        <f>VLOOKUP(A450, Kickstarter!B:E, 4, FALSE)</f>
        <v>82.01</v>
      </c>
      <c r="E450" t="str">
        <f>VLOOKUP(A450, Kickstarter!B:F, 5, FALSE)</f>
        <v>failed</v>
      </c>
      <c r="F450" t="str">
        <f>VLOOKUP(A450, Kickstarter!B:G, 6, FALSE)</f>
        <v>US</v>
      </c>
      <c r="G450" t="str">
        <f>VLOOKUP(A450, Kickstarter!B:H, 7, FALSE)</f>
        <v>USD</v>
      </c>
      <c r="H450">
        <f>VLOOKUP(A450, Kickstarter!B:I, 8, FALSE)</f>
        <v>1400091095</v>
      </c>
    </row>
    <row r="451" spans="1:8" ht="60" x14ac:dyDescent="0.25">
      <c r="A451" s="1" t="s">
        <v>450</v>
      </c>
      <c r="B451" s="1" t="str">
        <f>VLOOKUP(A451, Kickstarter!B:C, 2, FALSE)</f>
        <v>Shell &amp; Paddy is a 2D animation cartoon with 4 minutes of slapstick surreal humour staring two animal characters in weird, wacky world.</v>
      </c>
      <c r="C451" s="9">
        <f>VLOOKUP(A451, Kickstarter!B:E, 3, FALSE)</f>
        <v>2000</v>
      </c>
      <c r="D451">
        <f>VLOOKUP(A451, Kickstarter!B:E, 4, FALSE)</f>
        <v>45</v>
      </c>
      <c r="E451" t="str">
        <f>VLOOKUP(A451, Kickstarter!B:F, 5, FALSE)</f>
        <v>failed</v>
      </c>
      <c r="F451" t="str">
        <f>VLOOKUP(A451, Kickstarter!B:G, 6, FALSE)</f>
        <v>GB</v>
      </c>
      <c r="G451" t="str">
        <f>VLOOKUP(A451, Kickstarter!B:H, 7, FALSE)</f>
        <v>GBP</v>
      </c>
      <c r="H451">
        <f>VLOOKUP(A451, Kickstarter!B:I, 8, FALSE)</f>
        <v>1382017085</v>
      </c>
    </row>
    <row r="452" spans="1:8" ht="60" x14ac:dyDescent="0.25">
      <c r="A452" s="1" t="s">
        <v>451</v>
      </c>
      <c r="B452" s="1" t="str">
        <f>VLOOKUP(A452, Kickstarter!B:C, 2, FALSE)</f>
        <v>Why do the moon and stars receive their light from the sun? Africa has a story to tell. Ananse and Kweku appear in this great folktale.</v>
      </c>
      <c r="C452" s="9">
        <f>VLOOKUP(A452, Kickstarter!B:E, 3, FALSE)</f>
        <v>50000</v>
      </c>
      <c r="D452">
        <f>VLOOKUP(A452, Kickstarter!B:E, 4, FALSE)</f>
        <v>396</v>
      </c>
      <c r="E452" t="str">
        <f>VLOOKUP(A452, Kickstarter!B:F, 5, FALSE)</f>
        <v>failed</v>
      </c>
      <c r="F452" t="str">
        <f>VLOOKUP(A452, Kickstarter!B:G, 6, FALSE)</f>
        <v>US</v>
      </c>
      <c r="G452" t="str">
        <f>VLOOKUP(A452, Kickstarter!B:H, 7, FALSE)</f>
        <v>USD</v>
      </c>
      <c r="H452">
        <f>VLOOKUP(A452, Kickstarter!B:I, 8, FALSE)</f>
        <v>1392417800</v>
      </c>
    </row>
    <row r="453" spans="1:8" ht="60" x14ac:dyDescent="0.25">
      <c r="A453" s="1" t="s">
        <v>452</v>
      </c>
      <c r="B453" s="1" t="str">
        <f>VLOOKUP(A453, Kickstarter!B:C, 2, FALSE)</f>
        <v>This comedy follows two devils who discover a magical boombox to become musicians after an 80s rapture enchants earth with fairy-tales.</v>
      </c>
      <c r="C453" s="9">
        <f>VLOOKUP(A453, Kickstarter!B:E, 3, FALSE)</f>
        <v>20000</v>
      </c>
      <c r="D453">
        <f>VLOOKUP(A453, Kickstarter!B:E, 4, FALSE)</f>
        <v>0</v>
      </c>
      <c r="E453" t="str">
        <f>VLOOKUP(A453, Kickstarter!B:F, 5, FALSE)</f>
        <v>failed</v>
      </c>
      <c r="F453" t="str">
        <f>VLOOKUP(A453, Kickstarter!B:G, 6, FALSE)</f>
        <v>US</v>
      </c>
      <c r="G453" t="str">
        <f>VLOOKUP(A453, Kickstarter!B:H, 7, FALSE)</f>
        <v>USD</v>
      </c>
      <c r="H453">
        <f>VLOOKUP(A453, Kickstarter!B:I, 8, FALSE)</f>
        <v>1390669791</v>
      </c>
    </row>
    <row r="454" spans="1:8" ht="45" x14ac:dyDescent="0.25">
      <c r="A454" s="1" t="s">
        <v>453</v>
      </c>
      <c r="B454" s="1" t="str">
        <f>VLOOKUP(A454, Kickstarter!B:C, 2, FALSE)</f>
        <v>A man must find his way out of the depths of the shadows by using the aid of a little girl.</v>
      </c>
      <c r="C454" s="9">
        <f>VLOOKUP(A454, Kickstarter!B:E, 3, FALSE)</f>
        <v>750</v>
      </c>
      <c r="D454">
        <f>VLOOKUP(A454, Kickstarter!B:E, 4, FALSE)</f>
        <v>480</v>
      </c>
      <c r="E454" t="str">
        <f>VLOOKUP(A454, Kickstarter!B:F, 5, FALSE)</f>
        <v>failed</v>
      </c>
      <c r="F454" t="str">
        <f>VLOOKUP(A454, Kickstarter!B:G, 6, FALSE)</f>
        <v>US</v>
      </c>
      <c r="G454" t="str">
        <f>VLOOKUP(A454, Kickstarter!B:H, 7, FALSE)</f>
        <v>USD</v>
      </c>
      <c r="H454">
        <f>VLOOKUP(A454, Kickstarter!B:I, 8, FALSE)</f>
        <v>1431536015</v>
      </c>
    </row>
    <row r="455" spans="1:8" ht="60" x14ac:dyDescent="0.25">
      <c r="A455" s="1" t="s">
        <v>454</v>
      </c>
      <c r="B455" s="1" t="str">
        <f>VLOOKUP(A455, Kickstarter!B:C, 2, FALSE)</f>
        <v>A 7 minute broadcast-quality web pilot (in 3D animation) of Jamboni Brothers Pizza {the ultimate goal being a cartoon TV series}.</v>
      </c>
      <c r="C455" s="9">
        <f>VLOOKUP(A455, Kickstarter!B:E, 3, FALSE)</f>
        <v>94875</v>
      </c>
      <c r="D455">
        <f>VLOOKUP(A455, Kickstarter!B:E, 4, FALSE)</f>
        <v>26</v>
      </c>
      <c r="E455" t="str">
        <f>VLOOKUP(A455, Kickstarter!B:F, 5, FALSE)</f>
        <v>failed</v>
      </c>
      <c r="F455" t="str">
        <f>VLOOKUP(A455, Kickstarter!B:G, 6, FALSE)</f>
        <v>US</v>
      </c>
      <c r="G455" t="str">
        <f>VLOOKUP(A455, Kickstarter!B:H, 7, FALSE)</f>
        <v>USD</v>
      </c>
      <c r="H455">
        <f>VLOOKUP(A455, Kickstarter!B:I, 8, FALSE)</f>
        <v>1424375279</v>
      </c>
    </row>
    <row r="456" spans="1:8" ht="45" x14ac:dyDescent="0.25">
      <c r="A456" s="1" t="s">
        <v>455</v>
      </c>
      <c r="B456" s="1" t="str">
        <f>VLOOKUP(A456, Kickstarter!B:C, 2, FALSE)</f>
        <v>Itâ€™s an Action/Adventure Anime for The Yuusha Brave series, G1 Transformer, and the Fast and the Furious Fans!</v>
      </c>
      <c r="C456" s="9">
        <f>VLOOKUP(A456, Kickstarter!B:E, 3, FALSE)</f>
        <v>10000</v>
      </c>
      <c r="D456">
        <f>VLOOKUP(A456, Kickstarter!B:E, 4, FALSE)</f>
        <v>82</v>
      </c>
      <c r="E456" t="str">
        <f>VLOOKUP(A456, Kickstarter!B:F, 5, FALSE)</f>
        <v>failed</v>
      </c>
      <c r="F456" t="str">
        <f>VLOOKUP(A456, Kickstarter!B:G, 6, FALSE)</f>
        <v>US</v>
      </c>
      <c r="G456" t="str">
        <f>VLOOKUP(A456, Kickstarter!B:H, 7, FALSE)</f>
        <v>USD</v>
      </c>
      <c r="H456">
        <f>VLOOKUP(A456, Kickstarter!B:I, 8, FALSE)</f>
        <v>1417007640</v>
      </c>
    </row>
    <row r="457" spans="1:8" ht="60" x14ac:dyDescent="0.25">
      <c r="A457" s="1" t="s">
        <v>456</v>
      </c>
      <c r="B457" s="1" t="str">
        <f>VLOOKUP(A457, Kickstarter!B:C, 2, FALSE)</f>
        <v>Goal The FunBunch characters animated on TV: Fun entertainment for kids just like other authors before us (ex.Arthur,Clifford,Dr Seuss)</v>
      </c>
      <c r="C457" s="9">
        <f>VLOOKUP(A457, Kickstarter!B:E, 3, FALSE)</f>
        <v>65000</v>
      </c>
      <c r="D457">
        <f>VLOOKUP(A457, Kickstarter!B:E, 4, FALSE)</f>
        <v>45</v>
      </c>
      <c r="E457" t="str">
        <f>VLOOKUP(A457, Kickstarter!B:F, 5, FALSE)</f>
        <v>failed</v>
      </c>
      <c r="F457" t="str">
        <f>VLOOKUP(A457, Kickstarter!B:G, 6, FALSE)</f>
        <v>US</v>
      </c>
      <c r="G457" t="str">
        <f>VLOOKUP(A457, Kickstarter!B:H, 7, FALSE)</f>
        <v>USD</v>
      </c>
      <c r="H457">
        <f>VLOOKUP(A457, Kickstarter!B:I, 8, FALSE)</f>
        <v>1334622660</v>
      </c>
    </row>
    <row r="458" spans="1:8" ht="60" x14ac:dyDescent="0.25">
      <c r="A458" s="1" t="s">
        <v>457</v>
      </c>
      <c r="B458" s="1" t="str">
        <f>VLOOKUP(A458, Kickstarter!B:C, 2, FALSE)</f>
        <v>Sideways Mohawk vs This Guy a special project combining th two stories into a Comic eBook &amp; full length Cartoon Movie homemade goodness</v>
      </c>
      <c r="C458" s="9">
        <f>VLOOKUP(A458, Kickstarter!B:E, 3, FALSE)</f>
        <v>8888</v>
      </c>
      <c r="D458">
        <f>VLOOKUP(A458, Kickstarter!B:E, 4, FALSE)</f>
        <v>61</v>
      </c>
      <c r="E458" t="str">
        <f>VLOOKUP(A458, Kickstarter!B:F, 5, FALSE)</f>
        <v>failed</v>
      </c>
      <c r="F458" t="str">
        <f>VLOOKUP(A458, Kickstarter!B:G, 6, FALSE)</f>
        <v>US</v>
      </c>
      <c r="G458" t="str">
        <f>VLOOKUP(A458, Kickstarter!B:H, 7, FALSE)</f>
        <v>USD</v>
      </c>
      <c r="H458">
        <f>VLOOKUP(A458, Kickstarter!B:I, 8, FALSE)</f>
        <v>1382414340</v>
      </c>
    </row>
    <row r="459" spans="1:8" ht="60" x14ac:dyDescent="0.25">
      <c r="A459" s="1" t="s">
        <v>458</v>
      </c>
      <c r="B459" s="1" t="str">
        <f>VLOOKUP(A459, Kickstarter!B:C, 2, FALSE)</f>
        <v>from my photo work, pyro techniques, aqua technitque and more , i will take the pricipale personnage to the lost land of phenix where .</v>
      </c>
      <c r="C459" s="9">
        <f>VLOOKUP(A459, Kickstarter!B:E, 3, FALSE)</f>
        <v>20000</v>
      </c>
      <c r="D459">
        <f>VLOOKUP(A459, Kickstarter!B:E, 4, FALSE)</f>
        <v>0</v>
      </c>
      <c r="E459" t="str">
        <f>VLOOKUP(A459, Kickstarter!B:F, 5, FALSE)</f>
        <v>failed</v>
      </c>
      <c r="F459" t="str">
        <f>VLOOKUP(A459, Kickstarter!B:G, 6, FALSE)</f>
        <v>CA</v>
      </c>
      <c r="G459" t="str">
        <f>VLOOKUP(A459, Kickstarter!B:H, 7, FALSE)</f>
        <v>CAD</v>
      </c>
      <c r="H459">
        <f>VLOOKUP(A459, Kickstarter!B:I, 8, FALSE)</f>
        <v>1408213512</v>
      </c>
    </row>
    <row r="460" spans="1:8" ht="45" x14ac:dyDescent="0.25">
      <c r="A460" s="1" t="s">
        <v>459</v>
      </c>
      <c r="B460" s="1" t="str">
        <f>VLOOKUP(A460, Kickstarter!B:C, 2, FALSE)</f>
        <v>An animated parody of the game, Counter-Strike. The sequel to the very popular Counter-Strike: DE_dust2. Hacker is back!</v>
      </c>
      <c r="C460" s="9">
        <f>VLOOKUP(A460, Kickstarter!B:E, 3, FALSE)</f>
        <v>10000</v>
      </c>
      <c r="D460">
        <f>VLOOKUP(A460, Kickstarter!B:E, 4, FALSE)</f>
        <v>821</v>
      </c>
      <c r="E460" t="str">
        <f>VLOOKUP(A460, Kickstarter!B:F, 5, FALSE)</f>
        <v>failed</v>
      </c>
      <c r="F460" t="str">
        <f>VLOOKUP(A460, Kickstarter!B:G, 6, FALSE)</f>
        <v>GB</v>
      </c>
      <c r="G460" t="str">
        <f>VLOOKUP(A460, Kickstarter!B:H, 7, FALSE)</f>
        <v>GBP</v>
      </c>
      <c r="H460">
        <f>VLOOKUP(A460, Kickstarter!B:I, 8, FALSE)</f>
        <v>1368550060</v>
      </c>
    </row>
    <row r="461" spans="1:8" ht="60" x14ac:dyDescent="0.25">
      <c r="A461" s="1" t="s">
        <v>460</v>
      </c>
      <c r="B461" s="1" t="str">
        <f>VLOOKUP(A461, Kickstarter!B:C, 2, FALSE)</f>
        <v>Little Lamb Kidz is a first of its kind set of multi-faith children's characters that will come to life in this 21 minute animated DVD.</v>
      </c>
      <c r="C461" s="9">
        <f>VLOOKUP(A461, Kickstarter!B:E, 3, FALSE)</f>
        <v>39000</v>
      </c>
      <c r="D461">
        <f>VLOOKUP(A461, Kickstarter!B:E, 4, FALSE)</f>
        <v>25</v>
      </c>
      <c r="E461" t="str">
        <f>VLOOKUP(A461, Kickstarter!B:F, 5, FALSE)</f>
        <v>failed</v>
      </c>
      <c r="F461" t="str">
        <f>VLOOKUP(A461, Kickstarter!B:G, 6, FALSE)</f>
        <v>US</v>
      </c>
      <c r="G461" t="str">
        <f>VLOOKUP(A461, Kickstarter!B:H, 7, FALSE)</f>
        <v>USD</v>
      </c>
      <c r="H461">
        <f>VLOOKUP(A461, Kickstarter!B:I, 8, FALSE)</f>
        <v>1321201327</v>
      </c>
    </row>
    <row r="462" spans="1:8" ht="30" x14ac:dyDescent="0.25">
      <c r="A462" s="1" t="s">
        <v>461</v>
      </c>
      <c r="B462" s="1" t="str">
        <f>VLOOKUP(A462, Kickstarter!B:C, 2, FALSE)</f>
        <v>An animated web series about biological evolution gone haywire.</v>
      </c>
      <c r="C462" s="9">
        <f>VLOOKUP(A462, Kickstarter!B:E, 3, FALSE)</f>
        <v>8500</v>
      </c>
      <c r="D462">
        <f>VLOOKUP(A462, Kickstarter!B:E, 4, FALSE)</f>
        <v>25</v>
      </c>
      <c r="E462" t="str">
        <f>VLOOKUP(A462, Kickstarter!B:F, 5, FALSE)</f>
        <v>failed</v>
      </c>
      <c r="F462" t="str">
        <f>VLOOKUP(A462, Kickstarter!B:G, 6, FALSE)</f>
        <v>US</v>
      </c>
      <c r="G462" t="str">
        <f>VLOOKUP(A462, Kickstarter!B:H, 7, FALSE)</f>
        <v>USD</v>
      </c>
      <c r="H462">
        <f>VLOOKUP(A462, Kickstarter!B:I, 8, FALSE)</f>
        <v>1401595200</v>
      </c>
    </row>
    <row r="463" spans="1:8" ht="60" x14ac:dyDescent="0.25">
      <c r="A463" s="1" t="s">
        <v>462</v>
      </c>
      <c r="B463" s="1" t="str">
        <f>VLOOKUP(A463, Kickstarter!B:C, 2, FALSE)</f>
        <v>A machinima based film, displaying the effects of todays financial crisis the world faces, and the explossive consequences it carries.</v>
      </c>
      <c r="C463" s="9">
        <f>VLOOKUP(A463, Kickstarter!B:E, 3, FALSE)</f>
        <v>550</v>
      </c>
      <c r="D463">
        <f>VLOOKUP(A463, Kickstarter!B:E, 4, FALSE)</f>
        <v>0</v>
      </c>
      <c r="E463" t="str">
        <f>VLOOKUP(A463, Kickstarter!B:F, 5, FALSE)</f>
        <v>failed</v>
      </c>
      <c r="F463" t="str">
        <f>VLOOKUP(A463, Kickstarter!B:G, 6, FALSE)</f>
        <v>GB</v>
      </c>
      <c r="G463" t="str">
        <f>VLOOKUP(A463, Kickstarter!B:H, 7, FALSE)</f>
        <v>GBP</v>
      </c>
      <c r="H463">
        <f>VLOOKUP(A463, Kickstarter!B:I, 8, FALSE)</f>
        <v>1370204367</v>
      </c>
    </row>
    <row r="464" spans="1:8" ht="60" x14ac:dyDescent="0.25">
      <c r="A464" s="1" t="s">
        <v>463</v>
      </c>
      <c r="B464" s="1" t="str">
        <f>VLOOKUP(A464, Kickstarter!B:C, 2, FALSE)</f>
        <v>A prince who becomes a slave, suffers of amnesia far away from his land. Slowly he recovers memory and returns where all started.</v>
      </c>
      <c r="C464" s="9">
        <f>VLOOKUP(A464, Kickstarter!B:E, 3, FALSE)</f>
        <v>100000</v>
      </c>
      <c r="D464">
        <f>VLOOKUP(A464, Kickstarter!B:E, 4, FALSE)</f>
        <v>0</v>
      </c>
      <c r="E464" t="str">
        <f>VLOOKUP(A464, Kickstarter!B:F, 5, FALSE)</f>
        <v>failed</v>
      </c>
      <c r="F464" t="str">
        <f>VLOOKUP(A464, Kickstarter!B:G, 6, FALSE)</f>
        <v>US</v>
      </c>
      <c r="G464" t="str">
        <f>VLOOKUP(A464, Kickstarter!B:H, 7, FALSE)</f>
        <v>USD</v>
      </c>
      <c r="H464">
        <f>VLOOKUP(A464, Kickstarter!B:I, 8, FALSE)</f>
        <v>1312945341</v>
      </c>
    </row>
    <row r="465" spans="1:8" ht="45" x14ac:dyDescent="0.25">
      <c r="A465" s="1" t="s">
        <v>464</v>
      </c>
      <c r="B465" s="1" t="str">
        <f>VLOOKUP(A465, Kickstarter!B:C, 2, FALSE)</f>
        <v>Depicts the contribution the Tuskegee airmen made in certain historical events that helped turn the tide in World War II.</v>
      </c>
      <c r="C465" s="9">
        <f>VLOOKUP(A465, Kickstarter!B:E, 3, FALSE)</f>
        <v>55000</v>
      </c>
      <c r="D465">
        <f>VLOOKUP(A465, Kickstarter!B:E, 4, FALSE)</f>
        <v>1250</v>
      </c>
      <c r="E465" t="str">
        <f>VLOOKUP(A465, Kickstarter!B:F, 5, FALSE)</f>
        <v>failed</v>
      </c>
      <c r="F465" t="str">
        <f>VLOOKUP(A465, Kickstarter!B:G, 6, FALSE)</f>
        <v>US</v>
      </c>
      <c r="G465" t="str">
        <f>VLOOKUP(A465, Kickstarter!B:H, 7, FALSE)</f>
        <v>USD</v>
      </c>
      <c r="H465">
        <f>VLOOKUP(A465, Kickstarter!B:I, 8, FALSE)</f>
        <v>1316883753</v>
      </c>
    </row>
    <row r="466" spans="1:8" ht="45" x14ac:dyDescent="0.25">
      <c r="A466" s="1" t="s">
        <v>465</v>
      </c>
      <c r="B466" s="1" t="str">
        <f>VLOOKUP(A466, Kickstarter!B:C, 2, FALSE)</f>
        <v>We are three students that want to make a short PokÃ©mon movie as a school project!</v>
      </c>
      <c r="C466" s="9">
        <f>VLOOKUP(A466, Kickstarter!B:E, 3, FALSE)</f>
        <v>1010</v>
      </c>
      <c r="D466">
        <f>VLOOKUP(A466, Kickstarter!B:E, 4, FALSE)</f>
        <v>1</v>
      </c>
      <c r="E466" t="str">
        <f>VLOOKUP(A466, Kickstarter!B:F, 5, FALSE)</f>
        <v>failed</v>
      </c>
      <c r="F466" t="str">
        <f>VLOOKUP(A466, Kickstarter!B:G, 6, FALSE)</f>
        <v>DE</v>
      </c>
      <c r="G466" t="str">
        <f>VLOOKUP(A466, Kickstarter!B:H, 7, FALSE)</f>
        <v>EUR</v>
      </c>
      <c r="H466">
        <f>VLOOKUP(A466, Kickstarter!B:I, 8, FALSE)</f>
        <v>1463602935</v>
      </c>
    </row>
    <row r="467" spans="1:8" ht="30" x14ac:dyDescent="0.25">
      <c r="A467" s="1" t="s">
        <v>466</v>
      </c>
      <c r="B467" s="1" t="str">
        <f>VLOOKUP(A467, Kickstarter!B:C, 2, FALSE)</f>
        <v>"Amp" is a short film about a robot with needs.</v>
      </c>
      <c r="C467" s="9">
        <f>VLOOKUP(A467, Kickstarter!B:E, 3, FALSE)</f>
        <v>512</v>
      </c>
      <c r="D467">
        <f>VLOOKUP(A467, Kickstarter!B:E, 4, FALSE)</f>
        <v>138</v>
      </c>
      <c r="E467" t="str">
        <f>VLOOKUP(A467, Kickstarter!B:F, 5, FALSE)</f>
        <v>failed</v>
      </c>
      <c r="F467" t="str">
        <f>VLOOKUP(A467, Kickstarter!B:G, 6, FALSE)</f>
        <v>US</v>
      </c>
      <c r="G467" t="str">
        <f>VLOOKUP(A467, Kickstarter!B:H, 7, FALSE)</f>
        <v>USD</v>
      </c>
      <c r="H467">
        <f>VLOOKUP(A467, Kickstarter!B:I, 8, FALSE)</f>
        <v>1403837574</v>
      </c>
    </row>
    <row r="468" spans="1:8" ht="45" x14ac:dyDescent="0.25">
      <c r="A468" s="1" t="s">
        <v>467</v>
      </c>
      <c r="B468" s="1" t="str">
        <f>VLOOKUP(A468, Kickstarter!B:C, 2, FALSE)</f>
        <v>(Working storyboard for animated project) A multi-generational Knight that wages war on criminals and corrupt governments</v>
      </c>
      <c r="C468" s="9">
        <f>VLOOKUP(A468, Kickstarter!B:E, 3, FALSE)</f>
        <v>10000</v>
      </c>
      <c r="D468">
        <f>VLOOKUP(A468, Kickstarter!B:E, 4, FALSE)</f>
        <v>76</v>
      </c>
      <c r="E468" t="str">
        <f>VLOOKUP(A468, Kickstarter!B:F, 5, FALSE)</f>
        <v>failed</v>
      </c>
      <c r="F468" t="str">
        <f>VLOOKUP(A468, Kickstarter!B:G, 6, FALSE)</f>
        <v>US</v>
      </c>
      <c r="G468" t="str">
        <f>VLOOKUP(A468, Kickstarter!B:H, 7, FALSE)</f>
        <v>USD</v>
      </c>
      <c r="H468">
        <f>VLOOKUP(A468, Kickstarter!B:I, 8, FALSE)</f>
        <v>1347057464</v>
      </c>
    </row>
    <row r="469" spans="1:8" ht="60" x14ac:dyDescent="0.25">
      <c r="A469" s="1" t="s">
        <v>468</v>
      </c>
      <c r="B469" s="1" t="str">
        <f>VLOOKUP(A469, Kickstarter!B:C, 2, FALSE)</f>
        <v>Unfiltered + uncensored radio hosts Kris and Berman, create an adult animated series based on the mock lives of prank call characters.</v>
      </c>
      <c r="C469" s="9">
        <f>VLOOKUP(A469, Kickstarter!B:E, 3, FALSE)</f>
        <v>20000</v>
      </c>
      <c r="D469">
        <f>VLOOKUP(A469, Kickstarter!B:E, 4, FALSE)</f>
        <v>4315</v>
      </c>
      <c r="E469" t="str">
        <f>VLOOKUP(A469, Kickstarter!B:F, 5, FALSE)</f>
        <v>failed</v>
      </c>
      <c r="F469" t="str">
        <f>VLOOKUP(A469, Kickstarter!B:G, 6, FALSE)</f>
        <v>US</v>
      </c>
      <c r="G469" t="str">
        <f>VLOOKUP(A469, Kickstarter!B:H, 7, FALSE)</f>
        <v>USD</v>
      </c>
      <c r="H469">
        <f>VLOOKUP(A469, Kickstarter!B:I, 8, FALSE)</f>
        <v>1348849134</v>
      </c>
    </row>
    <row r="470" spans="1:8" ht="60" x14ac:dyDescent="0.25">
      <c r="A470" s="1" t="s">
        <v>469</v>
      </c>
      <c r="B470" s="1" t="str">
        <f>VLOOKUP(A470, Kickstarter!B:C, 2, FALSE)</f>
        <v>After the devastation of a massive Hurricane, main character that has strong's ties to the city returns to find everything in ruins. As</v>
      </c>
      <c r="C470" s="9">
        <f>VLOOKUP(A470, Kickstarter!B:E, 3, FALSE)</f>
        <v>7500</v>
      </c>
      <c r="D470">
        <f>VLOOKUP(A470, Kickstarter!B:E, 4, FALSE)</f>
        <v>0</v>
      </c>
      <c r="E470" t="str">
        <f>VLOOKUP(A470, Kickstarter!B:F, 5, FALSE)</f>
        <v>failed</v>
      </c>
      <c r="F470" t="str">
        <f>VLOOKUP(A470, Kickstarter!B:G, 6, FALSE)</f>
        <v>US</v>
      </c>
      <c r="G470" t="str">
        <f>VLOOKUP(A470, Kickstarter!B:H, 7, FALSE)</f>
        <v>USD</v>
      </c>
      <c r="H470">
        <f>VLOOKUP(A470, Kickstarter!B:I, 8, FALSE)</f>
        <v>1341978665</v>
      </c>
    </row>
    <row r="471" spans="1:8" ht="30" x14ac:dyDescent="0.25">
      <c r="A471" s="1" t="s">
        <v>470</v>
      </c>
      <c r="B471" s="1" t="str">
        <f>VLOOKUP(A471, Kickstarter!B:C, 2, FALSE)</f>
        <v>Create a personalised animation film using your child's name and photo.</v>
      </c>
      <c r="C471" s="9">
        <f>VLOOKUP(A471, Kickstarter!B:E, 3, FALSE)</f>
        <v>6000</v>
      </c>
      <c r="D471">
        <f>VLOOKUP(A471, Kickstarter!B:E, 4, FALSE)</f>
        <v>0</v>
      </c>
      <c r="E471" t="str">
        <f>VLOOKUP(A471, Kickstarter!B:F, 5, FALSE)</f>
        <v>failed</v>
      </c>
      <c r="F471" t="str">
        <f>VLOOKUP(A471, Kickstarter!B:G, 6, FALSE)</f>
        <v>GB</v>
      </c>
      <c r="G471" t="str">
        <f>VLOOKUP(A471, Kickstarter!B:H, 7, FALSE)</f>
        <v>GBP</v>
      </c>
      <c r="H471">
        <f>VLOOKUP(A471, Kickstarter!B:I, 8, FALSE)</f>
        <v>1409960724</v>
      </c>
    </row>
    <row r="472" spans="1:8" ht="60" x14ac:dyDescent="0.25">
      <c r="A472" s="1" t="s">
        <v>471</v>
      </c>
      <c r="B472" s="1" t="str">
        <f>VLOOKUP(A472, Kickstarter!B:C, 2, FALSE)</f>
        <v>Glippets is a fun comic strip and animation that features cute aliens taking up residence next door!   See the strip at glippets.com</v>
      </c>
      <c r="C472" s="9">
        <f>VLOOKUP(A472, Kickstarter!B:E, 3, FALSE)</f>
        <v>5000</v>
      </c>
      <c r="D472">
        <f>VLOOKUP(A472, Kickstarter!B:E, 4, FALSE)</f>
        <v>51</v>
      </c>
      <c r="E472" t="str">
        <f>VLOOKUP(A472, Kickstarter!B:F, 5, FALSE)</f>
        <v>failed</v>
      </c>
      <c r="F472" t="str">
        <f>VLOOKUP(A472, Kickstarter!B:G, 6, FALSE)</f>
        <v>US</v>
      </c>
      <c r="G472" t="str">
        <f>VLOOKUP(A472, Kickstarter!B:H, 7, FALSE)</f>
        <v>USD</v>
      </c>
      <c r="H472">
        <f>VLOOKUP(A472, Kickstarter!B:I, 8, FALSE)</f>
        <v>1389844800</v>
      </c>
    </row>
    <row r="473" spans="1:8" ht="60" x14ac:dyDescent="0.25">
      <c r="A473" s="1" t="s">
        <v>472</v>
      </c>
      <c r="B473" s="1" t="str">
        <f>VLOOKUP(A473, Kickstarter!B:C, 2, FALSE)</f>
        <v>Three kids try to stop Mazi Mbe's plan to restore Africa to its original state where Tricksters &amp; Spirits ruled
and Juju was law.</v>
      </c>
      <c r="C473" s="9">
        <f>VLOOKUP(A473, Kickstarter!B:E, 3, FALSE)</f>
        <v>55000</v>
      </c>
      <c r="D473">
        <f>VLOOKUP(A473, Kickstarter!B:E, 4, FALSE)</f>
        <v>6541</v>
      </c>
      <c r="E473" t="str">
        <f>VLOOKUP(A473, Kickstarter!B:F, 5, FALSE)</f>
        <v>failed</v>
      </c>
      <c r="F473" t="str">
        <f>VLOOKUP(A473, Kickstarter!B:G, 6, FALSE)</f>
        <v>US</v>
      </c>
      <c r="G473" t="str">
        <f>VLOOKUP(A473, Kickstarter!B:H, 7, FALSE)</f>
        <v>USD</v>
      </c>
      <c r="H473">
        <f>VLOOKUP(A473, Kickstarter!B:I, 8, FALSE)</f>
        <v>1397924379</v>
      </c>
    </row>
    <row r="474" spans="1:8" ht="60" x14ac:dyDescent="0.25">
      <c r="A474" s="1" t="s">
        <v>473</v>
      </c>
      <c r="B474" s="1" t="str">
        <f>VLOOKUP(A474, Kickstarter!B:C, 2, FALSE)</f>
        <v>The animated film "Fly Forward" is an original story which humorously describes the life experiences of the Hero A-Fei in his Childhood</v>
      </c>
      <c r="C474" s="9">
        <f>VLOOKUP(A474, Kickstarter!B:E, 3, FALSE)</f>
        <v>800</v>
      </c>
      <c r="D474">
        <f>VLOOKUP(A474, Kickstarter!B:E, 4, FALSE)</f>
        <v>141</v>
      </c>
      <c r="E474" t="str">
        <f>VLOOKUP(A474, Kickstarter!B:F, 5, FALSE)</f>
        <v>failed</v>
      </c>
      <c r="F474" t="str">
        <f>VLOOKUP(A474, Kickstarter!B:G, 6, FALSE)</f>
        <v>US</v>
      </c>
      <c r="G474" t="str">
        <f>VLOOKUP(A474, Kickstarter!B:H, 7, FALSE)</f>
        <v>USD</v>
      </c>
      <c r="H474">
        <f>VLOOKUP(A474, Kickstarter!B:I, 8, FALSE)</f>
        <v>1408831718</v>
      </c>
    </row>
    <row r="475" spans="1:8" ht="45" x14ac:dyDescent="0.25">
      <c r="A475" s="1" t="s">
        <v>474</v>
      </c>
      <c r="B475" s="1" t="str">
        <f>VLOOKUP(A475, Kickstarter!B:C, 2, FALSE)</f>
        <v>Quantum Kidz follows a young girlâ€™s journey becoming a superhero and dealing with alien threats against the Earth!</v>
      </c>
      <c r="C475" s="9">
        <f>VLOOKUP(A475, Kickstarter!B:E, 3, FALSE)</f>
        <v>30000</v>
      </c>
      <c r="D475">
        <f>VLOOKUP(A475, Kickstarter!B:E, 4, FALSE)</f>
        <v>861</v>
      </c>
      <c r="E475" t="str">
        <f>VLOOKUP(A475, Kickstarter!B:F, 5, FALSE)</f>
        <v>failed</v>
      </c>
      <c r="F475" t="str">
        <f>VLOOKUP(A475, Kickstarter!B:G, 6, FALSE)</f>
        <v>US</v>
      </c>
      <c r="G475" t="str">
        <f>VLOOKUP(A475, Kickstarter!B:H, 7, FALSE)</f>
        <v>USD</v>
      </c>
      <c r="H475">
        <f>VLOOKUP(A475, Kickstarter!B:I, 8, FALSE)</f>
        <v>1410972319</v>
      </c>
    </row>
    <row r="476" spans="1:8" ht="45" x14ac:dyDescent="0.25">
      <c r="A476" s="1" t="s">
        <v>475</v>
      </c>
      <c r="B476" s="1" t="str">
        <f>VLOOKUP(A476, Kickstarter!B:C, 2, FALSE)</f>
        <v>Time travel the light Mr. Fantastic!  Spin the dimensions toward other continuums and worlds.  Hold onto your panties.</v>
      </c>
      <c r="C476" s="9">
        <f>VLOOKUP(A476, Kickstarter!B:E, 3, FALSE)</f>
        <v>3300</v>
      </c>
      <c r="D476">
        <f>VLOOKUP(A476, Kickstarter!B:E, 4, FALSE)</f>
        <v>1</v>
      </c>
      <c r="E476" t="str">
        <f>VLOOKUP(A476, Kickstarter!B:F, 5, FALSE)</f>
        <v>failed</v>
      </c>
      <c r="F476" t="str">
        <f>VLOOKUP(A476, Kickstarter!B:G, 6, FALSE)</f>
        <v>US</v>
      </c>
      <c r="G476" t="str">
        <f>VLOOKUP(A476, Kickstarter!B:H, 7, FALSE)</f>
        <v>USD</v>
      </c>
      <c r="H476">
        <f>VLOOKUP(A476, Kickstarter!B:I, 8, FALSE)</f>
        <v>1487318029</v>
      </c>
    </row>
    <row r="477" spans="1:8" ht="60" x14ac:dyDescent="0.25">
      <c r="A477" s="1" t="s">
        <v>476</v>
      </c>
      <c r="B477" s="1" t="str">
        <f>VLOOKUP(A477, Kickstarter!B:C, 2, FALSE)</f>
        <v>Tropiki-Meet the Tikis-childrens animated/cartoon series.Fun  cartoon shorts with quirky humor and a positive uplifting message</v>
      </c>
      <c r="C477" s="9">
        <f>VLOOKUP(A477, Kickstarter!B:E, 3, FALSE)</f>
        <v>2000</v>
      </c>
      <c r="D477">
        <f>VLOOKUP(A477, Kickstarter!B:E, 4, FALSE)</f>
        <v>0</v>
      </c>
      <c r="E477" t="str">
        <f>VLOOKUP(A477, Kickstarter!B:F, 5, FALSE)</f>
        <v>failed</v>
      </c>
      <c r="F477" t="str">
        <f>VLOOKUP(A477, Kickstarter!B:G, 6, FALSE)</f>
        <v>US</v>
      </c>
      <c r="G477" t="str">
        <f>VLOOKUP(A477, Kickstarter!B:H, 7, FALSE)</f>
        <v>USD</v>
      </c>
      <c r="H477">
        <f>VLOOKUP(A477, Kickstarter!B:I, 8, FALSE)</f>
        <v>1430877843</v>
      </c>
    </row>
    <row r="478" spans="1:8" ht="30" x14ac:dyDescent="0.25">
      <c r="A478" s="1" t="s">
        <v>477</v>
      </c>
      <c r="B478" s="1" t="str">
        <f>VLOOKUP(A478, Kickstarter!B:C, 2, FALSE)</f>
        <v>Animated Music Videos that teach kids how to read.</v>
      </c>
      <c r="C478" s="9">
        <f>VLOOKUP(A478, Kickstarter!B:E, 3, FALSE)</f>
        <v>220000</v>
      </c>
      <c r="D478">
        <f>VLOOKUP(A478, Kickstarter!B:E, 4, FALSE)</f>
        <v>4906.59</v>
      </c>
      <c r="E478" t="str">
        <f>VLOOKUP(A478, Kickstarter!B:F, 5, FALSE)</f>
        <v>failed</v>
      </c>
      <c r="F478" t="str">
        <f>VLOOKUP(A478, Kickstarter!B:G, 6, FALSE)</f>
        <v>US</v>
      </c>
      <c r="G478" t="str">
        <f>VLOOKUP(A478, Kickstarter!B:H, 7, FALSE)</f>
        <v>USD</v>
      </c>
      <c r="H478">
        <f>VLOOKUP(A478, Kickstarter!B:I, 8, FALSE)</f>
        <v>1401767940</v>
      </c>
    </row>
    <row r="479" spans="1:8" ht="60" x14ac:dyDescent="0.25">
      <c r="A479" s="1" t="s">
        <v>478</v>
      </c>
      <c r="B479" s="1" t="str">
        <f>VLOOKUP(A479, Kickstarter!B:C, 2, FALSE)</f>
        <v>A Comedy-drama animation revolving around a man who finds a problematic pair of headphones that literally take over his whole life.</v>
      </c>
      <c r="C479" s="9">
        <f>VLOOKUP(A479, Kickstarter!B:E, 3, FALSE)</f>
        <v>1500</v>
      </c>
      <c r="D479">
        <f>VLOOKUP(A479, Kickstarter!B:E, 4, FALSE)</f>
        <v>0</v>
      </c>
      <c r="E479" t="str">
        <f>VLOOKUP(A479, Kickstarter!B:F, 5, FALSE)</f>
        <v>failed</v>
      </c>
      <c r="F479" t="str">
        <f>VLOOKUP(A479, Kickstarter!B:G, 6, FALSE)</f>
        <v>US</v>
      </c>
      <c r="G479" t="str">
        <f>VLOOKUP(A479, Kickstarter!B:H, 7, FALSE)</f>
        <v>USD</v>
      </c>
      <c r="H479">
        <f>VLOOKUP(A479, Kickstarter!B:I, 8, FALSE)</f>
        <v>1337371334</v>
      </c>
    </row>
    <row r="480" spans="1:8" ht="45" x14ac:dyDescent="0.25">
      <c r="A480" s="1" t="s">
        <v>479</v>
      </c>
      <c r="B480" s="1" t="str">
        <f>VLOOKUP(A480, Kickstarter!B:C, 2, FALSE)</f>
        <v>this is an animated full length film of an old classic with new life to it. That gigantic and naive duckling we all love  .</v>
      </c>
      <c r="C480" s="9">
        <f>VLOOKUP(A480, Kickstarter!B:E, 3, FALSE)</f>
        <v>10000</v>
      </c>
      <c r="D480">
        <f>VLOOKUP(A480, Kickstarter!B:E, 4, FALSE)</f>
        <v>0</v>
      </c>
      <c r="E480" t="str">
        <f>VLOOKUP(A480, Kickstarter!B:F, 5, FALSE)</f>
        <v>failed</v>
      </c>
      <c r="F480" t="str">
        <f>VLOOKUP(A480, Kickstarter!B:G, 6, FALSE)</f>
        <v>US</v>
      </c>
      <c r="G480" t="str">
        <f>VLOOKUP(A480, Kickstarter!B:H, 7, FALSE)</f>
        <v>USD</v>
      </c>
      <c r="H480">
        <f>VLOOKUP(A480, Kickstarter!B:I, 8, FALSE)</f>
        <v>1427921509</v>
      </c>
    </row>
    <row r="481" spans="1:8" ht="45" x14ac:dyDescent="0.25">
      <c r="A481" s="1" t="s">
        <v>480</v>
      </c>
      <c r="B481" s="1" t="str">
        <f>VLOOKUP(A481, Kickstarter!B:C, 2, FALSE)</f>
        <v>ANIMATING the most INFAMOUS Math Courses in America and TRANSLATING them for the mathematical underdog!</v>
      </c>
      <c r="C481" s="9">
        <f>VLOOKUP(A481, Kickstarter!B:E, 3, FALSE)</f>
        <v>15000</v>
      </c>
      <c r="D481">
        <f>VLOOKUP(A481, Kickstarter!B:E, 4, FALSE)</f>
        <v>4884</v>
      </c>
      <c r="E481" t="str">
        <f>VLOOKUP(A481, Kickstarter!B:F, 5, FALSE)</f>
        <v>failed</v>
      </c>
      <c r="F481" t="str">
        <f>VLOOKUP(A481, Kickstarter!B:G, 6, FALSE)</f>
        <v>US</v>
      </c>
      <c r="G481" t="str">
        <f>VLOOKUP(A481, Kickstarter!B:H, 7, FALSE)</f>
        <v>USD</v>
      </c>
      <c r="H481">
        <f>VLOOKUP(A481, Kickstarter!B:I, 8, FALSE)</f>
        <v>1416566835</v>
      </c>
    </row>
    <row r="482" spans="1:8" ht="60" x14ac:dyDescent="0.25">
      <c r="A482" s="1" t="s">
        <v>481</v>
      </c>
      <c r="B482" s="1" t="str">
        <f>VLOOKUP(A482, Kickstarter!B:C, 2, FALSE)</f>
        <v>To court his muse, an artist must first outsmart her dog.  A short animated film collaboration by Dana and Terrence Masson.</v>
      </c>
      <c r="C482" s="9">
        <f>VLOOKUP(A482, Kickstarter!B:E, 3, FALSE)</f>
        <v>40000</v>
      </c>
      <c r="D482">
        <f>VLOOKUP(A482, Kickstarter!B:E, 4, FALSE)</f>
        <v>7764</v>
      </c>
      <c r="E482" t="str">
        <f>VLOOKUP(A482, Kickstarter!B:F, 5, FALSE)</f>
        <v>failed</v>
      </c>
      <c r="F482" t="str">
        <f>VLOOKUP(A482, Kickstarter!B:G, 6, FALSE)</f>
        <v>US</v>
      </c>
      <c r="G482" t="str">
        <f>VLOOKUP(A482, Kickstarter!B:H, 7, FALSE)</f>
        <v>USD</v>
      </c>
      <c r="H482">
        <f>VLOOKUP(A482, Kickstarter!B:I, 8, FALSE)</f>
        <v>1376049615</v>
      </c>
    </row>
    <row r="483" spans="1:8" ht="60" x14ac:dyDescent="0.25">
      <c r="A483" s="1" t="s">
        <v>482</v>
      </c>
      <c r="B483" s="1" t="str">
        <f>VLOOKUP(A483, Kickstarter!B:C, 2, FALSE)</f>
        <v>The year is 2043. Test subject David Beck has been augmented with psychokinetic abilities. He uses his newfound gifts to thwart evil.</v>
      </c>
      <c r="C483" s="9">
        <f>VLOOKUP(A483, Kickstarter!B:E, 3, FALSE)</f>
        <v>30000</v>
      </c>
      <c r="D483">
        <f>VLOOKUP(A483, Kickstarter!B:E, 4, FALSE)</f>
        <v>1830</v>
      </c>
      <c r="E483" t="str">
        <f>VLOOKUP(A483, Kickstarter!B:F, 5, FALSE)</f>
        <v>failed</v>
      </c>
      <c r="F483" t="str">
        <f>VLOOKUP(A483, Kickstarter!B:G, 6, FALSE)</f>
        <v>US</v>
      </c>
      <c r="G483" t="str">
        <f>VLOOKUP(A483, Kickstarter!B:H, 7, FALSE)</f>
        <v>USD</v>
      </c>
      <c r="H483">
        <f>VLOOKUP(A483, Kickstarter!B:I, 8, FALSE)</f>
        <v>1349885289</v>
      </c>
    </row>
    <row r="484" spans="1:8" ht="45" x14ac:dyDescent="0.25">
      <c r="A484" s="1" t="s">
        <v>483</v>
      </c>
      <c r="B484" s="1" t="str">
        <f>VLOOKUP(A484, Kickstarter!B:C, 2, FALSE)</f>
        <v>Help me quit my day job and also create animated Stand-up routines from local up and coming comedians.</v>
      </c>
      <c r="C484" s="9">
        <f>VLOOKUP(A484, Kickstarter!B:E, 3, FALSE)</f>
        <v>10000</v>
      </c>
      <c r="D484">
        <f>VLOOKUP(A484, Kickstarter!B:E, 4, FALSE)</f>
        <v>10</v>
      </c>
      <c r="E484" t="str">
        <f>VLOOKUP(A484, Kickstarter!B:F, 5, FALSE)</f>
        <v>failed</v>
      </c>
      <c r="F484" t="str">
        <f>VLOOKUP(A484, Kickstarter!B:G, 6, FALSE)</f>
        <v>US</v>
      </c>
      <c r="G484" t="str">
        <f>VLOOKUP(A484, Kickstarter!B:H, 7, FALSE)</f>
        <v>USD</v>
      </c>
      <c r="H484">
        <f>VLOOKUP(A484, Kickstarter!B:I, 8, FALSE)</f>
        <v>1460644440</v>
      </c>
    </row>
    <row r="485" spans="1:8" ht="60" x14ac:dyDescent="0.25">
      <c r="A485" s="1" t="s">
        <v>484</v>
      </c>
      <c r="B485" s="1" t="str">
        <f>VLOOKUP(A485, Kickstarter!B:C, 2, FALSE)</f>
        <v>Help to fund a children's animation Series. Teaching good morals and conduct. Also includes simplified teachings about Islam and Allah.</v>
      </c>
      <c r="C485" s="9">
        <f>VLOOKUP(A485, Kickstarter!B:E, 3, FALSE)</f>
        <v>15000</v>
      </c>
      <c r="D485">
        <f>VLOOKUP(A485, Kickstarter!B:E, 4, FALSE)</f>
        <v>7530</v>
      </c>
      <c r="E485" t="str">
        <f>VLOOKUP(A485, Kickstarter!B:F, 5, FALSE)</f>
        <v>failed</v>
      </c>
      <c r="F485" t="str">
        <f>VLOOKUP(A485, Kickstarter!B:G, 6, FALSE)</f>
        <v>GB</v>
      </c>
      <c r="G485" t="str">
        <f>VLOOKUP(A485, Kickstarter!B:H, 7, FALSE)</f>
        <v>GBP</v>
      </c>
      <c r="H485">
        <f>VLOOKUP(A485, Kickstarter!B:I, 8, FALSE)</f>
        <v>1359434672</v>
      </c>
    </row>
    <row r="486" spans="1:8" ht="60" x14ac:dyDescent="0.25">
      <c r="A486" s="1" t="s">
        <v>485</v>
      </c>
      <c r="B486" s="1" t="str">
        <f>VLOOKUP(A486, Kickstarter!B:C, 2, FALSE)</f>
        <v>The Diddlys are steam powered superheroes,transforming into spaceships,submarines or whatever it takes to complete their secret mission</v>
      </c>
      <c r="C486" s="9">
        <f>VLOOKUP(A486, Kickstarter!B:E, 3, FALSE)</f>
        <v>80000</v>
      </c>
      <c r="D486">
        <f>VLOOKUP(A486, Kickstarter!B:E, 4, FALSE)</f>
        <v>149</v>
      </c>
      <c r="E486" t="str">
        <f>VLOOKUP(A486, Kickstarter!B:F, 5, FALSE)</f>
        <v>failed</v>
      </c>
      <c r="F486" t="str">
        <f>VLOOKUP(A486, Kickstarter!B:G, 6, FALSE)</f>
        <v>GB</v>
      </c>
      <c r="G486" t="str">
        <f>VLOOKUP(A486, Kickstarter!B:H, 7, FALSE)</f>
        <v>GBP</v>
      </c>
      <c r="H486">
        <f>VLOOKUP(A486, Kickstarter!B:I, 8, FALSE)</f>
        <v>1446766372</v>
      </c>
    </row>
    <row r="487" spans="1:8" ht="45" x14ac:dyDescent="0.25">
      <c r="A487" s="1" t="s">
        <v>486</v>
      </c>
      <c r="B487" s="1" t="str">
        <f>VLOOKUP(A487, Kickstarter!B:C, 2, FALSE)</f>
        <v>Last few days to make this toon a reality! 5 funny toons for YOU! See the pilot episode here!</v>
      </c>
      <c r="C487" s="9">
        <f>VLOOKUP(A487, Kickstarter!B:E, 3, FALSE)</f>
        <v>37956</v>
      </c>
      <c r="D487">
        <f>VLOOKUP(A487, Kickstarter!B:E, 4, FALSE)</f>
        <v>8315.01</v>
      </c>
      <c r="E487" t="str">
        <f>VLOOKUP(A487, Kickstarter!B:F, 5, FALSE)</f>
        <v>failed</v>
      </c>
      <c r="F487" t="str">
        <f>VLOOKUP(A487, Kickstarter!B:G, 6, FALSE)</f>
        <v>GB</v>
      </c>
      <c r="G487" t="str">
        <f>VLOOKUP(A487, Kickstarter!B:H, 7, FALSE)</f>
        <v>GBP</v>
      </c>
      <c r="H487">
        <f>VLOOKUP(A487, Kickstarter!B:I, 8, FALSE)</f>
        <v>1368792499</v>
      </c>
    </row>
    <row r="488" spans="1:8" ht="60" x14ac:dyDescent="0.25">
      <c r="A488" s="1" t="s">
        <v>487</v>
      </c>
      <c r="B488" s="1" t="str">
        <f>VLOOKUP(A488, Kickstarter!B:C, 2, FALSE)</f>
        <v>"Today's Toys Build Tomorrow"  A feature film backed major toy project. Children learn about life while they play and have fun.</v>
      </c>
      <c r="C488" s="9">
        <f>VLOOKUP(A488, Kickstarter!B:E, 3, FALSE)</f>
        <v>550000</v>
      </c>
      <c r="D488">
        <f>VLOOKUP(A488, Kickstarter!B:E, 4, FALSE)</f>
        <v>50</v>
      </c>
      <c r="E488" t="str">
        <f>VLOOKUP(A488, Kickstarter!B:F, 5, FALSE)</f>
        <v>failed</v>
      </c>
      <c r="F488" t="str">
        <f>VLOOKUP(A488, Kickstarter!B:G, 6, FALSE)</f>
        <v>AU</v>
      </c>
      <c r="G488" t="str">
        <f>VLOOKUP(A488, Kickstarter!B:H, 7, FALSE)</f>
        <v>AUD</v>
      </c>
      <c r="H488">
        <f>VLOOKUP(A488, Kickstarter!B:I, 8, FALSE)</f>
        <v>1401662239</v>
      </c>
    </row>
    <row r="489" spans="1:8" ht="60" x14ac:dyDescent="0.25">
      <c r="A489" s="1" t="s">
        <v>488</v>
      </c>
      <c r="B489" s="1" t="str">
        <f>VLOOKUP(A489, Kickstarter!B:C, 2, FALSE)</f>
        <v>Hey everyone we are producing a new show called The Adventures of Daryl and Straight Man. It is an animated comedy web series.</v>
      </c>
      <c r="C489" s="9">
        <f>VLOOKUP(A489, Kickstarter!B:E, 3, FALSE)</f>
        <v>50000</v>
      </c>
      <c r="D489">
        <f>VLOOKUP(A489, Kickstarter!B:E, 4, FALSE)</f>
        <v>0</v>
      </c>
      <c r="E489" t="str">
        <f>VLOOKUP(A489, Kickstarter!B:F, 5, FALSE)</f>
        <v>failed</v>
      </c>
      <c r="F489" t="str">
        <f>VLOOKUP(A489, Kickstarter!B:G, 6, FALSE)</f>
        <v>CA</v>
      </c>
      <c r="G489" t="str">
        <f>VLOOKUP(A489, Kickstarter!B:H, 7, FALSE)</f>
        <v>CAD</v>
      </c>
      <c r="H489">
        <f>VLOOKUP(A489, Kickstarter!B:I, 8, FALSE)</f>
        <v>1482678994</v>
      </c>
    </row>
    <row r="490" spans="1:8" ht="45" x14ac:dyDescent="0.25">
      <c r="A490" s="1" t="s">
        <v>489</v>
      </c>
      <c r="B490" s="1" t="str">
        <f>VLOOKUP(A490, Kickstarter!B:C, 2, FALSE)</f>
        <v>When humans left the earth, the animals took over the city. What could go wrong? Well...everything!</v>
      </c>
      <c r="C490" s="9">
        <f>VLOOKUP(A490, Kickstarter!B:E, 3, FALSE)</f>
        <v>12000</v>
      </c>
      <c r="D490">
        <f>VLOOKUP(A490, Kickstarter!B:E, 4, FALSE)</f>
        <v>0</v>
      </c>
      <c r="E490" t="str">
        <f>VLOOKUP(A490, Kickstarter!B:F, 5, FALSE)</f>
        <v>failed</v>
      </c>
      <c r="F490" t="str">
        <f>VLOOKUP(A490, Kickstarter!B:G, 6, FALSE)</f>
        <v>US</v>
      </c>
      <c r="G490" t="str">
        <f>VLOOKUP(A490, Kickstarter!B:H, 7, FALSE)</f>
        <v>USD</v>
      </c>
      <c r="H490">
        <f>VLOOKUP(A490, Kickstarter!B:I, 8, FALSE)</f>
        <v>1483924700</v>
      </c>
    </row>
    <row r="491" spans="1:8" ht="45" x14ac:dyDescent="0.25">
      <c r="A491" s="1" t="s">
        <v>490</v>
      </c>
      <c r="B491" s="1" t="str">
        <f>VLOOKUP(A491, Kickstarter!B:C, 2, FALSE)</f>
        <v>Help America's favorite dysfunctional immigrant family THE GUINEAS launch the first season of their animated web series.</v>
      </c>
      <c r="C491" s="9">
        <f>VLOOKUP(A491, Kickstarter!B:E, 3, FALSE)</f>
        <v>74997</v>
      </c>
      <c r="D491">
        <f>VLOOKUP(A491, Kickstarter!B:E, 4, FALSE)</f>
        <v>215</v>
      </c>
      <c r="E491" t="str">
        <f>VLOOKUP(A491, Kickstarter!B:F, 5, FALSE)</f>
        <v>failed</v>
      </c>
      <c r="F491" t="str">
        <f>VLOOKUP(A491, Kickstarter!B:G, 6, FALSE)</f>
        <v>US</v>
      </c>
      <c r="G491" t="str">
        <f>VLOOKUP(A491, Kickstarter!B:H, 7, FALSE)</f>
        <v>USD</v>
      </c>
      <c r="H491">
        <f>VLOOKUP(A491, Kickstarter!B:I, 8, FALSE)</f>
        <v>1325763180</v>
      </c>
    </row>
    <row r="492" spans="1:8" ht="15.75" x14ac:dyDescent="0.25">
      <c r="A492" s="1" t="s">
        <v>491</v>
      </c>
      <c r="B492" s="1" t="str">
        <f>VLOOKUP(A492, Kickstarter!B:C, 2, FALSE)</f>
        <v>Cancelled</v>
      </c>
      <c r="C492" s="9">
        <f>VLOOKUP(A492, Kickstarter!B:E, 3, FALSE)</f>
        <v>1000</v>
      </c>
      <c r="D492">
        <f>VLOOKUP(A492, Kickstarter!B:E, 4, FALSE)</f>
        <v>0</v>
      </c>
      <c r="E492" t="str">
        <f>VLOOKUP(A492, Kickstarter!B:F, 5, FALSE)</f>
        <v>failed</v>
      </c>
      <c r="F492" t="str">
        <f>VLOOKUP(A492, Kickstarter!B:G, 6, FALSE)</f>
        <v>US</v>
      </c>
      <c r="G492" t="str">
        <f>VLOOKUP(A492, Kickstarter!B:H, 7, FALSE)</f>
        <v>USD</v>
      </c>
      <c r="H492">
        <f>VLOOKUP(A492, Kickstarter!B:I, 8, FALSE)</f>
        <v>1345677285</v>
      </c>
    </row>
    <row r="493" spans="1:8" ht="45" x14ac:dyDescent="0.25">
      <c r="A493" s="1" t="s">
        <v>492</v>
      </c>
      <c r="B493" s="1" t="str">
        <f>VLOOKUP(A493, Kickstarter!B:C, 2, FALSE)</f>
        <v>"Guess What? Gus" is a magical animated comedy that follow a new kid who playful antics for attention make the news.</v>
      </c>
      <c r="C493" s="9">
        <f>VLOOKUP(A493, Kickstarter!B:E, 3, FALSE)</f>
        <v>10000</v>
      </c>
      <c r="D493">
        <f>VLOOKUP(A493, Kickstarter!B:E, 4, FALSE)</f>
        <v>0</v>
      </c>
      <c r="E493" t="str">
        <f>VLOOKUP(A493, Kickstarter!B:F, 5, FALSE)</f>
        <v>failed</v>
      </c>
      <c r="F493" t="str">
        <f>VLOOKUP(A493, Kickstarter!B:G, 6, FALSE)</f>
        <v>US</v>
      </c>
      <c r="G493" t="str">
        <f>VLOOKUP(A493, Kickstarter!B:H, 7, FALSE)</f>
        <v>USD</v>
      </c>
      <c r="H493">
        <f>VLOOKUP(A493, Kickstarter!B:I, 8, FALSE)</f>
        <v>1453937699</v>
      </c>
    </row>
    <row r="494" spans="1:8" ht="60" x14ac:dyDescent="0.25">
      <c r="A494" s="1" t="s">
        <v>493</v>
      </c>
      <c r="B494" s="1" t="str">
        <f>VLOOKUP(A494, Kickstarter!B:C, 2, FALSE)</f>
        <v>This project aims to create a 3D animated movie that is created by it's fans, it's content and plot will be driven by it's followers.</v>
      </c>
      <c r="C494" s="9">
        <f>VLOOKUP(A494, Kickstarter!B:E, 3, FALSE)</f>
        <v>10000000</v>
      </c>
      <c r="D494">
        <f>VLOOKUP(A494, Kickstarter!B:E, 4, FALSE)</f>
        <v>0</v>
      </c>
      <c r="E494" t="str">
        <f>VLOOKUP(A494, Kickstarter!B:F, 5, FALSE)</f>
        <v>failed</v>
      </c>
      <c r="F494" t="str">
        <f>VLOOKUP(A494, Kickstarter!B:G, 6, FALSE)</f>
        <v>SE</v>
      </c>
      <c r="G494" t="str">
        <f>VLOOKUP(A494, Kickstarter!B:H, 7, FALSE)</f>
        <v>SEK</v>
      </c>
      <c r="H494">
        <f>VLOOKUP(A494, Kickstarter!B:I, 8, FALSE)</f>
        <v>1476319830</v>
      </c>
    </row>
    <row r="495" spans="1:8" ht="45" x14ac:dyDescent="0.25">
      <c r="A495" s="1" t="s">
        <v>494</v>
      </c>
      <c r="B495" s="1" t="str">
        <f>VLOOKUP(A495, Kickstarter!B:C, 2, FALSE)</f>
        <v>The Chupacabra is not a myth and one man is on a mission to prove its existence no matter what, his name is Joc Barrera.</v>
      </c>
      <c r="C495" s="9">
        <f>VLOOKUP(A495, Kickstarter!B:E, 3, FALSE)</f>
        <v>30000</v>
      </c>
      <c r="D495">
        <f>VLOOKUP(A495, Kickstarter!B:E, 4, FALSE)</f>
        <v>0</v>
      </c>
      <c r="E495" t="str">
        <f>VLOOKUP(A495, Kickstarter!B:F, 5, FALSE)</f>
        <v>failed</v>
      </c>
      <c r="F495" t="str">
        <f>VLOOKUP(A495, Kickstarter!B:G, 6, FALSE)</f>
        <v>GB</v>
      </c>
      <c r="G495" t="str">
        <f>VLOOKUP(A495, Kickstarter!B:H, 7, FALSE)</f>
        <v>GBP</v>
      </c>
      <c r="H495">
        <f>VLOOKUP(A495, Kickstarter!B:I, 8, FALSE)</f>
        <v>1432142738</v>
      </c>
    </row>
    <row r="496" spans="1:8" ht="60" x14ac:dyDescent="0.25">
      <c r="A496" s="1" t="s">
        <v>495</v>
      </c>
      <c r="B496" s="1" t="str">
        <f>VLOOKUP(A496, Kickstarter!B:C, 2, FALSE)</f>
        <v>Angels come to Earth in human disguise to deceive mankind, rule the Earth as gods, create a hybrid army &amp; destroy all who oppose them.</v>
      </c>
      <c r="C496" s="9">
        <f>VLOOKUP(A496, Kickstarter!B:E, 3, FALSE)</f>
        <v>20000</v>
      </c>
      <c r="D496">
        <f>VLOOKUP(A496, Kickstarter!B:E, 4, FALSE)</f>
        <v>31</v>
      </c>
      <c r="E496" t="str">
        <f>VLOOKUP(A496, Kickstarter!B:F, 5, FALSE)</f>
        <v>failed</v>
      </c>
      <c r="F496" t="str">
        <f>VLOOKUP(A496, Kickstarter!B:G, 6, FALSE)</f>
        <v>US</v>
      </c>
      <c r="G496" t="str">
        <f>VLOOKUP(A496, Kickstarter!B:H, 7, FALSE)</f>
        <v>USD</v>
      </c>
      <c r="H496">
        <f>VLOOKUP(A496, Kickstarter!B:I, 8, FALSE)</f>
        <v>1404356400</v>
      </c>
    </row>
    <row r="497" spans="1:8" ht="45" x14ac:dyDescent="0.25">
      <c r="A497" s="1" t="s">
        <v>496</v>
      </c>
      <c r="B497" s="1" t="str">
        <f>VLOOKUP(A497, Kickstarter!B:C, 2, FALSE)</f>
        <v>two friends set out to conquer and reach the level cap of the quest watch, how will they do it when they're 2 teenage idiots</v>
      </c>
      <c r="C497" s="9">
        <f>VLOOKUP(A497, Kickstarter!B:E, 3, FALSE)</f>
        <v>7000</v>
      </c>
      <c r="D497">
        <f>VLOOKUP(A497, Kickstarter!B:E, 4, FALSE)</f>
        <v>0</v>
      </c>
      <c r="E497" t="str">
        <f>VLOOKUP(A497, Kickstarter!B:F, 5, FALSE)</f>
        <v>failed</v>
      </c>
      <c r="F497" t="str">
        <f>VLOOKUP(A497, Kickstarter!B:G, 6, FALSE)</f>
        <v>US</v>
      </c>
      <c r="G497" t="str">
        <f>VLOOKUP(A497, Kickstarter!B:H, 7, FALSE)</f>
        <v>USD</v>
      </c>
      <c r="H497">
        <f>VLOOKUP(A497, Kickstarter!B:I, 8, FALSE)</f>
        <v>1437076305</v>
      </c>
    </row>
    <row r="498" spans="1:8" ht="45" x14ac:dyDescent="0.25">
      <c r="A498" s="1" t="s">
        <v>497</v>
      </c>
      <c r="B498" s="1" t="str">
        <f>VLOOKUP(A498, Kickstarter!B:C, 2, FALSE)</f>
        <v>The movie is about the adventures of Ethan, Danna, The mysterious inventor and more.</v>
      </c>
      <c r="C498" s="9">
        <f>VLOOKUP(A498, Kickstarter!B:E, 3, FALSE)</f>
        <v>60000</v>
      </c>
      <c r="D498">
        <f>VLOOKUP(A498, Kickstarter!B:E, 4, FALSE)</f>
        <v>1</v>
      </c>
      <c r="E498" t="str">
        <f>VLOOKUP(A498, Kickstarter!B:F, 5, FALSE)</f>
        <v>failed</v>
      </c>
      <c r="F498" t="str">
        <f>VLOOKUP(A498, Kickstarter!B:G, 6, FALSE)</f>
        <v>US</v>
      </c>
      <c r="G498" t="str">
        <f>VLOOKUP(A498, Kickstarter!B:H, 7, FALSE)</f>
        <v>USD</v>
      </c>
      <c r="H498">
        <f>VLOOKUP(A498, Kickstarter!B:I, 8, FALSE)</f>
        <v>1392070874</v>
      </c>
    </row>
    <row r="499" spans="1:8" ht="15.75" x14ac:dyDescent="0.25">
      <c r="A499" s="1" t="s">
        <v>498</v>
      </c>
      <c r="B499" s="1" t="str">
        <f>VLOOKUP(A499, Kickstarter!B:C, 2, FALSE)</f>
        <v>live-action/animated series pilot.</v>
      </c>
      <c r="C499" s="9">
        <f>VLOOKUP(A499, Kickstarter!B:E, 3, FALSE)</f>
        <v>4480</v>
      </c>
      <c r="D499">
        <f>VLOOKUP(A499, Kickstarter!B:E, 4, FALSE)</f>
        <v>30</v>
      </c>
      <c r="E499" t="str">
        <f>VLOOKUP(A499, Kickstarter!B:F, 5, FALSE)</f>
        <v>failed</v>
      </c>
      <c r="F499" t="str">
        <f>VLOOKUP(A499, Kickstarter!B:G, 6, FALSE)</f>
        <v>US</v>
      </c>
      <c r="G499" t="str">
        <f>VLOOKUP(A499, Kickstarter!B:H, 7, FALSE)</f>
        <v>USD</v>
      </c>
      <c r="H499">
        <f>VLOOKUP(A499, Kickstarter!B:I, 8, FALSE)</f>
        <v>1419483600</v>
      </c>
    </row>
    <row r="500" spans="1:8" ht="45" x14ac:dyDescent="0.25">
      <c r="A500" s="1" t="s">
        <v>499</v>
      </c>
      <c r="B500" s="1" t="str">
        <f>VLOOKUP(A500, Kickstarter!B:C, 2, FALSE)</f>
        <v>AT is an Interactive Animation made for the iPad where the user becomes part of the story. It's a fantastic journey of discovery!</v>
      </c>
      <c r="C500" s="9">
        <f>VLOOKUP(A500, Kickstarter!B:E, 3, FALSE)</f>
        <v>65108</v>
      </c>
      <c r="D500">
        <f>VLOOKUP(A500, Kickstarter!B:E, 4, FALSE)</f>
        <v>2994</v>
      </c>
      <c r="E500" t="str">
        <f>VLOOKUP(A500, Kickstarter!B:F, 5, FALSE)</f>
        <v>failed</v>
      </c>
      <c r="F500" t="str">
        <f>VLOOKUP(A500, Kickstarter!B:G, 6, FALSE)</f>
        <v>US</v>
      </c>
      <c r="G500" t="str">
        <f>VLOOKUP(A500, Kickstarter!B:H, 7, FALSE)</f>
        <v>USD</v>
      </c>
      <c r="H500">
        <f>VLOOKUP(A500, Kickstarter!B:I, 8, FALSE)</f>
        <v>1324664249</v>
      </c>
    </row>
    <row r="501" spans="1:8" ht="60" x14ac:dyDescent="0.25">
      <c r="A501" s="1" t="s">
        <v>500</v>
      </c>
      <c r="B501" s="1" t="str">
        <f>VLOOKUP(A501, Kickstarter!B:C, 2, FALSE)</f>
        <v>A Feature Length Animated Film Noir Musical with a modern twist. _x000D_
Animation and music melded into edge-of-your-seat entertainment.</v>
      </c>
      <c r="C501" s="9">
        <f>VLOOKUP(A501, Kickstarter!B:E, 3, FALSE)</f>
        <v>20000</v>
      </c>
      <c r="D501">
        <f>VLOOKUP(A501, Kickstarter!B:E, 4, FALSE)</f>
        <v>1910</v>
      </c>
      <c r="E501" t="str">
        <f>VLOOKUP(A501, Kickstarter!B:F, 5, FALSE)</f>
        <v>failed</v>
      </c>
      <c r="F501" t="str">
        <f>VLOOKUP(A501, Kickstarter!B:G, 6, FALSE)</f>
        <v>US</v>
      </c>
      <c r="G501" t="str">
        <f>VLOOKUP(A501, Kickstarter!B:H, 7, FALSE)</f>
        <v>USD</v>
      </c>
      <c r="H501">
        <f>VLOOKUP(A501, Kickstarter!B:I, 8, FALSE)</f>
        <v>1255381140</v>
      </c>
    </row>
    <row r="502" spans="1:8" ht="60" x14ac:dyDescent="0.25">
      <c r="A502" s="1" t="s">
        <v>501</v>
      </c>
      <c r="B502" s="1" t="str">
        <f>VLOOKUP(A502, Kickstarter!B:C, 2, FALSE)</f>
        <v>This animated dark comedy video highlights Stephen Colbert as a super hero-like figure within a corrupt and sinister world manipulated by the media.</v>
      </c>
      <c r="C502" s="9">
        <f>VLOOKUP(A502, Kickstarter!B:E, 3, FALSE)</f>
        <v>6500</v>
      </c>
      <c r="D502">
        <f>VLOOKUP(A502, Kickstarter!B:E, 4, FALSE)</f>
        <v>215</v>
      </c>
      <c r="E502" t="str">
        <f>VLOOKUP(A502, Kickstarter!B:F, 5, FALSE)</f>
        <v>failed</v>
      </c>
      <c r="F502" t="str">
        <f>VLOOKUP(A502, Kickstarter!B:G, 6, FALSE)</f>
        <v>US</v>
      </c>
      <c r="G502" t="str">
        <f>VLOOKUP(A502, Kickstarter!B:H, 7, FALSE)</f>
        <v>USD</v>
      </c>
      <c r="H502">
        <f>VLOOKUP(A502, Kickstarter!B:I, 8, FALSE)</f>
        <v>1273356960</v>
      </c>
    </row>
    <row r="503" spans="1:8" ht="60" x14ac:dyDescent="0.25">
      <c r="A503" s="1" t="s">
        <v>502</v>
      </c>
      <c r="B503" s="1" t="str">
        <f>VLOOKUP(A503, Kickstarter!B:C, 2, FALSE)</f>
        <v>Based on the invention portfolio of a patented inventor World War Four is a look into the future of warfare and humanity as a whole</v>
      </c>
      <c r="C503" s="9">
        <f>VLOOKUP(A503, Kickstarter!B:E, 3, FALSE)</f>
        <v>10000</v>
      </c>
      <c r="D503">
        <f>VLOOKUP(A503, Kickstarter!B:E, 4, FALSE)</f>
        <v>0</v>
      </c>
      <c r="E503" t="str">
        <f>VLOOKUP(A503, Kickstarter!B:F, 5, FALSE)</f>
        <v>failed</v>
      </c>
      <c r="F503" t="str">
        <f>VLOOKUP(A503, Kickstarter!B:G, 6, FALSE)</f>
        <v>US</v>
      </c>
      <c r="G503" t="str">
        <f>VLOOKUP(A503, Kickstarter!B:H, 7, FALSE)</f>
        <v>USD</v>
      </c>
      <c r="H503">
        <f>VLOOKUP(A503, Kickstarter!B:I, 8, FALSE)</f>
        <v>1310189851</v>
      </c>
    </row>
    <row r="504" spans="1:8" ht="60" x14ac:dyDescent="0.25">
      <c r="A504" s="1" t="s">
        <v>503</v>
      </c>
      <c r="B504" s="1" t="str">
        <f>VLOOKUP(A504, Kickstarter!B:C, 2, FALSE)</f>
        <v>This Strawberry Bowl concept is the 1st of many episodes.  These episodes will be released in accordance with the harvest of the month.</v>
      </c>
      <c r="C504" s="9">
        <f>VLOOKUP(A504, Kickstarter!B:E, 3, FALSE)</f>
        <v>20000</v>
      </c>
      <c r="D504">
        <f>VLOOKUP(A504, Kickstarter!B:E, 4, FALSE)</f>
        <v>230</v>
      </c>
      <c r="E504" t="str">
        <f>VLOOKUP(A504, Kickstarter!B:F, 5, FALSE)</f>
        <v>failed</v>
      </c>
      <c r="F504" t="str">
        <f>VLOOKUP(A504, Kickstarter!B:G, 6, FALSE)</f>
        <v>US</v>
      </c>
      <c r="G504" t="str">
        <f>VLOOKUP(A504, Kickstarter!B:H, 7, FALSE)</f>
        <v>USD</v>
      </c>
      <c r="H504">
        <f>VLOOKUP(A504, Kickstarter!B:I, 8, FALSE)</f>
        <v>1332073025</v>
      </c>
    </row>
    <row r="505" spans="1:8" ht="60" x14ac:dyDescent="0.25">
      <c r="A505" s="1" t="s">
        <v>504</v>
      </c>
      <c r="B505" s="1" t="str">
        <f>VLOOKUP(A505, Kickstarter!B:C, 2, FALSE)</f>
        <v>Jimmy wants to live life and see his grandchildren grow up, but alcoholism threatens to curtail everything he dreams of.</v>
      </c>
      <c r="C505" s="9">
        <f>VLOOKUP(A505, Kickstarter!B:E, 3, FALSE)</f>
        <v>6500</v>
      </c>
      <c r="D505">
        <f>VLOOKUP(A505, Kickstarter!B:E, 4, FALSE)</f>
        <v>114</v>
      </c>
      <c r="E505" t="str">
        <f>VLOOKUP(A505, Kickstarter!B:F, 5, FALSE)</f>
        <v>failed</v>
      </c>
      <c r="F505" t="str">
        <f>VLOOKUP(A505, Kickstarter!B:G, 6, FALSE)</f>
        <v>GB</v>
      </c>
      <c r="G505" t="str">
        <f>VLOOKUP(A505, Kickstarter!B:H, 7, FALSE)</f>
        <v>GBP</v>
      </c>
      <c r="H505">
        <f>VLOOKUP(A505, Kickstarter!B:I, 8, FALSE)</f>
        <v>1421498303</v>
      </c>
    </row>
    <row r="506" spans="1:8" ht="60" x14ac:dyDescent="0.25">
      <c r="A506" s="1" t="s">
        <v>505</v>
      </c>
      <c r="B506" s="1" t="str">
        <f>VLOOKUP(A506, Kickstarter!B:C, 2, FALSE)</f>
        <v>An animated DVD starring Woodsy Owl that entertains children while  showing them how they can help create a cleaner, greener planet.</v>
      </c>
      <c r="C506" s="9">
        <f>VLOOKUP(A506, Kickstarter!B:E, 3, FALSE)</f>
        <v>24500</v>
      </c>
      <c r="D506">
        <f>VLOOKUP(A506, Kickstarter!B:E, 4, FALSE)</f>
        <v>335</v>
      </c>
      <c r="E506" t="str">
        <f>VLOOKUP(A506, Kickstarter!B:F, 5, FALSE)</f>
        <v>failed</v>
      </c>
      <c r="F506" t="str">
        <f>VLOOKUP(A506, Kickstarter!B:G, 6, FALSE)</f>
        <v>US</v>
      </c>
      <c r="G506" t="str">
        <f>VLOOKUP(A506, Kickstarter!B:H, 7, FALSE)</f>
        <v>USD</v>
      </c>
      <c r="H506">
        <f>VLOOKUP(A506, Kickstarter!B:I, 8, FALSE)</f>
        <v>1334097387</v>
      </c>
    </row>
    <row r="507" spans="1:8" ht="45" x14ac:dyDescent="0.25">
      <c r="A507" s="1" t="s">
        <v>506</v>
      </c>
      <c r="B507" s="1" t="str">
        <f>VLOOKUP(A507, Kickstarter!B:C, 2, FALSE)</f>
        <v>This wonderful movie will tells the story of two adorable aliens who crash land into a familyâ€™s backyard, and travel the Earth.</v>
      </c>
      <c r="C507" s="9">
        <f>VLOOKUP(A507, Kickstarter!B:E, 3, FALSE)</f>
        <v>12000</v>
      </c>
      <c r="D507">
        <f>VLOOKUP(A507, Kickstarter!B:E, 4, FALSE)</f>
        <v>52</v>
      </c>
      <c r="E507" t="str">
        <f>VLOOKUP(A507, Kickstarter!B:F, 5, FALSE)</f>
        <v>failed</v>
      </c>
      <c r="F507" t="str">
        <f>VLOOKUP(A507, Kickstarter!B:G, 6, FALSE)</f>
        <v>US</v>
      </c>
      <c r="G507" t="str">
        <f>VLOOKUP(A507, Kickstarter!B:H, 7, FALSE)</f>
        <v>USD</v>
      </c>
      <c r="H507">
        <f>VLOOKUP(A507, Kickstarter!B:I, 8, FALSE)</f>
        <v>1451010086</v>
      </c>
    </row>
    <row r="508" spans="1:8" ht="45" x14ac:dyDescent="0.25">
      <c r="A508" s="1" t="s">
        <v>507</v>
      </c>
      <c r="B508" s="1" t="str">
        <f>VLOOKUP(A508, Kickstarter!B:C, 2, FALSE)</f>
        <v>A feature-length 3D animation that depicts what happened when the Son of the Morning rebelled against God.</v>
      </c>
      <c r="C508" s="9">
        <f>VLOOKUP(A508, Kickstarter!B:E, 3, FALSE)</f>
        <v>200000</v>
      </c>
      <c r="D508">
        <f>VLOOKUP(A508, Kickstarter!B:E, 4, FALSE)</f>
        <v>250</v>
      </c>
      <c r="E508" t="str">
        <f>VLOOKUP(A508, Kickstarter!B:F, 5, FALSE)</f>
        <v>failed</v>
      </c>
      <c r="F508" t="str">
        <f>VLOOKUP(A508, Kickstarter!B:G, 6, FALSE)</f>
        <v>US</v>
      </c>
      <c r="G508" t="str">
        <f>VLOOKUP(A508, Kickstarter!B:H, 7, FALSE)</f>
        <v>USD</v>
      </c>
      <c r="H508">
        <f>VLOOKUP(A508, Kickstarter!B:I, 8, FALSE)</f>
        <v>1376140520</v>
      </c>
    </row>
    <row r="509" spans="1:8" ht="60" x14ac:dyDescent="0.25">
      <c r="A509" s="1" t="s">
        <v>508</v>
      </c>
      <c r="B509" s="1" t="str">
        <f>VLOOKUP(A509, Kickstarter!B:C, 2, FALSE)</f>
        <v>"Code Monkey(s)" is a short animated-series about life from the perspective of an engineer who feels like an actual "Code Monkey".</v>
      </c>
      <c r="C509" s="9">
        <f>VLOOKUP(A509, Kickstarter!B:E, 3, FALSE)</f>
        <v>20000</v>
      </c>
      <c r="D509">
        <f>VLOOKUP(A509, Kickstarter!B:E, 4, FALSE)</f>
        <v>640</v>
      </c>
      <c r="E509" t="str">
        <f>VLOOKUP(A509, Kickstarter!B:F, 5, FALSE)</f>
        <v>failed</v>
      </c>
      <c r="F509" t="str">
        <f>VLOOKUP(A509, Kickstarter!B:G, 6, FALSE)</f>
        <v>US</v>
      </c>
      <c r="G509" t="str">
        <f>VLOOKUP(A509, Kickstarter!B:H, 7, FALSE)</f>
        <v>USD</v>
      </c>
      <c r="H509">
        <f>VLOOKUP(A509, Kickstarter!B:I, 8, FALSE)</f>
        <v>1350687657</v>
      </c>
    </row>
    <row r="510" spans="1:8" ht="60" x14ac:dyDescent="0.25">
      <c r="A510" s="1" t="s">
        <v>509</v>
      </c>
      <c r="B510" s="1" t="str">
        <f>VLOOKUP(A510, Kickstarter!B:C, 2, FALSE)</f>
        <v>A stop-motion animated action packed adventure. Telling a great story with an even greater message. Join me and lets change the world.</v>
      </c>
      <c r="C510" s="9">
        <f>VLOOKUP(A510, Kickstarter!B:E, 3, FALSE)</f>
        <v>50000</v>
      </c>
      <c r="D510">
        <f>VLOOKUP(A510, Kickstarter!B:E, 4, FALSE)</f>
        <v>400</v>
      </c>
      <c r="E510" t="str">
        <f>VLOOKUP(A510, Kickstarter!B:F, 5, FALSE)</f>
        <v>failed</v>
      </c>
      <c r="F510" t="str">
        <f>VLOOKUP(A510, Kickstarter!B:G, 6, FALSE)</f>
        <v>US</v>
      </c>
      <c r="G510" t="str">
        <f>VLOOKUP(A510, Kickstarter!B:H, 7, FALSE)</f>
        <v>USD</v>
      </c>
      <c r="H510">
        <f>VLOOKUP(A510, Kickstarter!B:I, 8, FALSE)</f>
        <v>1337955240</v>
      </c>
    </row>
    <row r="511" spans="1:8" ht="45" x14ac:dyDescent="0.25">
      <c r="A511" s="1" t="s">
        <v>510</v>
      </c>
      <c r="B511" s="1" t="str">
        <f>VLOOKUP(A511, Kickstarter!B:C, 2, FALSE)</f>
        <v>A hilarious comedy podcast being turned into an animated series  about an indian servant and his boss.</v>
      </c>
      <c r="C511" s="9">
        <f>VLOOKUP(A511, Kickstarter!B:E, 3, FALSE)</f>
        <v>5000</v>
      </c>
      <c r="D511">
        <f>VLOOKUP(A511, Kickstarter!B:E, 4, FALSE)</f>
        <v>10</v>
      </c>
      <c r="E511" t="str">
        <f>VLOOKUP(A511, Kickstarter!B:F, 5, FALSE)</f>
        <v>failed</v>
      </c>
      <c r="F511" t="str">
        <f>VLOOKUP(A511, Kickstarter!B:G, 6, FALSE)</f>
        <v>GB</v>
      </c>
      <c r="G511" t="str">
        <f>VLOOKUP(A511, Kickstarter!B:H, 7, FALSE)</f>
        <v>GBP</v>
      </c>
      <c r="H511">
        <f>VLOOKUP(A511, Kickstarter!B:I, 8, FALSE)</f>
        <v>1435504170</v>
      </c>
    </row>
    <row r="512" spans="1:8" ht="45" x14ac:dyDescent="0.25">
      <c r="A512" s="1" t="s">
        <v>511</v>
      </c>
      <c r="B512" s="1" t="str">
        <f>VLOOKUP(A512, Kickstarter!B:C, 2, FALSE)</f>
        <v>A mile below the Franco-Swiss border Dean manages to break the Large Hadron Collider and triggers the end of the world.</v>
      </c>
      <c r="C512" s="9">
        <f>VLOOKUP(A512, Kickstarter!B:E, 3, FALSE)</f>
        <v>14000</v>
      </c>
      <c r="D512">
        <f>VLOOKUP(A512, Kickstarter!B:E, 4, FALSE)</f>
        <v>0</v>
      </c>
      <c r="E512" t="str">
        <f>VLOOKUP(A512, Kickstarter!B:F, 5, FALSE)</f>
        <v>failed</v>
      </c>
      <c r="F512" t="str">
        <f>VLOOKUP(A512, Kickstarter!B:G, 6, FALSE)</f>
        <v>US</v>
      </c>
      <c r="G512" t="str">
        <f>VLOOKUP(A512, Kickstarter!B:H, 7, FALSE)</f>
        <v>USD</v>
      </c>
      <c r="H512">
        <f>VLOOKUP(A512, Kickstarter!B:I, 8, FALSE)</f>
        <v>1456805639</v>
      </c>
    </row>
    <row r="513" spans="1:8" ht="45" x14ac:dyDescent="0.25">
      <c r="A513" s="1" t="s">
        <v>512</v>
      </c>
      <c r="B513" s="1" t="str">
        <f>VLOOKUP(A513, Kickstarter!B:C, 2, FALSE)</f>
        <v>A project that incorporates animation and comic art into a relevant story. 4 boys, 1 eyeland, and a whole lot of drama!!!</v>
      </c>
      <c r="C513" s="9">
        <f>VLOOKUP(A513, Kickstarter!B:E, 3, FALSE)</f>
        <v>5000</v>
      </c>
      <c r="D513">
        <f>VLOOKUP(A513, Kickstarter!B:E, 4, FALSE)</f>
        <v>150</v>
      </c>
      <c r="E513" t="str">
        <f>VLOOKUP(A513, Kickstarter!B:F, 5, FALSE)</f>
        <v>failed</v>
      </c>
      <c r="F513" t="str">
        <f>VLOOKUP(A513, Kickstarter!B:G, 6, FALSE)</f>
        <v>US</v>
      </c>
      <c r="G513" t="str">
        <f>VLOOKUP(A513, Kickstarter!B:H, 7, FALSE)</f>
        <v>USD</v>
      </c>
      <c r="H513">
        <f>VLOOKUP(A513, Kickstarter!B:I, 8, FALSE)</f>
        <v>1365228982</v>
      </c>
    </row>
    <row r="514" spans="1:8" ht="60" x14ac:dyDescent="0.25">
      <c r="A514" s="1" t="s">
        <v>513</v>
      </c>
      <c r="B514" s="1" t="str">
        <f>VLOOKUP(A514, Kickstarter!B:C, 2, FALSE)</f>
        <v>We have a fully developed 2D animated series that requires more professional animation. Our first 2 home-animated eps are up online.</v>
      </c>
      <c r="C514" s="9">
        <f>VLOOKUP(A514, Kickstarter!B:E, 3, FALSE)</f>
        <v>8000</v>
      </c>
      <c r="D514">
        <f>VLOOKUP(A514, Kickstarter!B:E, 4, FALSE)</f>
        <v>11</v>
      </c>
      <c r="E514" t="str">
        <f>VLOOKUP(A514, Kickstarter!B:F, 5, FALSE)</f>
        <v>failed</v>
      </c>
      <c r="F514" t="str">
        <f>VLOOKUP(A514, Kickstarter!B:G, 6, FALSE)</f>
        <v>US</v>
      </c>
      <c r="G514" t="str">
        <f>VLOOKUP(A514, Kickstarter!B:H, 7, FALSE)</f>
        <v>USD</v>
      </c>
      <c r="H514">
        <f>VLOOKUP(A514, Kickstarter!B:I, 8, FALSE)</f>
        <v>1479667727</v>
      </c>
    </row>
    <row r="515" spans="1:8" ht="45" x14ac:dyDescent="0.25">
      <c r="A515" s="1" t="s">
        <v>514</v>
      </c>
      <c r="B515" s="1" t="str">
        <f>VLOOKUP(A515, Kickstarter!B:C, 2, FALSE)</f>
        <v>A sci-fi fantasy 2.5D anime styled series about some guys trying to save the world, probably...</v>
      </c>
      <c r="C515" s="9">
        <f>VLOOKUP(A515, Kickstarter!B:E, 3, FALSE)</f>
        <v>50000</v>
      </c>
      <c r="D515">
        <f>VLOOKUP(A515, Kickstarter!B:E, 4, FALSE)</f>
        <v>6962</v>
      </c>
      <c r="E515" t="str">
        <f>VLOOKUP(A515, Kickstarter!B:F, 5, FALSE)</f>
        <v>failed</v>
      </c>
      <c r="F515" t="str">
        <f>VLOOKUP(A515, Kickstarter!B:G, 6, FALSE)</f>
        <v>US</v>
      </c>
      <c r="G515" t="str">
        <f>VLOOKUP(A515, Kickstarter!B:H, 7, FALSE)</f>
        <v>USD</v>
      </c>
      <c r="H515">
        <f>VLOOKUP(A515, Kickstarter!B:I, 8, FALSE)</f>
        <v>1471244400</v>
      </c>
    </row>
    <row r="516" spans="1:8" ht="45" x14ac:dyDescent="0.25">
      <c r="A516" s="1" t="s">
        <v>515</v>
      </c>
      <c r="B516" s="1" t="str">
        <f>VLOOKUP(A516, Kickstarter!B:C, 2, FALSE)</f>
        <v>A film created entirely out of paper, visual effects and found objects depicts how one man created a new life for himself.</v>
      </c>
      <c r="C516" s="9">
        <f>VLOOKUP(A516, Kickstarter!B:E, 3, FALSE)</f>
        <v>1500</v>
      </c>
      <c r="D516">
        <f>VLOOKUP(A516, Kickstarter!B:E, 4, FALSE)</f>
        <v>50</v>
      </c>
      <c r="E516" t="str">
        <f>VLOOKUP(A516, Kickstarter!B:F, 5, FALSE)</f>
        <v>failed</v>
      </c>
      <c r="F516" t="str">
        <f>VLOOKUP(A516, Kickstarter!B:G, 6, FALSE)</f>
        <v>CA</v>
      </c>
      <c r="G516" t="str">
        <f>VLOOKUP(A516, Kickstarter!B:H, 7, FALSE)</f>
        <v>CAD</v>
      </c>
      <c r="H516">
        <f>VLOOKUP(A516, Kickstarter!B:I, 8, FALSE)</f>
        <v>1407595447</v>
      </c>
    </row>
    <row r="517" spans="1:8" ht="45" x14ac:dyDescent="0.25">
      <c r="A517" s="1" t="s">
        <v>516</v>
      </c>
      <c r="B517" s="1" t="str">
        <f>VLOOKUP(A517, Kickstarter!B:C, 2, FALSE)</f>
        <v>A Tale of Faith is an animated short film based on the heartwarming tale by Rebbe Nachman of Breslov.</v>
      </c>
      <c r="C517" s="9">
        <f>VLOOKUP(A517, Kickstarter!B:E, 3, FALSE)</f>
        <v>97000</v>
      </c>
      <c r="D517">
        <f>VLOOKUP(A517, Kickstarter!B:E, 4, FALSE)</f>
        <v>24651</v>
      </c>
      <c r="E517" t="str">
        <f>VLOOKUP(A517, Kickstarter!B:F, 5, FALSE)</f>
        <v>failed</v>
      </c>
      <c r="F517" t="str">
        <f>VLOOKUP(A517, Kickstarter!B:G, 6, FALSE)</f>
        <v>US</v>
      </c>
      <c r="G517" t="str">
        <f>VLOOKUP(A517, Kickstarter!B:H, 7, FALSE)</f>
        <v>USD</v>
      </c>
      <c r="H517">
        <f>VLOOKUP(A517, Kickstarter!B:I, 8, FALSE)</f>
        <v>1451389601</v>
      </c>
    </row>
    <row r="518" spans="1:8" ht="30" x14ac:dyDescent="0.25">
      <c r="A518" s="1" t="s">
        <v>517</v>
      </c>
      <c r="B518" s="1" t="str">
        <f>VLOOKUP(A518, Kickstarter!B:C, 2, FALSE)</f>
        <v>A big brother style comedy animation series starring famous seafarers</v>
      </c>
      <c r="C518" s="9">
        <f>VLOOKUP(A518, Kickstarter!B:E, 3, FALSE)</f>
        <v>5000</v>
      </c>
      <c r="D518">
        <f>VLOOKUP(A518, Kickstarter!B:E, 4, FALSE)</f>
        <v>0</v>
      </c>
      <c r="E518" t="str">
        <f>VLOOKUP(A518, Kickstarter!B:F, 5, FALSE)</f>
        <v>failed</v>
      </c>
      <c r="F518" t="str">
        <f>VLOOKUP(A518, Kickstarter!B:G, 6, FALSE)</f>
        <v>GB</v>
      </c>
      <c r="G518" t="str">
        <f>VLOOKUP(A518, Kickstarter!B:H, 7, FALSE)</f>
        <v>GBP</v>
      </c>
      <c r="H518">
        <f>VLOOKUP(A518, Kickstarter!B:I, 8, FALSE)</f>
        <v>1432752080</v>
      </c>
    </row>
    <row r="519" spans="1:8" ht="60" x14ac:dyDescent="0.25">
      <c r="A519" s="1" t="s">
        <v>518</v>
      </c>
      <c r="B519" s="1" t="str">
        <f>VLOOKUP(A519, Kickstarter!B:C, 2, FALSE)</f>
        <v>Honeybee is a cartoon about a girl who can talk to bugs, and her quest to save the bees! Adventure, humor, and lots of fun characters.</v>
      </c>
      <c r="C519" s="9">
        <f>VLOOKUP(A519, Kickstarter!B:E, 3, FALSE)</f>
        <v>15000</v>
      </c>
      <c r="D519">
        <f>VLOOKUP(A519, Kickstarter!B:E, 4, FALSE)</f>
        <v>205</v>
      </c>
      <c r="E519" t="str">
        <f>VLOOKUP(A519, Kickstarter!B:F, 5, FALSE)</f>
        <v>failed</v>
      </c>
      <c r="F519" t="str">
        <f>VLOOKUP(A519, Kickstarter!B:G, 6, FALSE)</f>
        <v>US</v>
      </c>
      <c r="G519" t="str">
        <f>VLOOKUP(A519, Kickstarter!B:H, 7, FALSE)</f>
        <v>USD</v>
      </c>
      <c r="H519">
        <f>VLOOKUP(A519, Kickstarter!B:I, 8, FALSE)</f>
        <v>1486046761</v>
      </c>
    </row>
    <row r="520" spans="1:8" ht="60" x14ac:dyDescent="0.25">
      <c r="A520" s="1" t="s">
        <v>519</v>
      </c>
      <c r="B520" s="1" t="str">
        <f>VLOOKUP(A520, Kickstarter!B:C, 2, FALSE)</f>
        <v>The community of Somorrah is peaceful and unblemished until "The Boss" power and money starts to diminish &amp; plans to gain it all back!</v>
      </c>
      <c r="C520" s="9">
        <f>VLOOKUP(A520, Kickstarter!B:E, 3, FALSE)</f>
        <v>7175</v>
      </c>
      <c r="D520">
        <f>VLOOKUP(A520, Kickstarter!B:E, 4, FALSE)</f>
        <v>0</v>
      </c>
      <c r="E520" t="str">
        <f>VLOOKUP(A520, Kickstarter!B:F, 5, FALSE)</f>
        <v>failed</v>
      </c>
      <c r="F520" t="str">
        <f>VLOOKUP(A520, Kickstarter!B:G, 6, FALSE)</f>
        <v>US</v>
      </c>
      <c r="G520" t="str">
        <f>VLOOKUP(A520, Kickstarter!B:H, 7, FALSE)</f>
        <v>USD</v>
      </c>
      <c r="H520">
        <f>VLOOKUP(A520, Kickstarter!B:I, 8, FALSE)</f>
        <v>1441550760</v>
      </c>
    </row>
    <row r="521" spans="1:8" ht="45" x14ac:dyDescent="0.25">
      <c r="A521" s="1" t="s">
        <v>520</v>
      </c>
      <c r="B521" s="1" t="str">
        <f>VLOOKUP(A521, Kickstarter!B:C, 2, FALSE)</f>
        <v>"When the dream of childhood is stolen... a nightmare is born" A dark animated fantasy film by indie filmmaker M dot Strange.</v>
      </c>
      <c r="C521" s="9">
        <f>VLOOKUP(A521, Kickstarter!B:E, 3, FALSE)</f>
        <v>12001</v>
      </c>
      <c r="D521">
        <f>VLOOKUP(A521, Kickstarter!B:E, 4, FALSE)</f>
        <v>2746</v>
      </c>
      <c r="E521" t="str">
        <f>VLOOKUP(A521, Kickstarter!B:F, 5, FALSE)</f>
        <v>failed</v>
      </c>
      <c r="F521" t="str">
        <f>VLOOKUP(A521, Kickstarter!B:G, 6, FALSE)</f>
        <v>US</v>
      </c>
      <c r="G521" t="str">
        <f>VLOOKUP(A521, Kickstarter!B:H, 7, FALSE)</f>
        <v>USD</v>
      </c>
      <c r="H521">
        <f>VLOOKUP(A521, Kickstarter!B:I, 8, FALSE)</f>
        <v>1354699421</v>
      </c>
    </row>
    <row r="522" spans="1:8" ht="60" x14ac:dyDescent="0.25">
      <c r="A522" s="1" t="s">
        <v>521</v>
      </c>
      <c r="B522" s="1" t="str">
        <f>VLOOKUP(A522, Kickstarter!B:C, 2, FALSE)</f>
        <v>Tim Arthur's 21st anniversary sell-out production of his 'chilling' and 'sinister' ghostly thriller returns to the Edinburgh Fringe!</v>
      </c>
      <c r="C522" s="9">
        <f>VLOOKUP(A522, Kickstarter!B:E, 3, FALSE)</f>
        <v>5000</v>
      </c>
      <c r="D522">
        <f>VLOOKUP(A522, Kickstarter!B:E, 4, FALSE)</f>
        <v>5105</v>
      </c>
      <c r="E522" t="str">
        <f>VLOOKUP(A522, Kickstarter!B:F, 5, FALSE)</f>
        <v>successful</v>
      </c>
      <c r="F522" t="str">
        <f>VLOOKUP(A522, Kickstarter!B:G, 6, FALSE)</f>
        <v>GB</v>
      </c>
      <c r="G522" t="str">
        <f>VLOOKUP(A522, Kickstarter!B:H, 7, FALSE)</f>
        <v>GBP</v>
      </c>
      <c r="H522">
        <f>VLOOKUP(A522, Kickstarter!B:I, 8, FALSE)</f>
        <v>1449766261</v>
      </c>
    </row>
    <row r="523" spans="1:8" ht="60" x14ac:dyDescent="0.25">
      <c r="A523" s="1" t="s">
        <v>522</v>
      </c>
      <c r="B523" s="1" t="str">
        <f>VLOOKUP(A523, Kickstarter!B:C, 2, FALSE)</f>
        <v>The Blind Owl in co-production with Halcyon Theatre will stage "dirty butterfly" a voyeuristic drama by Britain's debbie tucker green.</v>
      </c>
      <c r="C523" s="9">
        <f>VLOOKUP(A523, Kickstarter!B:E, 3, FALSE)</f>
        <v>5000</v>
      </c>
      <c r="D523">
        <f>VLOOKUP(A523, Kickstarter!B:E, 4, FALSE)</f>
        <v>5232</v>
      </c>
      <c r="E523" t="str">
        <f>VLOOKUP(A523, Kickstarter!B:F, 5, FALSE)</f>
        <v>successful</v>
      </c>
      <c r="F523" t="str">
        <f>VLOOKUP(A523, Kickstarter!B:G, 6, FALSE)</f>
        <v>US</v>
      </c>
      <c r="G523" t="str">
        <f>VLOOKUP(A523, Kickstarter!B:H, 7, FALSE)</f>
        <v>USD</v>
      </c>
      <c r="H523">
        <f>VLOOKUP(A523, Kickstarter!B:I, 8, FALSE)</f>
        <v>1477976340</v>
      </c>
    </row>
    <row r="524" spans="1:8" ht="45" x14ac:dyDescent="0.25">
      <c r="A524" s="1" t="s">
        <v>523</v>
      </c>
      <c r="B524" s="1" t="str">
        <f>VLOOKUP(A524, Kickstarter!B:C, 2, FALSE)</f>
        <v>*** TO MAKE DONATIONS IN THE FUTURE                                   GO TO OUR WEBSITE: www.compassplayers.com ***</v>
      </c>
      <c r="C524" s="9">
        <f>VLOOKUP(A524, Kickstarter!B:E, 3, FALSE)</f>
        <v>3000</v>
      </c>
      <c r="D524">
        <f>VLOOKUP(A524, Kickstarter!B:E, 4, FALSE)</f>
        <v>3440</v>
      </c>
      <c r="E524" t="str">
        <f>VLOOKUP(A524, Kickstarter!B:F, 5, FALSE)</f>
        <v>successful</v>
      </c>
      <c r="F524" t="str">
        <f>VLOOKUP(A524, Kickstarter!B:G, 6, FALSE)</f>
        <v>US</v>
      </c>
      <c r="G524" t="str">
        <f>VLOOKUP(A524, Kickstarter!B:H, 7, FALSE)</f>
        <v>USD</v>
      </c>
      <c r="H524">
        <f>VLOOKUP(A524, Kickstarter!B:I, 8, FALSE)</f>
        <v>1458518325</v>
      </c>
    </row>
    <row r="525" spans="1:8" ht="60" x14ac:dyDescent="0.25">
      <c r="A525" s="1" t="s">
        <v>524</v>
      </c>
      <c r="B525" s="1" t="str">
        <f>VLOOKUP(A525, Kickstarter!B:C, 2, FALSE)</f>
        <v>The Star on My Heart, an original play based on a survivor of the Terezin concentration camp, with community outreach for all ages.</v>
      </c>
      <c r="C525" s="9">
        <f>VLOOKUP(A525, Kickstarter!B:E, 3, FALSE)</f>
        <v>5000</v>
      </c>
      <c r="D525">
        <f>VLOOKUP(A525, Kickstarter!B:E, 4, FALSE)</f>
        <v>6030</v>
      </c>
      <c r="E525" t="str">
        <f>VLOOKUP(A525, Kickstarter!B:F, 5, FALSE)</f>
        <v>successful</v>
      </c>
      <c r="F525" t="str">
        <f>VLOOKUP(A525, Kickstarter!B:G, 6, FALSE)</f>
        <v>US</v>
      </c>
      <c r="G525" t="str">
        <f>VLOOKUP(A525, Kickstarter!B:H, 7, FALSE)</f>
        <v>USD</v>
      </c>
      <c r="H525">
        <f>VLOOKUP(A525, Kickstarter!B:I, 8, FALSE)</f>
        <v>1442805076</v>
      </c>
    </row>
    <row r="526" spans="1:8" ht="60" x14ac:dyDescent="0.25">
      <c r="A526" s="1" t="s">
        <v>525</v>
      </c>
      <c r="B526" s="1" t="str">
        <f>VLOOKUP(A526, Kickstarter!B:C, 2, FALSE)</f>
        <v>Angel on the Corner need YOUR help to raise Â£3,500 to take Zero Down by Sarah Hehir to the Edinburgh Fringe Festival this August!</v>
      </c>
      <c r="C526" s="9">
        <f>VLOOKUP(A526, Kickstarter!B:E, 3, FALSE)</f>
        <v>3500</v>
      </c>
      <c r="D526">
        <f>VLOOKUP(A526, Kickstarter!B:E, 4, FALSE)</f>
        <v>3803.55</v>
      </c>
      <c r="E526" t="str">
        <f>VLOOKUP(A526, Kickstarter!B:F, 5, FALSE)</f>
        <v>successful</v>
      </c>
      <c r="F526" t="str">
        <f>VLOOKUP(A526, Kickstarter!B:G, 6, FALSE)</f>
        <v>GB</v>
      </c>
      <c r="G526" t="str">
        <f>VLOOKUP(A526, Kickstarter!B:H, 7, FALSE)</f>
        <v>GBP</v>
      </c>
      <c r="H526">
        <f>VLOOKUP(A526, Kickstarter!B:I, 8, FALSE)</f>
        <v>1464801169</v>
      </c>
    </row>
    <row r="527" spans="1:8" ht="60" x14ac:dyDescent="0.25">
      <c r="A527" s="1" t="s">
        <v>526</v>
      </c>
      <c r="B527" s="1" t="str">
        <f>VLOOKUP(A527, Kickstarter!B:C, 2, FALSE)</f>
        <v>EUPHORIA! is a new play about the decriminalization of drugs, and its profound effect on both the criminals in prison and "The Man."</v>
      </c>
      <c r="C527" s="9">
        <f>VLOOKUP(A527, Kickstarter!B:E, 3, FALSE)</f>
        <v>12000</v>
      </c>
      <c r="D527">
        <f>VLOOKUP(A527, Kickstarter!B:E, 4, FALSE)</f>
        <v>12000</v>
      </c>
      <c r="E527" t="str">
        <f>VLOOKUP(A527, Kickstarter!B:F, 5, FALSE)</f>
        <v>successful</v>
      </c>
      <c r="F527" t="str">
        <f>VLOOKUP(A527, Kickstarter!B:G, 6, FALSE)</f>
        <v>US</v>
      </c>
      <c r="G527" t="str">
        <f>VLOOKUP(A527, Kickstarter!B:H, 7, FALSE)</f>
        <v>USD</v>
      </c>
      <c r="H527">
        <f>VLOOKUP(A527, Kickstarter!B:I, 8, FALSE)</f>
        <v>1410601041</v>
      </c>
    </row>
    <row r="528" spans="1:8" ht="45" x14ac:dyDescent="0.25">
      <c r="A528" s="1" t="s">
        <v>527</v>
      </c>
      <c r="B528" s="1" t="str">
        <f>VLOOKUP(A528, Kickstarter!B:C, 2, FALSE)</f>
        <v>We have a brand new play. We urgently need your help to fund our production, which opens at Theatre503 on August 18th.</v>
      </c>
      <c r="C528" s="9">
        <f>VLOOKUP(A528, Kickstarter!B:E, 3, FALSE)</f>
        <v>1500</v>
      </c>
      <c r="D528">
        <f>VLOOKUP(A528, Kickstarter!B:E, 4, FALSE)</f>
        <v>1710</v>
      </c>
      <c r="E528" t="str">
        <f>VLOOKUP(A528, Kickstarter!B:F, 5, FALSE)</f>
        <v>successful</v>
      </c>
      <c r="F528" t="str">
        <f>VLOOKUP(A528, Kickstarter!B:G, 6, FALSE)</f>
        <v>GB</v>
      </c>
      <c r="G528" t="str">
        <f>VLOOKUP(A528, Kickstarter!B:H, 7, FALSE)</f>
        <v>GBP</v>
      </c>
      <c r="H528">
        <f>VLOOKUP(A528, Kickstarter!B:I, 8, FALSE)</f>
        <v>1438966800</v>
      </c>
    </row>
    <row r="529" spans="1:8" ht="60" x14ac:dyDescent="0.25">
      <c r="A529" s="1" t="s">
        <v>528</v>
      </c>
      <c r="B529" s="1" t="str">
        <f>VLOOKUP(A529, Kickstarter!B:C, 2, FALSE)</f>
        <v>OMEGA KIDS, a new play by Noah Mease, directed by Jay Stull &amp; produced by New Light Theater Project in association with Access Theater.</v>
      </c>
      <c r="C529" s="9">
        <f>VLOOKUP(A529, Kickstarter!B:E, 3, FALSE)</f>
        <v>10000</v>
      </c>
      <c r="D529">
        <f>VLOOKUP(A529, Kickstarter!B:E, 4, FALSE)</f>
        <v>10085</v>
      </c>
      <c r="E529" t="str">
        <f>VLOOKUP(A529, Kickstarter!B:F, 5, FALSE)</f>
        <v>successful</v>
      </c>
      <c r="F529" t="str">
        <f>VLOOKUP(A529, Kickstarter!B:G, 6, FALSE)</f>
        <v>US</v>
      </c>
      <c r="G529" t="str">
        <f>VLOOKUP(A529, Kickstarter!B:H, 7, FALSE)</f>
        <v>USD</v>
      </c>
      <c r="H529">
        <f>VLOOKUP(A529, Kickstarter!B:I, 8, FALSE)</f>
        <v>1487347500</v>
      </c>
    </row>
    <row r="530" spans="1:8" ht="30" x14ac:dyDescent="0.25">
      <c r="A530" s="1" t="s">
        <v>529</v>
      </c>
      <c r="B530" s="1" t="str">
        <f>VLOOKUP(A530, Kickstarter!B:C, 2, FALSE)</f>
        <v>A Festival Backed Production of a Full-Length Play.</v>
      </c>
      <c r="C530" s="9">
        <f>VLOOKUP(A530, Kickstarter!B:E, 3, FALSE)</f>
        <v>1150</v>
      </c>
      <c r="D530">
        <f>VLOOKUP(A530, Kickstarter!B:E, 4, FALSE)</f>
        <v>1330</v>
      </c>
      <c r="E530" t="str">
        <f>VLOOKUP(A530, Kickstarter!B:F, 5, FALSE)</f>
        <v>successful</v>
      </c>
      <c r="F530" t="str">
        <f>VLOOKUP(A530, Kickstarter!B:G, 6, FALSE)</f>
        <v>US</v>
      </c>
      <c r="G530" t="str">
        <f>VLOOKUP(A530, Kickstarter!B:H, 7, FALSE)</f>
        <v>USD</v>
      </c>
      <c r="H530">
        <f>VLOOKUP(A530, Kickstarter!B:I, 8, FALSE)</f>
        <v>1434921600</v>
      </c>
    </row>
    <row r="531" spans="1:8" ht="60" x14ac:dyDescent="0.25">
      <c r="A531" s="1" t="s">
        <v>530</v>
      </c>
      <c r="B531" s="1" t="str">
        <f>VLOOKUP(A531, Kickstarter!B:C, 2, FALSE)</f>
        <v>Snowglobe Theatre, a new Montreal company, will be presenting Shakespeare's "Much Ado about Nothing" at Mainline Theatre in January</v>
      </c>
      <c r="C531" s="9">
        <f>VLOOKUP(A531, Kickstarter!B:E, 3, FALSE)</f>
        <v>1200</v>
      </c>
      <c r="D531">
        <f>VLOOKUP(A531, Kickstarter!B:E, 4, FALSE)</f>
        <v>1565</v>
      </c>
      <c r="E531" t="str">
        <f>VLOOKUP(A531, Kickstarter!B:F, 5, FALSE)</f>
        <v>successful</v>
      </c>
      <c r="F531" t="str">
        <f>VLOOKUP(A531, Kickstarter!B:G, 6, FALSE)</f>
        <v>CA</v>
      </c>
      <c r="G531" t="str">
        <f>VLOOKUP(A531, Kickstarter!B:H, 7, FALSE)</f>
        <v>CAD</v>
      </c>
      <c r="H531">
        <f>VLOOKUP(A531, Kickstarter!B:I, 8, FALSE)</f>
        <v>1484110800</v>
      </c>
    </row>
    <row r="532" spans="1:8" ht="60" x14ac:dyDescent="0.25">
      <c r="A532" s="1" t="s">
        <v>531</v>
      </c>
      <c r="B532" s="1" t="str">
        <f>VLOOKUP(A532, Kickstarter!B:C, 2, FALSE)</f>
        <v>Corners Grove is a coming-of-age play about leaving home, gender identity and the death of Whitney Houston; will benefit Win NYC.</v>
      </c>
      <c r="C532" s="9">
        <f>VLOOKUP(A532, Kickstarter!B:E, 3, FALSE)</f>
        <v>3405</v>
      </c>
      <c r="D532">
        <f>VLOOKUP(A532, Kickstarter!B:E, 4, FALSE)</f>
        <v>3670</v>
      </c>
      <c r="E532" t="str">
        <f>VLOOKUP(A532, Kickstarter!B:F, 5, FALSE)</f>
        <v>successful</v>
      </c>
      <c r="F532" t="str">
        <f>VLOOKUP(A532, Kickstarter!B:G, 6, FALSE)</f>
        <v>US</v>
      </c>
      <c r="G532" t="str">
        <f>VLOOKUP(A532, Kickstarter!B:H, 7, FALSE)</f>
        <v>USD</v>
      </c>
      <c r="H532">
        <f>VLOOKUP(A532, Kickstarter!B:I, 8, FALSE)</f>
        <v>1435111200</v>
      </c>
    </row>
    <row r="533" spans="1:8" ht="60" x14ac:dyDescent="0.25">
      <c r="A533" s="1" t="s">
        <v>532</v>
      </c>
      <c r="B533" s="1" t="str">
        <f>VLOOKUP(A533, Kickstarter!B:C, 2, FALSE)</f>
        <v>SYLVIA is a modern romantic comedy about a marriage and a talking dog. Directed by Jeanna Michaels. January 12 through January 29, 2017</v>
      </c>
      <c r="C533" s="9">
        <f>VLOOKUP(A533, Kickstarter!B:E, 3, FALSE)</f>
        <v>4000</v>
      </c>
      <c r="D533">
        <f>VLOOKUP(A533, Kickstarter!B:E, 4, FALSE)</f>
        <v>4000</v>
      </c>
      <c r="E533" t="str">
        <f>VLOOKUP(A533, Kickstarter!B:F, 5, FALSE)</f>
        <v>successful</v>
      </c>
      <c r="F533" t="str">
        <f>VLOOKUP(A533, Kickstarter!B:G, 6, FALSE)</f>
        <v>US</v>
      </c>
      <c r="G533" t="str">
        <f>VLOOKUP(A533, Kickstarter!B:H, 7, FALSE)</f>
        <v>USD</v>
      </c>
      <c r="H533">
        <f>VLOOKUP(A533, Kickstarter!B:I, 8, FALSE)</f>
        <v>1481957940</v>
      </c>
    </row>
    <row r="534" spans="1:8" ht="60" x14ac:dyDescent="0.25">
      <c r="A534" s="27" t="s">
        <v>533</v>
      </c>
      <c r="B534" s="1" t="str">
        <f>VLOOKUP(A534, Kickstarter!B:C, 2, FALSE)</f>
        <v>A fast paced, comedic play about an anxiety-ridden filmmaker who lies to investors about having Christopher Walken in his film.</v>
      </c>
      <c r="C534" s="9">
        <f>VLOOKUP(A534, Kickstarter!B:E, 3, FALSE)</f>
        <v>10000</v>
      </c>
      <c r="D534">
        <f>VLOOKUP(A534, Kickstarter!B:E, 4, FALSE)</f>
        <v>12325</v>
      </c>
      <c r="E534" t="str">
        <f>VLOOKUP(A534, Kickstarter!B:F, 5, FALSE)</f>
        <v>successful</v>
      </c>
      <c r="F534" t="str">
        <f>VLOOKUP(A534, Kickstarter!B:G, 6, FALSE)</f>
        <v>US</v>
      </c>
      <c r="G534" t="str">
        <f>VLOOKUP(A534, Kickstarter!B:H, 7, FALSE)</f>
        <v>USD</v>
      </c>
      <c r="H534">
        <f>VLOOKUP(A534, Kickstarter!B:I, 8, FALSE)</f>
        <v>1463098208</v>
      </c>
    </row>
    <row r="535" spans="1:8" ht="60" x14ac:dyDescent="0.25">
      <c r="A535" s="1" t="s">
        <v>534</v>
      </c>
      <c r="B535" s="1" t="str">
        <f>VLOOKUP(A535, Kickstarter!B:C, 2, FALSE)</f>
        <v>New writing â€¢ Twisty-turny magical realist retro sci-fi â€¢ Human lives â€¢ Storytelling â€¢ The slope our society slips down...</v>
      </c>
      <c r="C535" s="9">
        <f>VLOOKUP(A535, Kickstarter!B:E, 3, FALSE)</f>
        <v>2000</v>
      </c>
      <c r="D535">
        <f>VLOOKUP(A535, Kickstarter!B:E, 4, FALSE)</f>
        <v>2004</v>
      </c>
      <c r="E535" t="str">
        <f>VLOOKUP(A535, Kickstarter!B:F, 5, FALSE)</f>
        <v>successful</v>
      </c>
      <c r="F535" t="str">
        <f>VLOOKUP(A535, Kickstarter!B:G, 6, FALSE)</f>
        <v>GB</v>
      </c>
      <c r="G535" t="str">
        <f>VLOOKUP(A535, Kickstarter!B:H, 7, FALSE)</f>
        <v>GBP</v>
      </c>
      <c r="H535">
        <f>VLOOKUP(A535, Kickstarter!B:I, 8, FALSE)</f>
        <v>1463394365</v>
      </c>
    </row>
    <row r="536" spans="1:8" ht="60" x14ac:dyDescent="0.25">
      <c r="A536" s="1" t="s">
        <v>535</v>
      </c>
      <c r="B536" s="1" t="str">
        <f>VLOOKUP(A536, Kickstarter!B:C, 2, FALSE)</f>
        <v>We're a zero-budget, non-profit theatre group based in Oslo and have been invited to perform at a conference in Belgium. Help!</v>
      </c>
      <c r="C536" s="9">
        <f>VLOOKUP(A536, Kickstarter!B:E, 3, FALSE)</f>
        <v>15000</v>
      </c>
      <c r="D536">
        <f>VLOOKUP(A536, Kickstarter!B:E, 4, FALSE)</f>
        <v>15700</v>
      </c>
      <c r="E536" t="str">
        <f>VLOOKUP(A536, Kickstarter!B:F, 5, FALSE)</f>
        <v>successful</v>
      </c>
      <c r="F536" t="str">
        <f>VLOOKUP(A536, Kickstarter!B:G, 6, FALSE)</f>
        <v>NO</v>
      </c>
      <c r="G536" t="str">
        <f>VLOOKUP(A536, Kickstarter!B:H, 7, FALSE)</f>
        <v>NOK</v>
      </c>
      <c r="H536">
        <f>VLOOKUP(A536, Kickstarter!B:I, 8, FALSE)</f>
        <v>1446418800</v>
      </c>
    </row>
    <row r="537" spans="1:8" ht="45" x14ac:dyDescent="0.25">
      <c r="A537" s="1" t="s">
        <v>536</v>
      </c>
      <c r="B537" s="1" t="str">
        <f>VLOOKUP(A537, Kickstarter!B:C, 2, FALSE)</f>
        <v>Weâ€™re producing a Northern Brexit sci-fi play for VAULT festival 2017 and we need your help!</v>
      </c>
      <c r="C537" s="9">
        <f>VLOOKUP(A537, Kickstarter!B:E, 3, FALSE)</f>
        <v>2000</v>
      </c>
      <c r="D537">
        <f>VLOOKUP(A537, Kickstarter!B:E, 4, FALSE)</f>
        <v>2050</v>
      </c>
      <c r="E537" t="str">
        <f>VLOOKUP(A537, Kickstarter!B:F, 5, FALSE)</f>
        <v>successful</v>
      </c>
      <c r="F537" t="str">
        <f>VLOOKUP(A537, Kickstarter!B:G, 6, FALSE)</f>
        <v>GB</v>
      </c>
      <c r="G537" t="str">
        <f>VLOOKUP(A537, Kickstarter!B:H, 7, FALSE)</f>
        <v>GBP</v>
      </c>
      <c r="H537">
        <f>VLOOKUP(A537, Kickstarter!B:I, 8, FALSE)</f>
        <v>1483707905</v>
      </c>
    </row>
    <row r="538" spans="1:8" ht="60" x14ac:dyDescent="0.25">
      <c r="A538" s="1" t="s">
        <v>537</v>
      </c>
      <c r="B538" s="1" t="str">
        <f>VLOOKUP(A538, Kickstarter!B:C, 2, FALSE)</f>
        <v>A new one-man play by Giles Roberts, shining a different light on the very human cost of war *IDEASTAP UNDERBELLY AWARD WINNER 2015*</v>
      </c>
      <c r="C538" s="9">
        <f>VLOOKUP(A538, Kickstarter!B:E, 3, FALSE)</f>
        <v>3300</v>
      </c>
      <c r="D538">
        <f>VLOOKUP(A538, Kickstarter!B:E, 4, FALSE)</f>
        <v>3902.5</v>
      </c>
      <c r="E538" t="str">
        <f>VLOOKUP(A538, Kickstarter!B:F, 5, FALSE)</f>
        <v>successful</v>
      </c>
      <c r="F538" t="str">
        <f>VLOOKUP(A538, Kickstarter!B:G, 6, FALSE)</f>
        <v>GB</v>
      </c>
      <c r="G538" t="str">
        <f>VLOOKUP(A538, Kickstarter!B:H, 7, FALSE)</f>
        <v>GBP</v>
      </c>
      <c r="H538">
        <f>VLOOKUP(A538, Kickstarter!B:I, 8, FALSE)</f>
        <v>1438624800</v>
      </c>
    </row>
    <row r="539" spans="1:8" ht="60" x14ac:dyDescent="0.25">
      <c r="A539" s="1" t="s">
        <v>538</v>
      </c>
      <c r="B539" s="1" t="str">
        <f>VLOOKUP(A539, Kickstarter!B:C, 2, FALSE)</f>
        <v>Transforming bystanders into anti-bullies since 2012 thru inclusive learning environments.  Together we can take back our classrooms.</v>
      </c>
      <c r="C539" s="9">
        <f>VLOOKUP(A539, Kickstarter!B:E, 3, FALSE)</f>
        <v>2000</v>
      </c>
      <c r="D539">
        <f>VLOOKUP(A539, Kickstarter!B:E, 4, FALSE)</f>
        <v>2410</v>
      </c>
      <c r="E539" t="str">
        <f>VLOOKUP(A539, Kickstarter!B:F, 5, FALSE)</f>
        <v>successful</v>
      </c>
      <c r="F539" t="str">
        <f>VLOOKUP(A539, Kickstarter!B:G, 6, FALSE)</f>
        <v>US</v>
      </c>
      <c r="G539" t="str">
        <f>VLOOKUP(A539, Kickstarter!B:H, 7, FALSE)</f>
        <v>USD</v>
      </c>
      <c r="H539">
        <f>VLOOKUP(A539, Kickstarter!B:I, 8, FALSE)</f>
        <v>1446665191</v>
      </c>
    </row>
    <row r="540" spans="1:8" ht="60" x14ac:dyDescent="0.25">
      <c r="A540" s="1" t="s">
        <v>539</v>
      </c>
      <c r="B540" s="1" t="str">
        <f>VLOOKUP(A540, Kickstarter!B:C, 2, FALSE)</f>
        <v>SOC produces affordable and accessible theatre in the heart of Orange County, CA, and we need your help to match a $5,000 grant!</v>
      </c>
      <c r="C540" s="9">
        <f>VLOOKUP(A540, Kickstarter!B:E, 3, FALSE)</f>
        <v>5000</v>
      </c>
      <c r="D540">
        <f>VLOOKUP(A540, Kickstarter!B:E, 4, FALSE)</f>
        <v>15121</v>
      </c>
      <c r="E540" t="str">
        <f>VLOOKUP(A540, Kickstarter!B:F, 5, FALSE)</f>
        <v>successful</v>
      </c>
      <c r="F540" t="str">
        <f>VLOOKUP(A540, Kickstarter!B:G, 6, FALSE)</f>
        <v>US</v>
      </c>
      <c r="G540" t="str">
        <f>VLOOKUP(A540, Kickstarter!B:H, 7, FALSE)</f>
        <v>USD</v>
      </c>
      <c r="H540">
        <f>VLOOKUP(A540, Kickstarter!B:I, 8, FALSE)</f>
        <v>1463166263</v>
      </c>
    </row>
    <row r="541" spans="1:8" ht="45" x14ac:dyDescent="0.25">
      <c r="A541" s="1" t="s">
        <v>540</v>
      </c>
      <c r="B541" s="1" t="str">
        <f>VLOOKUP(A541, Kickstarter!B:C, 2, FALSE)</f>
        <v>A brand new show that unites puppetry, live music and storytelling to bring a forgotten English legend back to life!</v>
      </c>
      <c r="C541" s="9">
        <f>VLOOKUP(A541, Kickstarter!B:E, 3, FALSE)</f>
        <v>500</v>
      </c>
      <c r="D541">
        <f>VLOOKUP(A541, Kickstarter!B:E, 4, FALSE)</f>
        <v>503.22</v>
      </c>
      <c r="E541" t="str">
        <f>VLOOKUP(A541, Kickstarter!B:F, 5, FALSE)</f>
        <v>successful</v>
      </c>
      <c r="F541" t="str">
        <f>VLOOKUP(A541, Kickstarter!B:G, 6, FALSE)</f>
        <v>GB</v>
      </c>
      <c r="G541" t="str">
        <f>VLOOKUP(A541, Kickstarter!B:H, 7, FALSE)</f>
        <v>GBP</v>
      </c>
      <c r="H541">
        <f>VLOOKUP(A541, Kickstarter!B:I, 8, FALSE)</f>
        <v>1467681107</v>
      </c>
    </row>
    <row r="542" spans="1:8" ht="60" x14ac:dyDescent="0.25">
      <c r="A542" s="1" t="s">
        <v>541</v>
      </c>
      <c r="B542" s="1" t="str">
        <f>VLOOKUP(A542, Kickstarter!B:C, 2, FALSE)</f>
        <v>There are so many dilemmas in life- what to do, where to go? 
Let us solve it - search our preference based entertainment calendar</v>
      </c>
      <c r="C542" s="9">
        <f>VLOOKUP(A542, Kickstarter!B:E, 3, FALSE)</f>
        <v>15000</v>
      </c>
      <c r="D542">
        <f>VLOOKUP(A542, Kickstarter!B:E, 4, FALSE)</f>
        <v>1</v>
      </c>
      <c r="E542" t="str">
        <f>VLOOKUP(A542, Kickstarter!B:F, 5, FALSE)</f>
        <v>failed</v>
      </c>
      <c r="F542" t="str">
        <f>VLOOKUP(A542, Kickstarter!B:G, 6, FALSE)</f>
        <v>US</v>
      </c>
      <c r="G542" t="str">
        <f>VLOOKUP(A542, Kickstarter!B:H, 7, FALSE)</f>
        <v>USD</v>
      </c>
      <c r="H542">
        <f>VLOOKUP(A542, Kickstarter!B:I, 8, FALSE)</f>
        <v>1423078606</v>
      </c>
    </row>
    <row r="543" spans="1:8" ht="45" x14ac:dyDescent="0.25">
      <c r="A543" s="1" t="s">
        <v>542</v>
      </c>
      <c r="B543" s="1" t="str">
        <f>VLOOKUP(A543, Kickstarter!B:C, 2, FALSE)</f>
        <v>A website dedicated to local Kink Communities; to find others with matching interests and bring them together.</v>
      </c>
      <c r="C543" s="9">
        <f>VLOOKUP(A543, Kickstarter!B:E, 3, FALSE)</f>
        <v>4500</v>
      </c>
      <c r="D543">
        <f>VLOOKUP(A543, Kickstarter!B:E, 4, FALSE)</f>
        <v>25</v>
      </c>
      <c r="E543" t="str">
        <f>VLOOKUP(A543, Kickstarter!B:F, 5, FALSE)</f>
        <v>failed</v>
      </c>
      <c r="F543" t="str">
        <f>VLOOKUP(A543, Kickstarter!B:G, 6, FALSE)</f>
        <v>US</v>
      </c>
      <c r="G543" t="str">
        <f>VLOOKUP(A543, Kickstarter!B:H, 7, FALSE)</f>
        <v>USD</v>
      </c>
      <c r="H543">
        <f>VLOOKUP(A543, Kickstarter!B:I, 8, FALSE)</f>
        <v>1446080834</v>
      </c>
    </row>
    <row r="544" spans="1:8" ht="45" x14ac:dyDescent="0.25">
      <c r="A544" s="1" t="s">
        <v>543</v>
      </c>
      <c r="B544" s="1" t="str">
        <f>VLOOKUP(A544, Kickstarter!B:C, 2, FALSE)</f>
        <v>The platform to record visual, audio and text memory of the common man - as we experienced history when it brushed us by</v>
      </c>
      <c r="C544" s="9">
        <f>VLOOKUP(A544, Kickstarter!B:E, 3, FALSE)</f>
        <v>250000</v>
      </c>
      <c r="D544">
        <f>VLOOKUP(A544, Kickstarter!B:E, 4, FALSE)</f>
        <v>1</v>
      </c>
      <c r="E544" t="str">
        <f>VLOOKUP(A544, Kickstarter!B:F, 5, FALSE)</f>
        <v>failed</v>
      </c>
      <c r="F544" t="str">
        <f>VLOOKUP(A544, Kickstarter!B:G, 6, FALSE)</f>
        <v>US</v>
      </c>
      <c r="G544" t="str">
        <f>VLOOKUP(A544, Kickstarter!B:H, 7, FALSE)</f>
        <v>USD</v>
      </c>
      <c r="H544">
        <f>VLOOKUP(A544, Kickstarter!B:I, 8, FALSE)</f>
        <v>1462293716</v>
      </c>
    </row>
    <row r="545" spans="1:8" ht="60" x14ac:dyDescent="0.25">
      <c r="A545" s="1" t="s">
        <v>544</v>
      </c>
      <c r="B545" s="1" t="str">
        <f>VLOOKUP(A545, Kickstarter!B:C, 2, FALSE)</f>
        <v>I want to make it easy for those with food allergies to know where they can safely, and happily eat out with friends and family.</v>
      </c>
      <c r="C545" s="9">
        <f>VLOOKUP(A545, Kickstarter!B:E, 3, FALSE)</f>
        <v>22000</v>
      </c>
      <c r="D545">
        <f>VLOOKUP(A545, Kickstarter!B:E, 4, FALSE)</f>
        <v>70</v>
      </c>
      <c r="E545" t="str">
        <f>VLOOKUP(A545, Kickstarter!B:F, 5, FALSE)</f>
        <v>failed</v>
      </c>
      <c r="F545" t="str">
        <f>VLOOKUP(A545, Kickstarter!B:G, 6, FALSE)</f>
        <v>AU</v>
      </c>
      <c r="G545" t="str">
        <f>VLOOKUP(A545, Kickstarter!B:H, 7, FALSE)</f>
        <v>AUD</v>
      </c>
      <c r="H545">
        <f>VLOOKUP(A545, Kickstarter!B:I, 8, FALSE)</f>
        <v>1414807962</v>
      </c>
    </row>
    <row r="546" spans="1:8" ht="60" x14ac:dyDescent="0.25">
      <c r="A546" s="1" t="s">
        <v>545</v>
      </c>
      <c r="B546" s="1" t="str">
        <f>VLOOKUP(A546, Kickstarter!B:C, 2, FALSE)</f>
        <v>Do you have a favorite shirt? So does everyone else. Favowear is creating a platform to share the best clothes and shopping sources.</v>
      </c>
      <c r="C546" s="9">
        <f>VLOOKUP(A546, Kickstarter!B:E, 3, FALSE)</f>
        <v>500</v>
      </c>
      <c r="D546">
        <f>VLOOKUP(A546, Kickstarter!B:E, 4, FALSE)</f>
        <v>6</v>
      </c>
      <c r="E546" t="str">
        <f>VLOOKUP(A546, Kickstarter!B:F, 5, FALSE)</f>
        <v>failed</v>
      </c>
      <c r="F546" t="str">
        <f>VLOOKUP(A546, Kickstarter!B:G, 6, FALSE)</f>
        <v>US</v>
      </c>
      <c r="G546" t="str">
        <f>VLOOKUP(A546, Kickstarter!B:H, 7, FALSE)</f>
        <v>USD</v>
      </c>
      <c r="H546">
        <f>VLOOKUP(A546, Kickstarter!B:I, 8, FALSE)</f>
        <v>1467647160</v>
      </c>
    </row>
    <row r="547" spans="1:8" ht="60" x14ac:dyDescent="0.25">
      <c r="A547" s="1" t="s">
        <v>546</v>
      </c>
      <c r="B547" s="1" t="str">
        <f>VLOOKUP(A547, Kickstarter!B:C, 2, FALSE)</f>
        <v>1st collaborative webdesign tool to create professional websites with WordPress, Bootstrap and other open source technologies.</v>
      </c>
      <c r="C547" s="9">
        <f>VLOOKUP(A547, Kickstarter!B:E, 3, FALSE)</f>
        <v>50000</v>
      </c>
      <c r="D547">
        <f>VLOOKUP(A547, Kickstarter!B:E, 4, FALSE)</f>
        <v>13692</v>
      </c>
      <c r="E547" t="str">
        <f>VLOOKUP(A547, Kickstarter!B:F, 5, FALSE)</f>
        <v>failed</v>
      </c>
      <c r="F547" t="str">
        <f>VLOOKUP(A547, Kickstarter!B:G, 6, FALSE)</f>
        <v>FR</v>
      </c>
      <c r="G547" t="str">
        <f>VLOOKUP(A547, Kickstarter!B:H, 7, FALSE)</f>
        <v>EUR</v>
      </c>
      <c r="H547">
        <f>VLOOKUP(A547, Kickstarter!B:I, 8, FALSE)</f>
        <v>1447600389</v>
      </c>
    </row>
    <row r="548" spans="1:8" ht="60" x14ac:dyDescent="0.25">
      <c r="A548" s="1" t="s">
        <v>547</v>
      </c>
      <c r="B548" s="1" t="str">
        <f>VLOOKUP(A548, Kickstarter!B:C, 2, FALSE)</f>
        <v>Build a Christian Network Platform to connect and collaborate projects, events, missions and support online to fulfill the call.</v>
      </c>
      <c r="C548" s="9">
        <f>VLOOKUP(A548, Kickstarter!B:E, 3, FALSE)</f>
        <v>60000</v>
      </c>
      <c r="D548">
        <f>VLOOKUP(A548, Kickstarter!B:E, 4, FALSE)</f>
        <v>52</v>
      </c>
      <c r="E548" t="str">
        <f>VLOOKUP(A548, Kickstarter!B:F, 5, FALSE)</f>
        <v>failed</v>
      </c>
      <c r="F548" t="str">
        <f>VLOOKUP(A548, Kickstarter!B:G, 6, FALSE)</f>
        <v>US</v>
      </c>
      <c r="G548" t="str">
        <f>VLOOKUP(A548, Kickstarter!B:H, 7, FALSE)</f>
        <v>USD</v>
      </c>
      <c r="H548">
        <f>VLOOKUP(A548, Kickstarter!B:I, 8, FALSE)</f>
        <v>1445097715</v>
      </c>
    </row>
    <row r="549" spans="1:8" ht="60" x14ac:dyDescent="0.25">
      <c r="A549" s="1" t="s">
        <v>548</v>
      </c>
      <c r="B549" s="1" t="str">
        <f>VLOOKUP(A549, Kickstarter!B:C, 2, FALSE)</f>
        <v>We are looking to build a secure email / document sharing system for companies needing to send sensitive information to clients.</v>
      </c>
      <c r="C549" s="9">
        <f>VLOOKUP(A549, Kickstarter!B:E, 3, FALSE)</f>
        <v>7500</v>
      </c>
      <c r="D549">
        <f>VLOOKUP(A549, Kickstarter!B:E, 4, FALSE)</f>
        <v>0</v>
      </c>
      <c r="E549" t="str">
        <f>VLOOKUP(A549, Kickstarter!B:F, 5, FALSE)</f>
        <v>failed</v>
      </c>
      <c r="F549" t="str">
        <f>VLOOKUP(A549, Kickstarter!B:G, 6, FALSE)</f>
        <v>GB</v>
      </c>
      <c r="G549" t="str">
        <f>VLOOKUP(A549, Kickstarter!B:H, 7, FALSE)</f>
        <v>GBP</v>
      </c>
      <c r="H549">
        <f>VLOOKUP(A549, Kickstarter!B:I, 8, FALSE)</f>
        <v>1455122564</v>
      </c>
    </row>
    <row r="550" spans="1:8" ht="45" x14ac:dyDescent="0.25">
      <c r="A550" s="1" t="s">
        <v>549</v>
      </c>
      <c r="B550" s="1" t="str">
        <f>VLOOKUP(A550, Kickstarter!B:C, 2, FALSE)</f>
        <v>Teach your native language online or study a foreign language with native speaking teachers. Social Web service and apps.</v>
      </c>
      <c r="C550" s="9">
        <f>VLOOKUP(A550, Kickstarter!B:E, 3, FALSE)</f>
        <v>10000</v>
      </c>
      <c r="D550">
        <f>VLOOKUP(A550, Kickstarter!B:E, 4, FALSE)</f>
        <v>9</v>
      </c>
      <c r="E550" t="str">
        <f>VLOOKUP(A550, Kickstarter!B:F, 5, FALSE)</f>
        <v>failed</v>
      </c>
      <c r="F550" t="str">
        <f>VLOOKUP(A550, Kickstarter!B:G, 6, FALSE)</f>
        <v>GB</v>
      </c>
      <c r="G550" t="str">
        <f>VLOOKUP(A550, Kickstarter!B:H, 7, FALSE)</f>
        <v>GBP</v>
      </c>
      <c r="H550">
        <f>VLOOKUP(A550, Kickstarter!B:I, 8, FALSE)</f>
        <v>1446154848</v>
      </c>
    </row>
    <row r="551" spans="1:8" ht="60" x14ac:dyDescent="0.25">
      <c r="A551" s="1" t="s">
        <v>550</v>
      </c>
      <c r="B551" s="1" t="str">
        <f>VLOOKUP(A551, Kickstarter!B:C, 2, FALSE)</f>
        <v>The project idea came from game keys, gamers give out game keys on insecure forums and websites, we want to change that and make it fun</v>
      </c>
      <c r="C551" s="9">
        <f>VLOOKUP(A551, Kickstarter!B:E, 3, FALSE)</f>
        <v>2500</v>
      </c>
      <c r="D551">
        <f>VLOOKUP(A551, Kickstarter!B:E, 4, FALSE)</f>
        <v>68</v>
      </c>
      <c r="E551" t="str">
        <f>VLOOKUP(A551, Kickstarter!B:F, 5, FALSE)</f>
        <v>failed</v>
      </c>
      <c r="F551" t="str">
        <f>VLOOKUP(A551, Kickstarter!B:G, 6, FALSE)</f>
        <v>GB</v>
      </c>
      <c r="G551" t="str">
        <f>VLOOKUP(A551, Kickstarter!B:H, 7, FALSE)</f>
        <v>GBP</v>
      </c>
      <c r="H551">
        <f>VLOOKUP(A551, Kickstarter!B:I, 8, FALSE)</f>
        <v>1436368622</v>
      </c>
    </row>
    <row r="552" spans="1:8" ht="60" x14ac:dyDescent="0.25">
      <c r="A552" s="1" t="s">
        <v>551</v>
      </c>
      <c r="B552" s="1" t="str">
        <f>VLOOKUP(A552, Kickstarter!B:C, 2, FALSE)</f>
        <v>Help us shine the spotlight on our local businesses and contractors by providing a cost-effective ecommerce &amp; marketing platform</v>
      </c>
      <c r="C552" s="9">
        <f>VLOOKUP(A552, Kickstarter!B:E, 3, FALSE)</f>
        <v>5000</v>
      </c>
      <c r="D552">
        <f>VLOOKUP(A552, Kickstarter!B:E, 4, FALSE)</f>
        <v>35</v>
      </c>
      <c r="E552" t="str">
        <f>VLOOKUP(A552, Kickstarter!B:F, 5, FALSE)</f>
        <v>failed</v>
      </c>
      <c r="F552" t="str">
        <f>VLOOKUP(A552, Kickstarter!B:G, 6, FALSE)</f>
        <v>CA</v>
      </c>
      <c r="G552" t="str">
        <f>VLOOKUP(A552, Kickstarter!B:H, 7, FALSE)</f>
        <v>CAD</v>
      </c>
      <c r="H552">
        <f>VLOOKUP(A552, Kickstarter!B:I, 8, FALSE)</f>
        <v>1485838800</v>
      </c>
    </row>
    <row r="553" spans="1:8" ht="60" x14ac:dyDescent="0.25">
      <c r="A553" s="1" t="s">
        <v>552</v>
      </c>
      <c r="B553" s="1" t="str">
        <f>VLOOKUP(A553, Kickstarter!B:C, 2, FALSE)</f>
        <v>AX Nation's goal is to develop, highlight, and connect black business leaders across the diaspora with skilled software developers.</v>
      </c>
      <c r="C553" s="9">
        <f>VLOOKUP(A553, Kickstarter!B:E, 3, FALSE)</f>
        <v>75000</v>
      </c>
      <c r="D553">
        <f>VLOOKUP(A553, Kickstarter!B:E, 4, FALSE)</f>
        <v>3781</v>
      </c>
      <c r="E553" t="str">
        <f>VLOOKUP(A553, Kickstarter!B:F, 5, FALSE)</f>
        <v>failed</v>
      </c>
      <c r="F553" t="str">
        <f>VLOOKUP(A553, Kickstarter!B:G, 6, FALSE)</f>
        <v>US</v>
      </c>
      <c r="G553" t="str">
        <f>VLOOKUP(A553, Kickstarter!B:H, 7, FALSE)</f>
        <v>USD</v>
      </c>
      <c r="H553">
        <f>VLOOKUP(A553, Kickstarter!B:I, 8, FALSE)</f>
        <v>1438451580</v>
      </c>
    </row>
    <row r="554" spans="1:8" ht="45" x14ac:dyDescent="0.25">
      <c r="A554" s="1" t="s">
        <v>553</v>
      </c>
      <c r="B554" s="1" t="str">
        <f>VLOOKUP(A554, Kickstarter!B:C, 2, FALSE)</f>
        <v>Axoral is a 3d interactive social media interface, with the potential to be so much more, but we need your help!</v>
      </c>
      <c r="C554" s="9">
        <f>VLOOKUP(A554, Kickstarter!B:E, 3, FALSE)</f>
        <v>45000</v>
      </c>
      <c r="D554">
        <f>VLOOKUP(A554, Kickstarter!B:E, 4, FALSE)</f>
        <v>0</v>
      </c>
      <c r="E554" t="str">
        <f>VLOOKUP(A554, Kickstarter!B:F, 5, FALSE)</f>
        <v>failed</v>
      </c>
      <c r="F554" t="str">
        <f>VLOOKUP(A554, Kickstarter!B:G, 6, FALSE)</f>
        <v>CA</v>
      </c>
      <c r="G554" t="str">
        <f>VLOOKUP(A554, Kickstarter!B:H, 7, FALSE)</f>
        <v>CAD</v>
      </c>
      <c r="H554">
        <f>VLOOKUP(A554, Kickstarter!B:I, 8, FALSE)</f>
        <v>1452350896</v>
      </c>
    </row>
    <row r="555" spans="1:8" ht="45" x14ac:dyDescent="0.25">
      <c r="A555" s="1" t="s">
        <v>554</v>
      </c>
      <c r="B555" s="1" t="str">
        <f>VLOOKUP(A555, Kickstarter!B:C, 2, FALSE)</f>
        <v>Groundbreaking New Classifieds Website Grows Into Largest Nationwide Coverage By Turning Users Into Entrepreneurs</v>
      </c>
      <c r="C555" s="9">
        <f>VLOOKUP(A555, Kickstarter!B:E, 3, FALSE)</f>
        <v>25000</v>
      </c>
      <c r="D555">
        <f>VLOOKUP(A555, Kickstarter!B:E, 4, FALSE)</f>
        <v>123</v>
      </c>
      <c r="E555" t="str">
        <f>VLOOKUP(A555, Kickstarter!B:F, 5, FALSE)</f>
        <v>failed</v>
      </c>
      <c r="F555" t="str">
        <f>VLOOKUP(A555, Kickstarter!B:G, 6, FALSE)</f>
        <v>US</v>
      </c>
      <c r="G555" t="str">
        <f>VLOOKUP(A555, Kickstarter!B:H, 7, FALSE)</f>
        <v>USD</v>
      </c>
      <c r="H555">
        <f>VLOOKUP(A555, Kickstarter!B:I, 8, FALSE)</f>
        <v>1415988991</v>
      </c>
    </row>
    <row r="556" spans="1:8" ht="60" x14ac:dyDescent="0.25">
      <c r="A556" s="1" t="s">
        <v>555</v>
      </c>
      <c r="B556" s="1" t="str">
        <f>VLOOKUP(A556, Kickstarter!B:C, 2, FALSE)</f>
        <v>grplife helps non-profit and community groups engage their members while upholding an attitude of responsibility for their information</v>
      </c>
      <c r="C556" s="9">
        <f>VLOOKUP(A556, Kickstarter!B:E, 3, FALSE)</f>
        <v>3870</v>
      </c>
      <c r="D556">
        <f>VLOOKUP(A556, Kickstarter!B:E, 4, FALSE)</f>
        <v>1416</v>
      </c>
      <c r="E556" t="str">
        <f>VLOOKUP(A556, Kickstarter!B:F, 5, FALSE)</f>
        <v>failed</v>
      </c>
      <c r="F556" t="str">
        <f>VLOOKUP(A556, Kickstarter!B:G, 6, FALSE)</f>
        <v>US</v>
      </c>
      <c r="G556" t="str">
        <f>VLOOKUP(A556, Kickstarter!B:H, 7, FALSE)</f>
        <v>USD</v>
      </c>
      <c r="H556">
        <f>VLOOKUP(A556, Kickstarter!B:I, 8, FALSE)</f>
        <v>1413735972</v>
      </c>
    </row>
    <row r="557" spans="1:8" ht="60" x14ac:dyDescent="0.25">
      <c r="A557" s="1" t="s">
        <v>556</v>
      </c>
      <c r="B557" s="1" t="str">
        <f>VLOOKUP(A557, Kickstarter!B:C, 2, FALSE)</f>
        <v>Show-Skill.net helps to promote young football talents for free. It's the best place to show what you've got! Just post your videos :)</v>
      </c>
      <c r="C557" s="9">
        <f>VLOOKUP(A557, Kickstarter!B:E, 3, FALSE)</f>
        <v>7500</v>
      </c>
      <c r="D557">
        <f>VLOOKUP(A557, Kickstarter!B:E, 4, FALSE)</f>
        <v>0</v>
      </c>
      <c r="E557" t="str">
        <f>VLOOKUP(A557, Kickstarter!B:F, 5, FALSE)</f>
        <v>failed</v>
      </c>
      <c r="F557" t="str">
        <f>VLOOKUP(A557, Kickstarter!B:G, 6, FALSE)</f>
        <v>GB</v>
      </c>
      <c r="G557" t="str">
        <f>VLOOKUP(A557, Kickstarter!B:H, 7, FALSE)</f>
        <v>GBP</v>
      </c>
      <c r="H557">
        <f>VLOOKUP(A557, Kickstarter!B:I, 8, FALSE)</f>
        <v>1465720143</v>
      </c>
    </row>
    <row r="558" spans="1:8" ht="30" x14ac:dyDescent="0.25">
      <c r="A558" s="1" t="s">
        <v>557</v>
      </c>
      <c r="B558" s="1" t="str">
        <f>VLOOKUP(A558, Kickstarter!B:C, 2, FALSE)</f>
        <v>An educational platform for learning Unified English Braille Code</v>
      </c>
      <c r="C558" s="9">
        <f>VLOOKUP(A558, Kickstarter!B:E, 3, FALSE)</f>
        <v>8000</v>
      </c>
      <c r="D558">
        <f>VLOOKUP(A558, Kickstarter!B:E, 4, FALSE)</f>
        <v>200</v>
      </c>
      <c r="E558" t="str">
        <f>VLOOKUP(A558, Kickstarter!B:F, 5, FALSE)</f>
        <v>failed</v>
      </c>
      <c r="F558" t="str">
        <f>VLOOKUP(A558, Kickstarter!B:G, 6, FALSE)</f>
        <v>US</v>
      </c>
      <c r="G558" t="str">
        <f>VLOOKUP(A558, Kickstarter!B:H, 7, FALSE)</f>
        <v>USD</v>
      </c>
      <c r="H558">
        <f>VLOOKUP(A558, Kickstarter!B:I, 8, FALSE)</f>
        <v>1452112717</v>
      </c>
    </row>
    <row r="559" spans="1:8" ht="60" x14ac:dyDescent="0.25">
      <c r="A559" s="1" t="s">
        <v>558</v>
      </c>
      <c r="B559" s="1" t="str">
        <f>VLOOKUP(A559, Kickstarter!B:C, 2, FALSE)</f>
        <v>The world's first interactive global domestic violence platform which connects victims, NGO's, policy-makers and researchers.</v>
      </c>
      <c r="C559" s="9">
        <f>VLOOKUP(A559, Kickstarter!B:E, 3, FALSE)</f>
        <v>150000</v>
      </c>
      <c r="D559">
        <f>VLOOKUP(A559, Kickstarter!B:E, 4, FALSE)</f>
        <v>1366</v>
      </c>
      <c r="E559" t="str">
        <f>VLOOKUP(A559, Kickstarter!B:F, 5, FALSE)</f>
        <v>failed</v>
      </c>
      <c r="F559" t="str">
        <f>VLOOKUP(A559, Kickstarter!B:G, 6, FALSE)</f>
        <v>DE</v>
      </c>
      <c r="G559" t="str">
        <f>VLOOKUP(A559, Kickstarter!B:H, 7, FALSE)</f>
        <v>EUR</v>
      </c>
      <c r="H559">
        <f>VLOOKUP(A559, Kickstarter!B:I, 8, FALSE)</f>
        <v>1480721803</v>
      </c>
    </row>
    <row r="560" spans="1:8" ht="60" x14ac:dyDescent="0.25">
      <c r="A560" s="1" t="s">
        <v>559</v>
      </c>
      <c r="B560" s="1" t="str">
        <f>VLOOKUP(A560, Kickstarter!B:C, 2, FALSE)</f>
        <v>A community website with news, classifieds, photo albums, business reviews and a calendar for the local community to share.</v>
      </c>
      <c r="C560" s="9">
        <f>VLOOKUP(A560, Kickstarter!B:E, 3, FALSE)</f>
        <v>750</v>
      </c>
      <c r="D560">
        <f>VLOOKUP(A560, Kickstarter!B:E, 4, FALSE)</f>
        <v>0</v>
      </c>
      <c r="E560" t="str">
        <f>VLOOKUP(A560, Kickstarter!B:F, 5, FALSE)</f>
        <v>failed</v>
      </c>
      <c r="F560" t="str">
        <f>VLOOKUP(A560, Kickstarter!B:G, 6, FALSE)</f>
        <v>US</v>
      </c>
      <c r="G560" t="str">
        <f>VLOOKUP(A560, Kickstarter!B:H, 7, FALSE)</f>
        <v>USD</v>
      </c>
      <c r="H560">
        <f>VLOOKUP(A560, Kickstarter!B:I, 8, FALSE)</f>
        <v>1427227905</v>
      </c>
    </row>
    <row r="561" spans="1:8" ht="60" x14ac:dyDescent="0.25">
      <c r="A561" s="1" t="s">
        <v>560</v>
      </c>
      <c r="B561" s="1" t="str">
        <f>VLOOKUP(A561, Kickstarter!B:C, 2, FALSE)</f>
        <v>The words most comprehensive platform for creatives &amp; artists. Develop &amp; showcase user talent &amp; link them to business &amp; brands globally</v>
      </c>
      <c r="C561" s="9">
        <f>VLOOKUP(A561, Kickstarter!B:E, 3, FALSE)</f>
        <v>240000</v>
      </c>
      <c r="D561">
        <f>VLOOKUP(A561, Kickstarter!B:E, 4, FALSE)</f>
        <v>50</v>
      </c>
      <c r="E561" t="str">
        <f>VLOOKUP(A561, Kickstarter!B:F, 5, FALSE)</f>
        <v>failed</v>
      </c>
      <c r="F561" t="str">
        <f>VLOOKUP(A561, Kickstarter!B:G, 6, FALSE)</f>
        <v>US</v>
      </c>
      <c r="G561" t="str">
        <f>VLOOKUP(A561, Kickstarter!B:H, 7, FALSE)</f>
        <v>USD</v>
      </c>
      <c r="H561">
        <f>VLOOKUP(A561, Kickstarter!B:I, 8, FALSE)</f>
        <v>1449989260</v>
      </c>
    </row>
    <row r="562" spans="1:8" ht="45" x14ac:dyDescent="0.25">
      <c r="A562" s="1" t="s">
        <v>561</v>
      </c>
      <c r="B562" s="1" t="str">
        <f>VLOOKUP(A562, Kickstarter!B:C, 2, FALSE)</f>
        <v>In the future the possibility exists that the internet it's self could be felled, we have world seed banks, it's time for a net bank,..</v>
      </c>
      <c r="C562" s="9">
        <f>VLOOKUP(A562, Kickstarter!B:E, 3, FALSE)</f>
        <v>100000</v>
      </c>
      <c r="D562">
        <f>VLOOKUP(A562, Kickstarter!B:E, 4, FALSE)</f>
        <v>12</v>
      </c>
      <c r="E562" t="str">
        <f>VLOOKUP(A562, Kickstarter!B:F, 5, FALSE)</f>
        <v>failed</v>
      </c>
      <c r="F562" t="str">
        <f>VLOOKUP(A562, Kickstarter!B:G, 6, FALSE)</f>
        <v>CA</v>
      </c>
      <c r="G562" t="str">
        <f>VLOOKUP(A562, Kickstarter!B:H, 7, FALSE)</f>
        <v>CAD</v>
      </c>
      <c r="H562">
        <f>VLOOKUP(A562, Kickstarter!B:I, 8, FALSE)</f>
        <v>1418841045</v>
      </c>
    </row>
    <row r="563" spans="1:8" ht="60" x14ac:dyDescent="0.25">
      <c r="A563" s="1" t="s">
        <v>562</v>
      </c>
      <c r="B563" s="1" t="str">
        <f>VLOOKUP(A563, Kickstarter!B:C, 2, FALSE)</f>
        <v>A marketplace for talent and employers to match. Using intuitive technology we match &amp; place talent with the best career position.</v>
      </c>
      <c r="C563" s="9">
        <f>VLOOKUP(A563, Kickstarter!B:E, 3, FALSE)</f>
        <v>15000</v>
      </c>
      <c r="D563">
        <f>VLOOKUP(A563, Kickstarter!B:E, 4, FALSE)</f>
        <v>55</v>
      </c>
      <c r="E563" t="str">
        <f>VLOOKUP(A563, Kickstarter!B:F, 5, FALSE)</f>
        <v>failed</v>
      </c>
      <c r="F563" t="str">
        <f>VLOOKUP(A563, Kickstarter!B:G, 6, FALSE)</f>
        <v>US</v>
      </c>
      <c r="G563" t="str">
        <f>VLOOKUP(A563, Kickstarter!B:H, 7, FALSE)</f>
        <v>USD</v>
      </c>
      <c r="H563">
        <f>VLOOKUP(A563, Kickstarter!B:I, 8, FALSE)</f>
        <v>1445874513</v>
      </c>
    </row>
    <row r="564" spans="1:8" ht="60" x14ac:dyDescent="0.25">
      <c r="A564" s="1" t="s">
        <v>563</v>
      </c>
      <c r="B564" s="1" t="str">
        <f>VLOOKUP(A564, Kickstarter!B:C, 2, FALSE)</f>
        <v>i would like to develop an international free platform for domestic and international students to find accomodation in all countries</v>
      </c>
      <c r="C564" s="9">
        <f>VLOOKUP(A564, Kickstarter!B:E, 3, FALSE)</f>
        <v>50000</v>
      </c>
      <c r="D564">
        <f>VLOOKUP(A564, Kickstarter!B:E, 4, FALSE)</f>
        <v>0</v>
      </c>
      <c r="E564" t="str">
        <f>VLOOKUP(A564, Kickstarter!B:F, 5, FALSE)</f>
        <v>failed</v>
      </c>
      <c r="F564" t="str">
        <f>VLOOKUP(A564, Kickstarter!B:G, 6, FALSE)</f>
        <v>NL</v>
      </c>
      <c r="G564" t="str">
        <f>VLOOKUP(A564, Kickstarter!B:H, 7, FALSE)</f>
        <v>EUR</v>
      </c>
      <c r="H564">
        <f>VLOOKUP(A564, Kickstarter!B:I, 8, FALSE)</f>
        <v>1482052815</v>
      </c>
    </row>
    <row r="565" spans="1:8" ht="60" x14ac:dyDescent="0.25">
      <c r="A565" s="1" t="s">
        <v>564</v>
      </c>
      <c r="B565" s="1" t="str">
        <f>VLOOKUP(A565, Kickstarter!B:C, 2, FALSE)</f>
        <v>I want to help people who have trouble remembering the simple things in life, like what day it is and what they need to do today.</v>
      </c>
      <c r="C565" s="9">
        <f>VLOOKUP(A565, Kickstarter!B:E, 3, FALSE)</f>
        <v>75000</v>
      </c>
      <c r="D565">
        <f>VLOOKUP(A565, Kickstarter!B:E, 4, FALSE)</f>
        <v>68</v>
      </c>
      <c r="E565" t="str">
        <f>VLOOKUP(A565, Kickstarter!B:F, 5, FALSE)</f>
        <v>failed</v>
      </c>
      <c r="F565" t="str">
        <f>VLOOKUP(A565, Kickstarter!B:G, 6, FALSE)</f>
        <v>AU</v>
      </c>
      <c r="G565" t="str">
        <f>VLOOKUP(A565, Kickstarter!B:H, 7, FALSE)</f>
        <v>AUD</v>
      </c>
      <c r="H565">
        <f>VLOOKUP(A565, Kickstarter!B:I, 8, FALSE)</f>
        <v>1424137247</v>
      </c>
    </row>
    <row r="566" spans="1:8" ht="60" x14ac:dyDescent="0.25">
      <c r="A566" s="1" t="s">
        <v>565</v>
      </c>
      <c r="B566" s="1" t="str">
        <f>VLOOKUP(A566, Kickstarter!B:C, 2, FALSE)</f>
        <v>Plateforme de troc gratuit et d'Ã©changes en tous genres par nature. Mieux s'entraider, Ã©changer, de donner, louer ou vendre Ã  distance.</v>
      </c>
      <c r="C566" s="9">
        <f>VLOOKUP(A566, Kickstarter!B:E, 3, FALSE)</f>
        <v>18000</v>
      </c>
      <c r="D566">
        <f>VLOOKUP(A566, Kickstarter!B:E, 4, FALSE)</f>
        <v>1</v>
      </c>
      <c r="E566" t="str">
        <f>VLOOKUP(A566, Kickstarter!B:F, 5, FALSE)</f>
        <v>failed</v>
      </c>
      <c r="F566" t="str">
        <f>VLOOKUP(A566, Kickstarter!B:G, 6, FALSE)</f>
        <v>FR</v>
      </c>
      <c r="G566" t="str">
        <f>VLOOKUP(A566, Kickstarter!B:H, 7, FALSE)</f>
        <v>EUR</v>
      </c>
      <c r="H566">
        <f>VLOOKUP(A566, Kickstarter!B:I, 8, FALSE)</f>
        <v>1457822275</v>
      </c>
    </row>
    <row r="567" spans="1:8" ht="60" x14ac:dyDescent="0.25">
      <c r="A567" s="1" t="s">
        <v>566</v>
      </c>
      <c r="B567" s="1" t="str">
        <f>VLOOKUP(A567, Kickstarter!B:C, 2, FALSE)</f>
        <v>Our objective is to provide a platform which helps teachers to provide courses to leaners in wide range of locations including Africa.</v>
      </c>
      <c r="C567" s="9">
        <f>VLOOKUP(A567, Kickstarter!B:E, 3, FALSE)</f>
        <v>25000</v>
      </c>
      <c r="D567">
        <f>VLOOKUP(A567, Kickstarter!B:E, 4, FALSE)</f>
        <v>0</v>
      </c>
      <c r="E567" t="str">
        <f>VLOOKUP(A567, Kickstarter!B:F, 5, FALSE)</f>
        <v>failed</v>
      </c>
      <c r="F567" t="str">
        <f>VLOOKUP(A567, Kickstarter!B:G, 6, FALSE)</f>
        <v>GB</v>
      </c>
      <c r="G567" t="str">
        <f>VLOOKUP(A567, Kickstarter!B:H, 7, FALSE)</f>
        <v>GBP</v>
      </c>
      <c r="H567">
        <f>VLOOKUP(A567, Kickstarter!B:I, 8, FALSE)</f>
        <v>1436554249</v>
      </c>
    </row>
    <row r="568" spans="1:8" ht="60" x14ac:dyDescent="0.25">
      <c r="A568" s="1" t="s">
        <v>567</v>
      </c>
      <c r="B568" s="1" t="str">
        <f>VLOOKUP(A568, Kickstarter!B:C, 2, FALSE)</f>
        <v>I am creating a website that will make it easier for people to promote or find rummage sales utilizing the power of Google Maps</v>
      </c>
      <c r="C568" s="9">
        <f>VLOOKUP(A568, Kickstarter!B:E, 3, FALSE)</f>
        <v>5000</v>
      </c>
      <c r="D568">
        <f>VLOOKUP(A568, Kickstarter!B:E, 4, FALSE)</f>
        <v>1</v>
      </c>
      <c r="E568" t="str">
        <f>VLOOKUP(A568, Kickstarter!B:F, 5, FALSE)</f>
        <v>failed</v>
      </c>
      <c r="F568" t="str">
        <f>VLOOKUP(A568, Kickstarter!B:G, 6, FALSE)</f>
        <v>US</v>
      </c>
      <c r="G568" t="str">
        <f>VLOOKUP(A568, Kickstarter!B:H, 7, FALSE)</f>
        <v>USD</v>
      </c>
      <c r="H568">
        <f>VLOOKUP(A568, Kickstarter!B:I, 8, FALSE)</f>
        <v>1468513533</v>
      </c>
    </row>
    <row r="569" spans="1:8" ht="60" x14ac:dyDescent="0.25">
      <c r="A569" s="1" t="s">
        <v>568</v>
      </c>
      <c r="B569" s="1" t="str">
        <f>VLOOKUP(A569, Kickstarter!B:C, 2, FALSE)</f>
        <v>UnimeTV's goal to revolutionize the way anime lovers interact with one another. Connect with others around the globe like never before!</v>
      </c>
      <c r="C569" s="9">
        <f>VLOOKUP(A569, Kickstarter!B:E, 3, FALSE)</f>
        <v>10000</v>
      </c>
      <c r="D569">
        <f>VLOOKUP(A569, Kickstarter!B:E, 4, FALSE)</f>
        <v>0</v>
      </c>
      <c r="E569" t="str">
        <f>VLOOKUP(A569, Kickstarter!B:F, 5, FALSE)</f>
        <v>failed</v>
      </c>
      <c r="F569" t="str">
        <f>VLOOKUP(A569, Kickstarter!B:G, 6, FALSE)</f>
        <v>US</v>
      </c>
      <c r="G569" t="str">
        <f>VLOOKUP(A569, Kickstarter!B:H, 7, FALSE)</f>
        <v>USD</v>
      </c>
      <c r="H569">
        <f>VLOOKUP(A569, Kickstarter!B:I, 8, FALSE)</f>
        <v>1420143194</v>
      </c>
    </row>
    <row r="570" spans="1:8" ht="75" x14ac:dyDescent="0.25">
      <c r="A570" s="1" t="s">
        <v>569</v>
      </c>
      <c r="B570" s="1" t="str">
        <f>VLOOKUP(A570, Kickstarter!B:C, 2, FALSE)</f>
        <v>A million snow lovers from all over the planet, connected to each other with a common goal. "To have the best snow experiences 
ever."</v>
      </c>
      <c r="C570" s="9">
        <f>VLOOKUP(A570, Kickstarter!B:E, 3, FALSE)</f>
        <v>24500</v>
      </c>
      <c r="D570">
        <f>VLOOKUP(A570, Kickstarter!B:E, 4, FALSE)</f>
        <v>245</v>
      </c>
      <c r="E570" t="str">
        <f>VLOOKUP(A570, Kickstarter!B:F, 5, FALSE)</f>
        <v>failed</v>
      </c>
      <c r="F570" t="str">
        <f>VLOOKUP(A570, Kickstarter!B:G, 6, FALSE)</f>
        <v>NZ</v>
      </c>
      <c r="G570" t="str">
        <f>VLOOKUP(A570, Kickstarter!B:H, 7, FALSE)</f>
        <v>NZD</v>
      </c>
      <c r="H570">
        <f>VLOOKUP(A570, Kickstarter!B:I, 8, FALSE)</f>
        <v>1452942000</v>
      </c>
    </row>
    <row r="571" spans="1:8" ht="45" x14ac:dyDescent="0.25">
      <c r="A571" s="1" t="s">
        <v>570</v>
      </c>
      <c r="B571" s="1" t="str">
        <f>VLOOKUP(A571, Kickstarter!B:C, 2, FALSE)</f>
        <v>Mioti is an indie game marketplace that doubles as a community for developers to join networks and discuss projects.</v>
      </c>
      <c r="C571" s="9">
        <f>VLOOKUP(A571, Kickstarter!B:E, 3, FALSE)</f>
        <v>2500</v>
      </c>
      <c r="D571">
        <f>VLOOKUP(A571, Kickstarter!B:E, 4, FALSE)</f>
        <v>20</v>
      </c>
      <c r="E571" t="str">
        <f>VLOOKUP(A571, Kickstarter!B:F, 5, FALSE)</f>
        <v>failed</v>
      </c>
      <c r="F571" t="str">
        <f>VLOOKUP(A571, Kickstarter!B:G, 6, FALSE)</f>
        <v>CA</v>
      </c>
      <c r="G571" t="str">
        <f>VLOOKUP(A571, Kickstarter!B:H, 7, FALSE)</f>
        <v>CAD</v>
      </c>
      <c r="H571">
        <f>VLOOKUP(A571, Kickstarter!B:I, 8, FALSE)</f>
        <v>1451679612</v>
      </c>
    </row>
    <row r="572" spans="1:8" ht="30" x14ac:dyDescent="0.25">
      <c r="A572" s="1" t="s">
        <v>571</v>
      </c>
      <c r="B572" s="1" t="str">
        <f>VLOOKUP(A572, Kickstarter!B:C, 2, FALSE)</f>
        <v>Humans have AM/FM/Satellite radio, kids have radio Disney, pets have DogCatRadio.</v>
      </c>
      <c r="C572" s="9">
        <f>VLOOKUP(A572, Kickstarter!B:E, 3, FALSE)</f>
        <v>85000</v>
      </c>
      <c r="D572">
        <f>VLOOKUP(A572, Kickstarter!B:E, 4, FALSE)</f>
        <v>142</v>
      </c>
      <c r="E572" t="str">
        <f>VLOOKUP(A572, Kickstarter!B:F, 5, FALSE)</f>
        <v>failed</v>
      </c>
      <c r="F572" t="str">
        <f>VLOOKUP(A572, Kickstarter!B:G, 6, FALSE)</f>
        <v>US</v>
      </c>
      <c r="G572" t="str">
        <f>VLOOKUP(A572, Kickstarter!B:H, 7, FALSE)</f>
        <v>USD</v>
      </c>
      <c r="H572">
        <f>VLOOKUP(A572, Kickstarter!B:I, 8, FALSE)</f>
        <v>1455822569</v>
      </c>
    </row>
    <row r="573" spans="1:8" ht="60" x14ac:dyDescent="0.25">
      <c r="A573" s="1" t="s">
        <v>572</v>
      </c>
      <c r="B573" s="1" t="str">
        <f>VLOOKUP(A573, Kickstarter!B:C, 2, FALSE)</f>
        <v>Snag-A-Slip is an online platform that connects boaters with awesome marinas and available boat slips so that they can book with ease.</v>
      </c>
      <c r="C573" s="9">
        <f>VLOOKUP(A573, Kickstarter!B:E, 3, FALSE)</f>
        <v>25000</v>
      </c>
      <c r="D573">
        <f>VLOOKUP(A573, Kickstarter!B:E, 4, FALSE)</f>
        <v>106</v>
      </c>
      <c r="E573" t="str">
        <f>VLOOKUP(A573, Kickstarter!B:F, 5, FALSE)</f>
        <v>failed</v>
      </c>
      <c r="F573" t="str">
        <f>VLOOKUP(A573, Kickstarter!B:G, 6, FALSE)</f>
        <v>US</v>
      </c>
      <c r="G573" t="str">
        <f>VLOOKUP(A573, Kickstarter!B:H, 7, FALSE)</f>
        <v>USD</v>
      </c>
      <c r="H573">
        <f>VLOOKUP(A573, Kickstarter!B:I, 8, FALSE)</f>
        <v>1437969540</v>
      </c>
    </row>
    <row r="574" spans="1:8" ht="60" x14ac:dyDescent="0.25">
      <c r="A574" s="1" t="s">
        <v>573</v>
      </c>
      <c r="B574" s="1" t="str">
        <f>VLOOKUP(A574, Kickstarter!B:C, 2, FALSE)</f>
        <v>FairwayJockey.com is a web platform to make high quality custom tour golf equipment available at a lower cost to the consumer.</v>
      </c>
      <c r="C574" s="9">
        <f>VLOOKUP(A574, Kickstarter!B:E, 3, FALSE)</f>
        <v>2500</v>
      </c>
      <c r="D574">
        <f>VLOOKUP(A574, Kickstarter!B:E, 4, FALSE)</f>
        <v>0</v>
      </c>
      <c r="E574" t="str">
        <f>VLOOKUP(A574, Kickstarter!B:F, 5, FALSE)</f>
        <v>failed</v>
      </c>
      <c r="F574" t="str">
        <f>VLOOKUP(A574, Kickstarter!B:G, 6, FALSE)</f>
        <v>US</v>
      </c>
      <c r="G574" t="str">
        <f>VLOOKUP(A574, Kickstarter!B:H, 7, FALSE)</f>
        <v>USD</v>
      </c>
      <c r="H574">
        <f>VLOOKUP(A574, Kickstarter!B:I, 8, FALSE)</f>
        <v>1446660688</v>
      </c>
    </row>
    <row r="575" spans="1:8" ht="60" x14ac:dyDescent="0.25">
      <c r="A575" s="1" t="s">
        <v>574</v>
      </c>
      <c r="B575" s="1" t="str">
        <f>VLOOKUP(A575, Kickstarter!B:C, 2, FALSE)</f>
        <v>Dive into 3D fractal star fields of web browsing, social networking, and project/contact management. Your YOUniverse of data #UMEOS</v>
      </c>
      <c r="C575" s="9">
        <f>VLOOKUP(A575, Kickstarter!B:E, 3, FALSE)</f>
        <v>88888</v>
      </c>
      <c r="D575">
        <f>VLOOKUP(A575, Kickstarter!B:E, 4, FALSE)</f>
        <v>346</v>
      </c>
      <c r="E575" t="str">
        <f>VLOOKUP(A575, Kickstarter!B:F, 5, FALSE)</f>
        <v>failed</v>
      </c>
      <c r="F575" t="str">
        <f>VLOOKUP(A575, Kickstarter!B:G, 6, FALSE)</f>
        <v>US</v>
      </c>
      <c r="G575" t="str">
        <f>VLOOKUP(A575, Kickstarter!B:H, 7, FALSE)</f>
        <v>USD</v>
      </c>
      <c r="H575">
        <f>VLOOKUP(A575, Kickstarter!B:I, 8, FALSE)</f>
        <v>1421543520</v>
      </c>
    </row>
    <row r="576" spans="1:8" ht="60" x14ac:dyDescent="0.25">
      <c r="A576" s="1" t="s">
        <v>575</v>
      </c>
      <c r="B576" s="1" t="str">
        <f>VLOOKUP(A576, Kickstarter!B:C, 2, FALSE)</f>
        <v>Grow your YouTube channel and increase your audience by allowing multi uploads, shares and interaction from a single simple interface.</v>
      </c>
      <c r="C576" s="9">
        <f>VLOOKUP(A576, Kickstarter!B:E, 3, FALSE)</f>
        <v>11180</v>
      </c>
      <c r="D576">
        <f>VLOOKUP(A576, Kickstarter!B:E, 4, FALSE)</f>
        <v>80</v>
      </c>
      <c r="E576" t="str">
        <f>VLOOKUP(A576, Kickstarter!B:F, 5, FALSE)</f>
        <v>failed</v>
      </c>
      <c r="F576" t="str">
        <f>VLOOKUP(A576, Kickstarter!B:G, 6, FALSE)</f>
        <v>GB</v>
      </c>
      <c r="G576" t="str">
        <f>VLOOKUP(A576, Kickstarter!B:H, 7, FALSE)</f>
        <v>GBP</v>
      </c>
      <c r="H576">
        <f>VLOOKUP(A576, Kickstarter!B:I, 8, FALSE)</f>
        <v>1476873507</v>
      </c>
    </row>
    <row r="577" spans="1:8" ht="60" x14ac:dyDescent="0.25">
      <c r="A577" s="1" t="s">
        <v>576</v>
      </c>
      <c r="B577" s="1" t="str">
        <f>VLOOKUP(A577, Kickstarter!B:C, 2, FALSE)</f>
        <v>Wird der PC nicht genutzt, belohnt Gridcoin Rechenleistung fÃ¼r wissenschaftlichen Fortschritt - Uscore macht diese Forschung zum Spiel!</v>
      </c>
      <c r="C577" s="9">
        <f>VLOOKUP(A577, Kickstarter!B:E, 3, FALSE)</f>
        <v>60000</v>
      </c>
      <c r="D577">
        <f>VLOOKUP(A577, Kickstarter!B:E, 4, FALSE)</f>
        <v>259</v>
      </c>
      <c r="E577" t="str">
        <f>VLOOKUP(A577, Kickstarter!B:F, 5, FALSE)</f>
        <v>failed</v>
      </c>
      <c r="F577" t="str">
        <f>VLOOKUP(A577, Kickstarter!B:G, 6, FALSE)</f>
        <v>DE</v>
      </c>
      <c r="G577" t="str">
        <f>VLOOKUP(A577, Kickstarter!B:H, 7, FALSE)</f>
        <v>EUR</v>
      </c>
      <c r="H577">
        <f>VLOOKUP(A577, Kickstarter!B:I, 8, FALSE)</f>
        <v>1434213443</v>
      </c>
    </row>
    <row r="578" spans="1:8" ht="45" x14ac:dyDescent="0.25">
      <c r="A578" s="1" t="s">
        <v>577</v>
      </c>
      <c r="B578" s="1" t="str">
        <f>VLOOKUP(A578, Kickstarter!B:C, 2, FALSE)</f>
        <v>UthTopia Is a social media organization that believes in positive online usage, youth mentorship, and youth empowerment.</v>
      </c>
      <c r="C578" s="9">
        <f>VLOOKUP(A578, Kickstarter!B:E, 3, FALSE)</f>
        <v>80000</v>
      </c>
      <c r="D578">
        <f>VLOOKUP(A578, Kickstarter!B:E, 4, FALSE)</f>
        <v>1</v>
      </c>
      <c r="E578" t="str">
        <f>VLOOKUP(A578, Kickstarter!B:F, 5, FALSE)</f>
        <v>failed</v>
      </c>
      <c r="F578" t="str">
        <f>VLOOKUP(A578, Kickstarter!B:G, 6, FALSE)</f>
        <v>US</v>
      </c>
      <c r="G578" t="str">
        <f>VLOOKUP(A578, Kickstarter!B:H, 7, FALSE)</f>
        <v>USD</v>
      </c>
      <c r="H578">
        <f>VLOOKUP(A578, Kickstarter!B:I, 8, FALSE)</f>
        <v>1427537952</v>
      </c>
    </row>
    <row r="579" spans="1:8" ht="60" x14ac:dyDescent="0.25">
      <c r="A579" s="1" t="s">
        <v>578</v>
      </c>
      <c r="B579" s="1" t="str">
        <f>VLOOKUP(A579, Kickstarter!B:C, 2, FALSE)</f>
        <v>Emails are one of pervasively used mode of communication today. However, emails can be personal and sometimes discretion is needed.</v>
      </c>
      <c r="C579" s="9">
        <f>VLOOKUP(A579, Kickstarter!B:E, 3, FALSE)</f>
        <v>5000</v>
      </c>
      <c r="D579">
        <f>VLOOKUP(A579, Kickstarter!B:E, 4, FALSE)</f>
        <v>10</v>
      </c>
      <c r="E579" t="str">
        <f>VLOOKUP(A579, Kickstarter!B:F, 5, FALSE)</f>
        <v>failed</v>
      </c>
      <c r="F579" t="str">
        <f>VLOOKUP(A579, Kickstarter!B:G, 6, FALSE)</f>
        <v>US</v>
      </c>
      <c r="G579" t="str">
        <f>VLOOKUP(A579, Kickstarter!B:H, 7, FALSE)</f>
        <v>USD</v>
      </c>
      <c r="H579">
        <f>VLOOKUP(A579, Kickstarter!B:I, 8, FALSE)</f>
        <v>1463753302</v>
      </c>
    </row>
    <row r="580" spans="1:8" ht="30" x14ac:dyDescent="0.25">
      <c r="A580" s="1" t="s">
        <v>579</v>
      </c>
      <c r="B580" s="1" t="str">
        <f>VLOOKUP(A580, Kickstarter!B:C, 2, FALSE)</f>
        <v>weBuy trade built on technology and Crowd Sourced Power</v>
      </c>
      <c r="C580" s="9">
        <f>VLOOKUP(A580, Kickstarter!B:E, 3, FALSE)</f>
        <v>125000</v>
      </c>
      <c r="D580">
        <f>VLOOKUP(A580, Kickstarter!B:E, 4, FALSE)</f>
        <v>14</v>
      </c>
      <c r="E580" t="str">
        <f>VLOOKUP(A580, Kickstarter!B:F, 5, FALSE)</f>
        <v>failed</v>
      </c>
      <c r="F580" t="str">
        <f>VLOOKUP(A580, Kickstarter!B:G, 6, FALSE)</f>
        <v>GB</v>
      </c>
      <c r="G580" t="str">
        <f>VLOOKUP(A580, Kickstarter!B:H, 7, FALSE)</f>
        <v>GBP</v>
      </c>
      <c r="H580">
        <f>VLOOKUP(A580, Kickstarter!B:I, 8, FALSE)</f>
        <v>1441633993</v>
      </c>
    </row>
    <row r="581" spans="1:8" ht="45" x14ac:dyDescent="0.25">
      <c r="A581" s="1" t="s">
        <v>580</v>
      </c>
      <c r="B581" s="1" t="str">
        <f>VLOOKUP(A581, Kickstarter!B:C, 2, FALSE)</f>
        <v>Learn classic and public key cryptography with a full proof-of-concept system in JavaScript.</v>
      </c>
      <c r="C581" s="9">
        <f>VLOOKUP(A581, Kickstarter!B:E, 3, FALSE)</f>
        <v>12000</v>
      </c>
      <c r="D581">
        <f>VLOOKUP(A581, Kickstarter!B:E, 4, FALSE)</f>
        <v>175</v>
      </c>
      <c r="E581" t="str">
        <f>VLOOKUP(A581, Kickstarter!B:F, 5, FALSE)</f>
        <v>failed</v>
      </c>
      <c r="F581" t="str">
        <f>VLOOKUP(A581, Kickstarter!B:G, 6, FALSE)</f>
        <v>US</v>
      </c>
      <c r="G581" t="str">
        <f>VLOOKUP(A581, Kickstarter!B:H, 7, FALSE)</f>
        <v>USD</v>
      </c>
      <c r="H581">
        <f>VLOOKUP(A581, Kickstarter!B:I, 8, FALSE)</f>
        <v>1419539223</v>
      </c>
    </row>
    <row r="582" spans="1:8" ht="60" x14ac:dyDescent="0.25">
      <c r="A582" s="1" t="s">
        <v>581</v>
      </c>
      <c r="B582" s="1" t="str">
        <f>VLOOKUP(A582, Kickstarter!B:C, 2, FALSE)</f>
        <v>I Want To Create A Website That Helps Young Inventors Of Today Broadcast Their Talents &amp; Help Get The Reconigition They Deserve</v>
      </c>
      <c r="C582" s="9">
        <f>VLOOKUP(A582, Kickstarter!B:E, 3, FALSE)</f>
        <v>3000</v>
      </c>
      <c r="D582">
        <f>VLOOKUP(A582, Kickstarter!B:E, 4, FALSE)</f>
        <v>1</v>
      </c>
      <c r="E582" t="str">
        <f>VLOOKUP(A582, Kickstarter!B:F, 5, FALSE)</f>
        <v>failed</v>
      </c>
      <c r="F582" t="str">
        <f>VLOOKUP(A582, Kickstarter!B:G, 6, FALSE)</f>
        <v>US</v>
      </c>
      <c r="G582" t="str">
        <f>VLOOKUP(A582, Kickstarter!B:H, 7, FALSE)</f>
        <v>USD</v>
      </c>
      <c r="H582">
        <f>VLOOKUP(A582, Kickstarter!B:I, 8, FALSE)</f>
        <v>1474580867</v>
      </c>
    </row>
    <row r="583" spans="1:8" ht="60" x14ac:dyDescent="0.25">
      <c r="A583" s="1" t="s">
        <v>582</v>
      </c>
      <c r="B583" s="1" t="str">
        <f>VLOOKUP(A583, Kickstarter!B:C, 2, FALSE)</f>
        <v>Help me raise funds so that I can be able to give passionate young poets a chance to earn money weekly for their writing &amp; spoken word.</v>
      </c>
      <c r="C583" s="9">
        <f>VLOOKUP(A583, Kickstarter!B:E, 3, FALSE)</f>
        <v>400</v>
      </c>
      <c r="D583">
        <f>VLOOKUP(A583, Kickstarter!B:E, 4, FALSE)</f>
        <v>0</v>
      </c>
      <c r="E583" t="str">
        <f>VLOOKUP(A583, Kickstarter!B:F, 5, FALSE)</f>
        <v>failed</v>
      </c>
      <c r="F583" t="str">
        <f>VLOOKUP(A583, Kickstarter!B:G, 6, FALSE)</f>
        <v>US</v>
      </c>
      <c r="G583" t="str">
        <f>VLOOKUP(A583, Kickstarter!B:H, 7, FALSE)</f>
        <v>USD</v>
      </c>
      <c r="H583">
        <f>VLOOKUP(A583, Kickstarter!B:I, 8, FALSE)</f>
        <v>1438474704</v>
      </c>
    </row>
    <row r="584" spans="1:8" ht="60" x14ac:dyDescent="0.25">
      <c r="A584" s="1" t="s">
        <v>583</v>
      </c>
      <c r="B584" s="1" t="str">
        <f>VLOOKUP(A584, Kickstarter!B:C, 2, FALSE)</f>
        <v>A community-driven online system which promotes self-governance.  Level up by adding content; civic agendas and private associations.</v>
      </c>
      <c r="C584" s="9">
        <f>VLOOKUP(A584, Kickstarter!B:E, 3, FALSE)</f>
        <v>100000</v>
      </c>
      <c r="D584">
        <f>VLOOKUP(A584, Kickstarter!B:E, 4, FALSE)</f>
        <v>0</v>
      </c>
      <c r="E584" t="str">
        <f>VLOOKUP(A584, Kickstarter!B:F, 5, FALSE)</f>
        <v>failed</v>
      </c>
      <c r="F584" t="str">
        <f>VLOOKUP(A584, Kickstarter!B:G, 6, FALSE)</f>
        <v>US</v>
      </c>
      <c r="G584" t="str">
        <f>VLOOKUP(A584, Kickstarter!B:H, 7, FALSE)</f>
        <v>USD</v>
      </c>
      <c r="H584">
        <f>VLOOKUP(A584, Kickstarter!B:I, 8, FALSE)</f>
        <v>1426442400</v>
      </c>
    </row>
    <row r="585" spans="1:8" ht="45" x14ac:dyDescent="0.25">
      <c r="A585" s="1" t="s">
        <v>584</v>
      </c>
      <c r="B585" s="1" t="str">
        <f>VLOOKUP(A585, Kickstarter!B:C, 2, FALSE)</f>
        <v>HackersArchive.com will help rid the web of viruses and scams found everywhere else you look!</v>
      </c>
      <c r="C585" s="9">
        <f>VLOOKUP(A585, Kickstarter!B:E, 3, FALSE)</f>
        <v>9000</v>
      </c>
      <c r="D585">
        <f>VLOOKUP(A585, Kickstarter!B:E, 4, FALSE)</f>
        <v>1</v>
      </c>
      <c r="E585" t="str">
        <f>VLOOKUP(A585, Kickstarter!B:F, 5, FALSE)</f>
        <v>failed</v>
      </c>
      <c r="F585" t="str">
        <f>VLOOKUP(A585, Kickstarter!B:G, 6, FALSE)</f>
        <v>US</v>
      </c>
      <c r="G585" t="str">
        <f>VLOOKUP(A585, Kickstarter!B:H, 7, FALSE)</f>
        <v>USD</v>
      </c>
      <c r="H585">
        <f>VLOOKUP(A585, Kickstarter!B:I, 8, FALSE)</f>
        <v>1426800687</v>
      </c>
    </row>
    <row r="586" spans="1:8" ht="45" x14ac:dyDescent="0.25">
      <c r="A586" s="1" t="s">
        <v>585</v>
      </c>
      <c r="B586" s="1" t="str">
        <f>VLOOKUP(A586, Kickstarter!B:C, 2, FALSE)</f>
        <v>Script Call takes your presentation from the wall to your audience; from your device to theirs.</v>
      </c>
      <c r="C586" s="9">
        <f>VLOOKUP(A586, Kickstarter!B:E, 3, FALSE)</f>
        <v>1000</v>
      </c>
      <c r="D586">
        <f>VLOOKUP(A586, Kickstarter!B:E, 4, FALSE)</f>
        <v>10</v>
      </c>
      <c r="E586" t="str">
        <f>VLOOKUP(A586, Kickstarter!B:F, 5, FALSE)</f>
        <v>failed</v>
      </c>
      <c r="F586" t="str">
        <f>VLOOKUP(A586, Kickstarter!B:G, 6, FALSE)</f>
        <v>US</v>
      </c>
      <c r="G586" t="str">
        <f>VLOOKUP(A586, Kickstarter!B:H, 7, FALSE)</f>
        <v>USD</v>
      </c>
      <c r="H586">
        <f>VLOOKUP(A586, Kickstarter!B:I, 8, FALSE)</f>
        <v>1426522316</v>
      </c>
    </row>
    <row r="587" spans="1:8" ht="45" x14ac:dyDescent="0.25">
      <c r="A587" s="1" t="s">
        <v>586</v>
      </c>
      <c r="B587" s="1" t="str">
        <f>VLOOKUP(A587, Kickstarter!B:C, 2, FALSE)</f>
        <v>SAVE UP TO 40% WHEN YOU SPEND!
PRE-ORDER YOUR LINK CARD TODAY</v>
      </c>
      <c r="C587" s="9">
        <f>VLOOKUP(A587, Kickstarter!B:E, 3, FALSE)</f>
        <v>9000</v>
      </c>
      <c r="D587">
        <f>VLOOKUP(A587, Kickstarter!B:E, 4, FALSE)</f>
        <v>0</v>
      </c>
      <c r="E587" t="str">
        <f>VLOOKUP(A587, Kickstarter!B:F, 5, FALSE)</f>
        <v>failed</v>
      </c>
      <c r="F587" t="str">
        <f>VLOOKUP(A587, Kickstarter!B:G, 6, FALSE)</f>
        <v>GB</v>
      </c>
      <c r="G587" t="str">
        <f>VLOOKUP(A587, Kickstarter!B:H, 7, FALSE)</f>
        <v>GBP</v>
      </c>
      <c r="H587">
        <f>VLOOKUP(A587, Kickstarter!B:I, 8, FALSE)</f>
        <v>1448928000</v>
      </c>
    </row>
    <row r="588" spans="1:8" ht="45" x14ac:dyDescent="0.25">
      <c r="A588" s="1" t="s">
        <v>587</v>
      </c>
      <c r="B588" s="1" t="str">
        <f>VLOOKUP(A588, Kickstarter!B:C, 2, FALSE)</f>
        <v>Employ College is a movement for companies to hire college graduates from their respected institutions.</v>
      </c>
      <c r="C588" s="9">
        <f>VLOOKUP(A588, Kickstarter!B:E, 3, FALSE)</f>
        <v>10000</v>
      </c>
      <c r="D588">
        <f>VLOOKUP(A588, Kickstarter!B:E, 4, FALSE)</f>
        <v>56</v>
      </c>
      <c r="E588" t="str">
        <f>VLOOKUP(A588, Kickstarter!B:F, 5, FALSE)</f>
        <v>failed</v>
      </c>
      <c r="F588" t="str">
        <f>VLOOKUP(A588, Kickstarter!B:G, 6, FALSE)</f>
        <v>US</v>
      </c>
      <c r="G588" t="str">
        <f>VLOOKUP(A588, Kickstarter!B:H, 7, FALSE)</f>
        <v>USD</v>
      </c>
      <c r="H588">
        <f>VLOOKUP(A588, Kickstarter!B:I, 8, FALSE)</f>
        <v>1424032207</v>
      </c>
    </row>
    <row r="589" spans="1:8" ht="75" x14ac:dyDescent="0.25">
      <c r="A589" s="1" t="s">
        <v>588</v>
      </c>
      <c r="B589" s="1" t="str">
        <f>VLOOKUP(A589, Kickstarter!B:C, 2, FALSE)</f>
        <v>Waitresses.com is an online community devoted to servers around the world. Learn. Connect. Work. Travel. Share.
Make a pledge today!</v>
      </c>
      <c r="C589" s="9">
        <f>VLOOKUP(A589, Kickstarter!B:E, 3, FALSE)</f>
        <v>30000</v>
      </c>
      <c r="D589">
        <f>VLOOKUP(A589, Kickstarter!B:E, 4, FALSE)</f>
        <v>2725</v>
      </c>
      <c r="E589" t="str">
        <f>VLOOKUP(A589, Kickstarter!B:F, 5, FALSE)</f>
        <v>failed</v>
      </c>
      <c r="F589" t="str">
        <f>VLOOKUP(A589, Kickstarter!B:G, 6, FALSE)</f>
        <v>CA</v>
      </c>
      <c r="G589" t="str">
        <f>VLOOKUP(A589, Kickstarter!B:H, 7, FALSE)</f>
        <v>CAD</v>
      </c>
      <c r="H589">
        <f>VLOOKUP(A589, Kickstarter!B:I, 8, FALSE)</f>
        <v>1429207833</v>
      </c>
    </row>
    <row r="590" spans="1:8" ht="60" x14ac:dyDescent="0.25">
      <c r="A590" s="1" t="s">
        <v>589</v>
      </c>
      <c r="B590" s="1" t="str">
        <f>VLOOKUP(A590, Kickstarter!B:C, 2, FALSE)</f>
        <v>Offrire un "TRAGO", ossia un passaggio con autista che ti segue e ti aspetta mentre concludi i tuoi affari, quando non puoi guidare</v>
      </c>
      <c r="C590" s="9">
        <f>VLOOKUP(A590, Kickstarter!B:E, 3, FALSE)</f>
        <v>9000</v>
      </c>
      <c r="D590">
        <f>VLOOKUP(A590, Kickstarter!B:E, 4, FALSE)</f>
        <v>301</v>
      </c>
      <c r="E590" t="str">
        <f>VLOOKUP(A590, Kickstarter!B:F, 5, FALSE)</f>
        <v>failed</v>
      </c>
      <c r="F590" t="str">
        <f>VLOOKUP(A590, Kickstarter!B:G, 6, FALSE)</f>
        <v>IT</v>
      </c>
      <c r="G590" t="str">
        <f>VLOOKUP(A590, Kickstarter!B:H, 7, FALSE)</f>
        <v>EUR</v>
      </c>
      <c r="H590">
        <f>VLOOKUP(A590, Kickstarter!B:I, 8, FALSE)</f>
        <v>1479410886</v>
      </c>
    </row>
    <row r="591" spans="1:8" ht="15.75" x14ac:dyDescent="0.25">
      <c r="A591" s="1" t="s">
        <v>590</v>
      </c>
      <c r="B591" s="1" t="str">
        <f>VLOOKUP(A591, Kickstarter!B:C, 2, FALSE)</f>
        <v>Services closer than you think...</v>
      </c>
      <c r="C591" s="9">
        <f>VLOOKUP(A591, Kickstarter!B:E, 3, FALSE)</f>
        <v>7500</v>
      </c>
      <c r="D591">
        <f>VLOOKUP(A591, Kickstarter!B:E, 4, FALSE)</f>
        <v>1</v>
      </c>
      <c r="E591" t="str">
        <f>VLOOKUP(A591, Kickstarter!B:F, 5, FALSE)</f>
        <v>failed</v>
      </c>
      <c r="F591" t="str">
        <f>VLOOKUP(A591, Kickstarter!B:G, 6, FALSE)</f>
        <v>US</v>
      </c>
      <c r="G591" t="str">
        <f>VLOOKUP(A591, Kickstarter!B:H, 7, FALSE)</f>
        <v>USD</v>
      </c>
      <c r="H591">
        <f>VLOOKUP(A591, Kickstarter!B:I, 8, FALSE)</f>
        <v>1436366699</v>
      </c>
    </row>
    <row r="592" spans="1:8" ht="60" x14ac:dyDescent="0.25">
      <c r="A592" s="1" t="s">
        <v>591</v>
      </c>
      <c r="B592" s="1" t="str">
        <f>VLOOKUP(A592, Kickstarter!B:C, 2, FALSE)</f>
        <v>Learn the skills needed to be a successful web engineer. Create your own complex web applications, deploy servers, use data and more.</v>
      </c>
      <c r="C592" s="9">
        <f>VLOOKUP(A592, Kickstarter!B:E, 3, FALSE)</f>
        <v>5000</v>
      </c>
      <c r="D592">
        <f>VLOOKUP(A592, Kickstarter!B:E, 4, FALSE)</f>
        <v>223</v>
      </c>
      <c r="E592" t="str">
        <f>VLOOKUP(A592, Kickstarter!B:F, 5, FALSE)</f>
        <v>failed</v>
      </c>
      <c r="F592" t="str">
        <f>VLOOKUP(A592, Kickstarter!B:G, 6, FALSE)</f>
        <v>GB</v>
      </c>
      <c r="G592" t="str">
        <f>VLOOKUP(A592, Kickstarter!B:H, 7, FALSE)</f>
        <v>GBP</v>
      </c>
      <c r="H592">
        <f>VLOOKUP(A592, Kickstarter!B:I, 8, FALSE)</f>
        <v>1454936460</v>
      </c>
    </row>
    <row r="593" spans="1:8" ht="45" x14ac:dyDescent="0.25">
      <c r="A593" s="1" t="s">
        <v>592</v>
      </c>
      <c r="B593" s="1" t="str">
        <f>VLOOKUP(A593, Kickstarter!B:C, 2, FALSE)</f>
        <v>Kid's Connect is a brand new social media website that is built specifically for kids to connect with other kids sick just like them.</v>
      </c>
      <c r="C593" s="9">
        <f>VLOOKUP(A593, Kickstarter!B:E, 3, FALSE)</f>
        <v>100000</v>
      </c>
      <c r="D593">
        <f>VLOOKUP(A593, Kickstarter!B:E, 4, FALSE)</f>
        <v>61</v>
      </c>
      <c r="E593" t="str">
        <f>VLOOKUP(A593, Kickstarter!B:F, 5, FALSE)</f>
        <v>failed</v>
      </c>
      <c r="F593" t="str">
        <f>VLOOKUP(A593, Kickstarter!B:G, 6, FALSE)</f>
        <v>US</v>
      </c>
      <c r="G593" t="str">
        <f>VLOOKUP(A593, Kickstarter!B:H, 7, FALSE)</f>
        <v>USD</v>
      </c>
      <c r="H593">
        <f>VLOOKUP(A593, Kickstarter!B:I, 8, FALSE)</f>
        <v>1437570130</v>
      </c>
    </row>
    <row r="594" spans="1:8" ht="60" x14ac:dyDescent="0.25">
      <c r="A594" s="1" t="s">
        <v>593</v>
      </c>
      <c r="B594" s="1" t="str">
        <f>VLOOKUP(A594, Kickstarter!B:C, 2, FALSE)</f>
        <v>Together, we can build a FREE, business start-up system that will help aspiring entrepreneurs change their economic circumstances.</v>
      </c>
      <c r="C594" s="9">
        <f>VLOOKUP(A594, Kickstarter!B:E, 3, FALSE)</f>
        <v>7500</v>
      </c>
      <c r="D594">
        <f>VLOOKUP(A594, Kickstarter!B:E, 4, FALSE)</f>
        <v>250</v>
      </c>
      <c r="E594" t="str">
        <f>VLOOKUP(A594, Kickstarter!B:F, 5, FALSE)</f>
        <v>failed</v>
      </c>
      <c r="F594" t="str">
        <f>VLOOKUP(A594, Kickstarter!B:G, 6, FALSE)</f>
        <v>US</v>
      </c>
      <c r="G594" t="str">
        <f>VLOOKUP(A594, Kickstarter!B:H, 7, FALSE)</f>
        <v>USD</v>
      </c>
      <c r="H594">
        <f>VLOOKUP(A594, Kickstarter!B:I, 8, FALSE)</f>
        <v>1417584860</v>
      </c>
    </row>
    <row r="595" spans="1:8" ht="60" x14ac:dyDescent="0.25">
      <c r="A595" s="1" t="s">
        <v>594</v>
      </c>
      <c r="B595" s="1" t="str">
        <f>VLOOKUP(A595, Kickstarter!B:C, 2, FALSE)</f>
        <v>One Day Your Life May Just Depend on Staying Anonymous Online.  Or You Just May Not Want Google, Amazon Or The NSA Knowing Your Details</v>
      </c>
      <c r="C595" s="9">
        <f>VLOOKUP(A595, Kickstarter!B:E, 3, FALSE)</f>
        <v>500</v>
      </c>
      <c r="D595">
        <f>VLOOKUP(A595, Kickstarter!B:E, 4, FALSE)</f>
        <v>115</v>
      </c>
      <c r="E595" t="str">
        <f>VLOOKUP(A595, Kickstarter!B:F, 5, FALSE)</f>
        <v>failed</v>
      </c>
      <c r="F595" t="str">
        <f>VLOOKUP(A595, Kickstarter!B:G, 6, FALSE)</f>
        <v>GB</v>
      </c>
      <c r="G595" t="str">
        <f>VLOOKUP(A595, Kickstarter!B:H, 7, FALSE)</f>
        <v>GBP</v>
      </c>
      <c r="H595">
        <f>VLOOKUP(A595, Kickstarter!B:I, 8, FALSE)</f>
        <v>1428333345</v>
      </c>
    </row>
    <row r="596" spans="1:8" ht="30" x14ac:dyDescent="0.25">
      <c r="A596" s="1" t="s">
        <v>595</v>
      </c>
      <c r="B596" s="1" t="str">
        <f>VLOOKUP(A596, Kickstarter!B:C, 2, FALSE)</f>
        <v>Creating a fitness site that will change the fitness game forever!</v>
      </c>
      <c r="C596" s="9">
        <f>VLOOKUP(A596, Kickstarter!B:E, 3, FALSE)</f>
        <v>25000</v>
      </c>
      <c r="D596">
        <f>VLOOKUP(A596, Kickstarter!B:E, 4, FALSE)</f>
        <v>26</v>
      </c>
      <c r="E596" t="str">
        <f>VLOOKUP(A596, Kickstarter!B:F, 5, FALSE)</f>
        <v>failed</v>
      </c>
      <c r="F596" t="str">
        <f>VLOOKUP(A596, Kickstarter!B:G, 6, FALSE)</f>
        <v>US</v>
      </c>
      <c r="G596" t="str">
        <f>VLOOKUP(A596, Kickstarter!B:H, 7, FALSE)</f>
        <v>USD</v>
      </c>
      <c r="H596">
        <f>VLOOKUP(A596, Kickstarter!B:I, 8, FALSE)</f>
        <v>1460832206</v>
      </c>
    </row>
    <row r="597" spans="1:8" ht="60" x14ac:dyDescent="0.25">
      <c r="A597" s="1" t="s">
        <v>596</v>
      </c>
      <c r="B597" s="1" t="str">
        <f>VLOOKUP(A597, Kickstarter!B:C, 2, FALSE)</f>
        <v>MyBestInterest.org elminates election research by quickly identifying the candidates that will best represent your interests.</v>
      </c>
      <c r="C597" s="9">
        <f>VLOOKUP(A597, Kickstarter!B:E, 3, FALSE)</f>
        <v>100000</v>
      </c>
      <c r="D597">
        <f>VLOOKUP(A597, Kickstarter!B:E, 4, FALSE)</f>
        <v>426</v>
      </c>
      <c r="E597" t="str">
        <f>VLOOKUP(A597, Kickstarter!B:F, 5, FALSE)</f>
        <v>failed</v>
      </c>
      <c r="F597" t="str">
        <f>VLOOKUP(A597, Kickstarter!B:G, 6, FALSE)</f>
        <v>US</v>
      </c>
      <c r="G597" t="str">
        <f>VLOOKUP(A597, Kickstarter!B:H, 7, FALSE)</f>
        <v>USD</v>
      </c>
      <c r="H597">
        <f>VLOOKUP(A597, Kickstarter!B:I, 8, FALSE)</f>
        <v>1430703638</v>
      </c>
    </row>
    <row r="598" spans="1:8" ht="45" x14ac:dyDescent="0.25">
      <c r="A598" s="1" t="s">
        <v>597</v>
      </c>
      <c r="B598" s="1" t="str">
        <f>VLOOKUP(A598, Kickstarter!B:C, 2, FALSE)</f>
        <v>We present digitaibook,com site which can become a free electronic library with your help,</v>
      </c>
      <c r="C598" s="9">
        <f>VLOOKUP(A598, Kickstarter!B:E, 3, FALSE)</f>
        <v>20000</v>
      </c>
      <c r="D598">
        <f>VLOOKUP(A598, Kickstarter!B:E, 4, FALSE)</f>
        <v>6</v>
      </c>
      <c r="E598" t="str">
        <f>VLOOKUP(A598, Kickstarter!B:F, 5, FALSE)</f>
        <v>failed</v>
      </c>
      <c r="F598" t="str">
        <f>VLOOKUP(A598, Kickstarter!B:G, 6, FALSE)</f>
        <v>US</v>
      </c>
      <c r="G598" t="str">
        <f>VLOOKUP(A598, Kickstarter!B:H, 7, FALSE)</f>
        <v>USD</v>
      </c>
      <c r="H598">
        <f>VLOOKUP(A598, Kickstarter!B:I, 8, FALSE)</f>
        <v>1478122292</v>
      </c>
    </row>
    <row r="599" spans="1:8" ht="45" x14ac:dyDescent="0.25">
      <c r="A599" s="1" t="s">
        <v>598</v>
      </c>
      <c r="B599" s="1" t="str">
        <f>VLOOKUP(A599, Kickstarter!B:C, 2, FALSE)</f>
        <v>Rolodex is a web application that strives to nurture business to business relationships by connecting users via email.</v>
      </c>
      <c r="C599" s="9">
        <f>VLOOKUP(A599, Kickstarter!B:E, 3, FALSE)</f>
        <v>7500</v>
      </c>
      <c r="D599">
        <f>VLOOKUP(A599, Kickstarter!B:E, 4, FALSE)</f>
        <v>20</v>
      </c>
      <c r="E599" t="str">
        <f>VLOOKUP(A599, Kickstarter!B:F, 5, FALSE)</f>
        <v>failed</v>
      </c>
      <c r="F599" t="str">
        <f>VLOOKUP(A599, Kickstarter!B:G, 6, FALSE)</f>
        <v>US</v>
      </c>
      <c r="G599" t="str">
        <f>VLOOKUP(A599, Kickstarter!B:H, 7, FALSE)</f>
        <v>USD</v>
      </c>
      <c r="H599">
        <f>VLOOKUP(A599, Kickstarter!B:I, 8, FALSE)</f>
        <v>1469980800</v>
      </c>
    </row>
    <row r="600" spans="1:8" ht="30" x14ac:dyDescent="0.25">
      <c r="A600" s="1" t="s">
        <v>599</v>
      </c>
      <c r="B600" s="1" t="str">
        <f>VLOOKUP(A600, Kickstarter!B:C, 2, FALSE)</f>
        <v>This is a project to create a crowd-funding site for Urantia Book readers worldwide.</v>
      </c>
      <c r="C600" s="9">
        <f>VLOOKUP(A600, Kickstarter!B:E, 3, FALSE)</f>
        <v>2500</v>
      </c>
      <c r="D600">
        <f>VLOOKUP(A600, Kickstarter!B:E, 4, FALSE)</f>
        <v>850</v>
      </c>
      <c r="E600" t="str">
        <f>VLOOKUP(A600, Kickstarter!B:F, 5, FALSE)</f>
        <v>failed</v>
      </c>
      <c r="F600" t="str">
        <f>VLOOKUP(A600, Kickstarter!B:G, 6, FALSE)</f>
        <v>US</v>
      </c>
      <c r="G600" t="str">
        <f>VLOOKUP(A600, Kickstarter!B:H, 7, FALSE)</f>
        <v>USD</v>
      </c>
      <c r="H600">
        <f>VLOOKUP(A600, Kickstarter!B:I, 8, FALSE)</f>
        <v>1417737781</v>
      </c>
    </row>
    <row r="601" spans="1:8" ht="60" x14ac:dyDescent="0.25">
      <c r="A601" s="1" t="s">
        <v>600</v>
      </c>
      <c r="B601" s="1" t="str">
        <f>VLOOKUP(A601, Kickstarter!B:C, 2, FALSE)</f>
        <v>We send care packages to incarcerated individuals throughout the country that include specific items hand picked by the sender.</v>
      </c>
      <c r="C601" s="9">
        <f>VLOOKUP(A601, Kickstarter!B:E, 3, FALSE)</f>
        <v>50000</v>
      </c>
      <c r="D601">
        <f>VLOOKUP(A601, Kickstarter!B:E, 4, FALSE)</f>
        <v>31</v>
      </c>
      <c r="E601" t="str">
        <f>VLOOKUP(A601, Kickstarter!B:F, 5, FALSE)</f>
        <v>failed</v>
      </c>
      <c r="F601" t="str">
        <f>VLOOKUP(A601, Kickstarter!B:G, 6, FALSE)</f>
        <v>US</v>
      </c>
      <c r="G601" t="str">
        <f>VLOOKUP(A601, Kickstarter!B:H, 7, FALSE)</f>
        <v>USD</v>
      </c>
      <c r="H601">
        <f>VLOOKUP(A601, Kickstarter!B:I, 8, FALSE)</f>
        <v>1425827760</v>
      </c>
    </row>
    <row r="602" spans="1:8" ht="30" x14ac:dyDescent="0.25">
      <c r="A602" s="1" t="s">
        <v>601</v>
      </c>
      <c r="B602" s="1" t="str">
        <f>VLOOKUP(A602, Kickstarter!B:C, 2, FALSE)</f>
        <v>Science Technology Engineering and Math + youth = a brighter tomorrow.</v>
      </c>
      <c r="C602" s="9">
        <f>VLOOKUP(A602, Kickstarter!B:E, 3, FALSE)</f>
        <v>5000</v>
      </c>
      <c r="D602">
        <f>VLOOKUP(A602, Kickstarter!B:E, 4, FALSE)</f>
        <v>100</v>
      </c>
      <c r="E602" t="str">
        <f>VLOOKUP(A602, Kickstarter!B:F, 5, FALSE)</f>
        <v>canceled</v>
      </c>
      <c r="F602" t="str">
        <f>VLOOKUP(A602, Kickstarter!B:G, 6, FALSE)</f>
        <v>US</v>
      </c>
      <c r="G602" t="str">
        <f>VLOOKUP(A602, Kickstarter!B:H, 7, FALSE)</f>
        <v>USD</v>
      </c>
      <c r="H602">
        <f>VLOOKUP(A602, Kickstarter!B:I, 8, FALSE)</f>
        <v>1431198562</v>
      </c>
    </row>
    <row r="603" spans="1:8" ht="60" x14ac:dyDescent="0.25">
      <c r="A603" s="1" t="s">
        <v>602</v>
      </c>
      <c r="B603" s="1" t="str">
        <f>VLOOKUP(A603, Kickstarter!B:C, 2, FALSE)</f>
        <v>In today's day and age every website tracks your IP Address and information, it's time to keep your information private and secure.</v>
      </c>
      <c r="C603" s="9">
        <f>VLOOKUP(A603, Kickstarter!B:E, 3, FALSE)</f>
        <v>10000</v>
      </c>
      <c r="D603">
        <f>VLOOKUP(A603, Kickstarter!B:E, 4, FALSE)</f>
        <v>140</v>
      </c>
      <c r="E603" t="str">
        <f>VLOOKUP(A603, Kickstarter!B:F, 5, FALSE)</f>
        <v>canceled</v>
      </c>
      <c r="F603" t="str">
        <f>VLOOKUP(A603, Kickstarter!B:G, 6, FALSE)</f>
        <v>CA</v>
      </c>
      <c r="G603" t="str">
        <f>VLOOKUP(A603, Kickstarter!B:H, 7, FALSE)</f>
        <v>CAD</v>
      </c>
      <c r="H603">
        <f>VLOOKUP(A603, Kickstarter!B:I, 8, FALSE)</f>
        <v>1419626139</v>
      </c>
    </row>
    <row r="604" spans="1:8" ht="45" x14ac:dyDescent="0.25">
      <c r="A604" s="1" t="s">
        <v>603</v>
      </c>
      <c r="B604" s="1" t="str">
        <f>VLOOKUP(A604, Kickstarter!B:C, 2, FALSE)</f>
        <v>A "CarFax" type of report for Doctors. We have the right to make informed decisions about who we choose to be our doctor!</v>
      </c>
      <c r="C604" s="9">
        <f>VLOOKUP(A604, Kickstarter!B:E, 3, FALSE)</f>
        <v>70000</v>
      </c>
      <c r="D604">
        <f>VLOOKUP(A604, Kickstarter!B:E, 4, FALSE)</f>
        <v>0</v>
      </c>
      <c r="E604" t="str">
        <f>VLOOKUP(A604, Kickstarter!B:F, 5, FALSE)</f>
        <v>canceled</v>
      </c>
      <c r="F604" t="str">
        <f>VLOOKUP(A604, Kickstarter!B:G, 6, FALSE)</f>
        <v>US</v>
      </c>
      <c r="G604" t="str">
        <f>VLOOKUP(A604, Kickstarter!B:H, 7, FALSE)</f>
        <v>USD</v>
      </c>
      <c r="H604">
        <f>VLOOKUP(A604, Kickstarter!B:I, 8, FALSE)</f>
        <v>1434654215</v>
      </c>
    </row>
    <row r="605" spans="1:8" ht="45" x14ac:dyDescent="0.25">
      <c r="A605" s="1" t="s">
        <v>604</v>
      </c>
      <c r="B605" s="1" t="str">
        <f>VLOOKUP(A605, Kickstarter!B:C, 2, FALSE)</f>
        <v>The admin for Randompics has announced they will be shutting down. I want to run, and improve, this great site!</v>
      </c>
      <c r="C605" s="9">
        <f>VLOOKUP(A605, Kickstarter!B:E, 3, FALSE)</f>
        <v>15000</v>
      </c>
      <c r="D605">
        <f>VLOOKUP(A605, Kickstarter!B:E, 4, FALSE)</f>
        <v>590.02</v>
      </c>
      <c r="E605" t="str">
        <f>VLOOKUP(A605, Kickstarter!B:F, 5, FALSE)</f>
        <v>canceled</v>
      </c>
      <c r="F605" t="str">
        <f>VLOOKUP(A605, Kickstarter!B:G, 6, FALSE)</f>
        <v>US</v>
      </c>
      <c r="G605" t="str">
        <f>VLOOKUP(A605, Kickstarter!B:H, 7, FALSE)</f>
        <v>USD</v>
      </c>
      <c r="H605">
        <f>VLOOKUP(A605, Kickstarter!B:I, 8, FALSE)</f>
        <v>1408029623</v>
      </c>
    </row>
    <row r="606" spans="1:8" ht="60" x14ac:dyDescent="0.25">
      <c r="A606" s="1" t="s">
        <v>605</v>
      </c>
      <c r="B606" s="1" t="str">
        <f>VLOOKUP(A606, Kickstarter!B:C, 2, FALSE)</f>
        <v>Bad news is our business. We deliver the news you don't want to and soften the blow with custom designed gifts and personalized verse.</v>
      </c>
      <c r="C606" s="9">
        <f>VLOOKUP(A606, Kickstarter!B:E, 3, FALSE)</f>
        <v>1500</v>
      </c>
      <c r="D606">
        <f>VLOOKUP(A606, Kickstarter!B:E, 4, FALSE)</f>
        <v>0</v>
      </c>
      <c r="E606" t="str">
        <f>VLOOKUP(A606, Kickstarter!B:F, 5, FALSE)</f>
        <v>canceled</v>
      </c>
      <c r="F606" t="str">
        <f>VLOOKUP(A606, Kickstarter!B:G, 6, FALSE)</f>
        <v>US</v>
      </c>
      <c r="G606" t="str">
        <f>VLOOKUP(A606, Kickstarter!B:H, 7, FALSE)</f>
        <v>USD</v>
      </c>
      <c r="H606">
        <f>VLOOKUP(A606, Kickstarter!B:I, 8, FALSE)</f>
        <v>1409187056</v>
      </c>
    </row>
    <row r="607" spans="1:8" ht="30" x14ac:dyDescent="0.25">
      <c r="A607" s="1" t="s">
        <v>606</v>
      </c>
      <c r="B607" s="1" t="str">
        <f>VLOOKUP(A607, Kickstarter!B:C, 2, FALSE)</f>
        <v>An iPad support care package for your parents / seniors.</v>
      </c>
      <c r="C607" s="9">
        <f>VLOOKUP(A607, Kickstarter!B:E, 3, FALSE)</f>
        <v>5000</v>
      </c>
      <c r="D607">
        <f>VLOOKUP(A607, Kickstarter!B:E, 4, FALSE)</f>
        <v>131</v>
      </c>
      <c r="E607" t="str">
        <f>VLOOKUP(A607, Kickstarter!B:F, 5, FALSE)</f>
        <v>canceled</v>
      </c>
      <c r="F607" t="str">
        <f>VLOOKUP(A607, Kickstarter!B:G, 6, FALSE)</f>
        <v>US</v>
      </c>
      <c r="G607" t="str">
        <f>VLOOKUP(A607, Kickstarter!B:H, 7, FALSE)</f>
        <v>USD</v>
      </c>
      <c r="H607">
        <f>VLOOKUP(A607, Kickstarter!B:I, 8, FALSE)</f>
        <v>1440318908</v>
      </c>
    </row>
    <row r="608" spans="1:8" ht="60" x14ac:dyDescent="0.25">
      <c r="A608" s="1" t="s">
        <v>607</v>
      </c>
      <c r="B608" s="1" t="str">
        <f>VLOOKUP(A608, Kickstarter!B:C, 2, FALSE)</f>
        <v>No more expensive, difficult and seperated packages for your business management. It's time for an All-in-One solution for your company</v>
      </c>
      <c r="C608" s="9">
        <f>VLOOKUP(A608, Kickstarter!B:E, 3, FALSE)</f>
        <v>5000</v>
      </c>
      <c r="D608">
        <f>VLOOKUP(A608, Kickstarter!B:E, 4, FALSE)</f>
        <v>10</v>
      </c>
      <c r="E608" t="str">
        <f>VLOOKUP(A608, Kickstarter!B:F, 5, FALSE)</f>
        <v>canceled</v>
      </c>
      <c r="F608" t="str">
        <f>VLOOKUP(A608, Kickstarter!B:G, 6, FALSE)</f>
        <v>NL</v>
      </c>
      <c r="G608" t="str">
        <f>VLOOKUP(A608, Kickstarter!B:H, 7, FALSE)</f>
        <v>EUR</v>
      </c>
      <c r="H608">
        <f>VLOOKUP(A608, Kickstarter!B:I, 8, FALSE)</f>
        <v>1432479600</v>
      </c>
    </row>
    <row r="609" spans="1:8" ht="60" x14ac:dyDescent="0.25">
      <c r="A609" s="1" t="s">
        <v>608</v>
      </c>
      <c r="B609" s="1" t="str">
        <f>VLOOKUP(A609, Kickstarter!B:C, 2, FALSE)</f>
        <v>Gritty, upfront reality going the distance hard with a proven track record of insatiable artist. Broadcasted live on the Web.</v>
      </c>
      <c r="C609" s="9">
        <f>VLOOKUP(A609, Kickstarter!B:E, 3, FALSE)</f>
        <v>250</v>
      </c>
      <c r="D609">
        <f>VLOOKUP(A609, Kickstarter!B:E, 4, FALSE)</f>
        <v>0</v>
      </c>
      <c r="E609" t="str">
        <f>VLOOKUP(A609, Kickstarter!B:F, 5, FALSE)</f>
        <v>canceled</v>
      </c>
      <c r="F609" t="str">
        <f>VLOOKUP(A609, Kickstarter!B:G, 6, FALSE)</f>
        <v>US</v>
      </c>
      <c r="G609" t="str">
        <f>VLOOKUP(A609, Kickstarter!B:H, 7, FALSE)</f>
        <v>USD</v>
      </c>
      <c r="H609">
        <f>VLOOKUP(A609, Kickstarter!B:I, 8, FALSE)</f>
        <v>1448225336</v>
      </c>
    </row>
    <row r="610" spans="1:8" ht="60" x14ac:dyDescent="0.25">
      <c r="A610" s="1" t="s">
        <v>609</v>
      </c>
      <c r="B610" s="1" t="str">
        <f>VLOOKUP(A610, Kickstarter!B:C, 2, FALSE)</f>
        <v>A website that hosts virtual desktops. Simply log in and the cloud will enhance the power of your local computer or smart device</v>
      </c>
      <c r="C610" s="9">
        <f>VLOOKUP(A610, Kickstarter!B:E, 3, FALSE)</f>
        <v>150000</v>
      </c>
      <c r="D610">
        <f>VLOOKUP(A610, Kickstarter!B:E, 4, FALSE)</f>
        <v>1461</v>
      </c>
      <c r="E610" t="str">
        <f>VLOOKUP(A610, Kickstarter!B:F, 5, FALSE)</f>
        <v>canceled</v>
      </c>
      <c r="F610" t="str">
        <f>VLOOKUP(A610, Kickstarter!B:G, 6, FALSE)</f>
        <v>US</v>
      </c>
      <c r="G610" t="str">
        <f>VLOOKUP(A610, Kickstarter!B:H, 7, FALSE)</f>
        <v>USD</v>
      </c>
      <c r="H610">
        <f>VLOOKUP(A610, Kickstarter!B:I, 8, FALSE)</f>
        <v>1434405980</v>
      </c>
    </row>
    <row r="611" spans="1:8" ht="60" x14ac:dyDescent="0.25">
      <c r="A611" s="1" t="s">
        <v>610</v>
      </c>
      <c r="B611" s="1" t="str">
        <f>VLOOKUP(A611, Kickstarter!B:C, 2, FALSE)</f>
        <v>Can we swap, please? - everybody's said it. I want to create a website that enables anybody to trade their items, without money hassle.</v>
      </c>
      <c r="C611" s="9">
        <f>VLOOKUP(A611, Kickstarter!B:E, 3, FALSE)</f>
        <v>780</v>
      </c>
      <c r="D611">
        <f>VLOOKUP(A611, Kickstarter!B:E, 4, FALSE)</f>
        <v>5</v>
      </c>
      <c r="E611" t="str">
        <f>VLOOKUP(A611, Kickstarter!B:F, 5, FALSE)</f>
        <v>canceled</v>
      </c>
      <c r="F611" t="str">
        <f>VLOOKUP(A611, Kickstarter!B:G, 6, FALSE)</f>
        <v>GB</v>
      </c>
      <c r="G611" t="str">
        <f>VLOOKUP(A611, Kickstarter!B:H, 7, FALSE)</f>
        <v>GBP</v>
      </c>
      <c r="H611">
        <f>VLOOKUP(A611, Kickstarter!B:I, 8, FALSE)</f>
        <v>1448761744</v>
      </c>
    </row>
    <row r="612" spans="1:8" ht="45" x14ac:dyDescent="0.25">
      <c r="A612" s="1" t="s">
        <v>611</v>
      </c>
      <c r="B612" s="1" t="str">
        <f>VLOOKUP(A612, Kickstarter!B:C, 2, FALSE)</f>
        <v>We are creating a Christian social network to empower, educate, and connect Christians all over the world.</v>
      </c>
      <c r="C612" s="9">
        <f>VLOOKUP(A612, Kickstarter!B:E, 3, FALSE)</f>
        <v>13803</v>
      </c>
      <c r="D612">
        <f>VLOOKUP(A612, Kickstarter!B:E, 4, FALSE)</f>
        <v>0</v>
      </c>
      <c r="E612" t="str">
        <f>VLOOKUP(A612, Kickstarter!B:F, 5, FALSE)</f>
        <v>canceled</v>
      </c>
      <c r="F612" t="str">
        <f>VLOOKUP(A612, Kickstarter!B:G, 6, FALSE)</f>
        <v>US</v>
      </c>
      <c r="G612" t="str">
        <f>VLOOKUP(A612, Kickstarter!B:H, 7, FALSE)</f>
        <v>USD</v>
      </c>
      <c r="H612">
        <f>VLOOKUP(A612, Kickstarter!B:I, 8, FALSE)</f>
        <v>1429732586</v>
      </c>
    </row>
    <row r="613" spans="1:8" ht="60" x14ac:dyDescent="0.25">
      <c r="A613" s="1" t="s">
        <v>612</v>
      </c>
      <c r="B613" s="1" t="str">
        <f>VLOOKUP(A613, Kickstarter!B:C, 2, FALSE)</f>
        <v>Finie la peur de vendre ou acheter d'occasion Ã  un inconnu ! Colis ouverts, photographiÃ©s et testÃ©s. Paiements en ligne sÃ©curisÃ©s.</v>
      </c>
      <c r="C613" s="9">
        <f>VLOOKUP(A613, Kickstarter!B:E, 3, FALSE)</f>
        <v>80000</v>
      </c>
      <c r="D613">
        <f>VLOOKUP(A613, Kickstarter!B:E, 4, FALSE)</f>
        <v>0</v>
      </c>
      <c r="E613" t="str">
        <f>VLOOKUP(A613, Kickstarter!B:F, 5, FALSE)</f>
        <v>canceled</v>
      </c>
      <c r="F613" t="str">
        <f>VLOOKUP(A613, Kickstarter!B:G, 6, FALSE)</f>
        <v>FR</v>
      </c>
      <c r="G613" t="str">
        <f>VLOOKUP(A613, Kickstarter!B:H, 7, FALSE)</f>
        <v>EUR</v>
      </c>
      <c r="H613">
        <f>VLOOKUP(A613, Kickstarter!B:I, 8, FALSE)</f>
        <v>1453210037</v>
      </c>
    </row>
    <row r="614" spans="1:8" ht="30" x14ac:dyDescent="0.25">
      <c r="A614" s="1" t="s">
        <v>613</v>
      </c>
      <c r="B614" s="1" t="str">
        <f>VLOOKUP(A614, Kickstarter!B:C, 2, FALSE)</f>
        <v>A Fast and Reliable new Web platform to stream videos from Internet</v>
      </c>
      <c r="C614" s="9">
        <f>VLOOKUP(A614, Kickstarter!B:E, 3, FALSE)</f>
        <v>10000</v>
      </c>
      <c r="D614">
        <f>VLOOKUP(A614, Kickstarter!B:E, 4, FALSE)</f>
        <v>0</v>
      </c>
      <c r="E614" t="str">
        <f>VLOOKUP(A614, Kickstarter!B:F, 5, FALSE)</f>
        <v>canceled</v>
      </c>
      <c r="F614" t="str">
        <f>VLOOKUP(A614, Kickstarter!B:G, 6, FALSE)</f>
        <v>IT</v>
      </c>
      <c r="G614" t="str">
        <f>VLOOKUP(A614, Kickstarter!B:H, 7, FALSE)</f>
        <v>EUR</v>
      </c>
      <c r="H614">
        <f>VLOOKUP(A614, Kickstarter!B:I, 8, FALSE)</f>
        <v>1472777146</v>
      </c>
    </row>
    <row r="615" spans="1:8" ht="60" x14ac:dyDescent="0.25">
      <c r="A615" s="1" t="s">
        <v>614</v>
      </c>
      <c r="B615" s="1" t="str">
        <f>VLOOKUP(A615, Kickstarter!B:C, 2, FALSE)</f>
        <v>A storybook for your child in 15 minutes, exclusively through Kickstarter (pre-sales, not a donation) starting at $15 for a softcover.</v>
      </c>
      <c r="C615" s="9">
        <f>VLOOKUP(A615, Kickstarter!B:E, 3, FALSE)</f>
        <v>60000</v>
      </c>
      <c r="D615">
        <f>VLOOKUP(A615, Kickstarter!B:E, 4, FALSE)</f>
        <v>12818</v>
      </c>
      <c r="E615" t="str">
        <f>VLOOKUP(A615, Kickstarter!B:F, 5, FALSE)</f>
        <v>canceled</v>
      </c>
      <c r="F615" t="str">
        <f>VLOOKUP(A615, Kickstarter!B:G, 6, FALSE)</f>
        <v>US</v>
      </c>
      <c r="G615" t="str">
        <f>VLOOKUP(A615, Kickstarter!B:H, 7, FALSE)</f>
        <v>USD</v>
      </c>
      <c r="H615">
        <f>VLOOKUP(A615, Kickstarter!B:I, 8, FALSE)</f>
        <v>1443675540</v>
      </c>
    </row>
    <row r="616" spans="1:8" ht="45" x14ac:dyDescent="0.25">
      <c r="A616" s="1" t="s">
        <v>615</v>
      </c>
      <c r="B616" s="1" t="str">
        <f>VLOOKUP(A616, Kickstarter!B:C, 2, FALSE)</f>
        <v>Something is wrong when your choices are between a "giant douche and a turd sandwich."  So, lets make it better.</v>
      </c>
      <c r="C616" s="9">
        <f>VLOOKUP(A616, Kickstarter!B:E, 3, FALSE)</f>
        <v>10000</v>
      </c>
      <c r="D616">
        <f>VLOOKUP(A616, Kickstarter!B:E, 4, FALSE)</f>
        <v>0</v>
      </c>
      <c r="E616" t="str">
        <f>VLOOKUP(A616, Kickstarter!B:F, 5, FALSE)</f>
        <v>canceled</v>
      </c>
      <c r="F616" t="str">
        <f>VLOOKUP(A616, Kickstarter!B:G, 6, FALSE)</f>
        <v>US</v>
      </c>
      <c r="G616" t="str">
        <f>VLOOKUP(A616, Kickstarter!B:H, 7, FALSE)</f>
        <v>USD</v>
      </c>
      <c r="H616">
        <f>VLOOKUP(A616, Kickstarter!B:I, 8, FALSE)</f>
        <v>1466731740</v>
      </c>
    </row>
    <row r="617" spans="1:8" ht="45" x14ac:dyDescent="0.25">
      <c r="A617" s="1" t="s">
        <v>616</v>
      </c>
      <c r="B617" s="1" t="str">
        <f>VLOOKUP(A617, Kickstarter!B:C, 2, FALSE)</f>
        <v>The aim of PixlDir is to deliver the most simple, and fast experience when it comes to uploading images to the web.</v>
      </c>
      <c r="C617" s="9">
        <f>VLOOKUP(A617, Kickstarter!B:E, 3, FALSE)</f>
        <v>515</v>
      </c>
      <c r="D617">
        <f>VLOOKUP(A617, Kickstarter!B:E, 4, FALSE)</f>
        <v>0</v>
      </c>
      <c r="E617" t="str">
        <f>VLOOKUP(A617, Kickstarter!B:F, 5, FALSE)</f>
        <v>canceled</v>
      </c>
      <c r="F617" t="str">
        <f>VLOOKUP(A617, Kickstarter!B:G, 6, FALSE)</f>
        <v>NZ</v>
      </c>
      <c r="G617" t="str">
        <f>VLOOKUP(A617, Kickstarter!B:H, 7, FALSE)</f>
        <v>NZD</v>
      </c>
      <c r="H617">
        <f>VLOOKUP(A617, Kickstarter!B:I, 8, FALSE)</f>
        <v>1443149759</v>
      </c>
    </row>
    <row r="618" spans="1:8" ht="60" x14ac:dyDescent="0.25">
      <c r="A618" s="1" t="s">
        <v>617</v>
      </c>
      <c r="B618" s="1" t="str">
        <f>VLOOKUP(A618, Kickstarter!B:C, 2, FALSE)</f>
        <v>Hormis la similitude envers d'autres rÃ©seaux socials, celui-ci vous permettra d'organiser / participer Ã  des soirÃ©es trÃ¨s facilement !</v>
      </c>
      <c r="C618" s="9">
        <f>VLOOKUP(A618, Kickstarter!B:E, 3, FALSE)</f>
        <v>5000</v>
      </c>
      <c r="D618">
        <f>VLOOKUP(A618, Kickstarter!B:E, 4, FALSE)</f>
        <v>0</v>
      </c>
      <c r="E618" t="str">
        <f>VLOOKUP(A618, Kickstarter!B:F, 5, FALSE)</f>
        <v>canceled</v>
      </c>
      <c r="F618" t="str">
        <f>VLOOKUP(A618, Kickstarter!B:G, 6, FALSE)</f>
        <v>FR</v>
      </c>
      <c r="G618" t="str">
        <f>VLOOKUP(A618, Kickstarter!B:H, 7, FALSE)</f>
        <v>EUR</v>
      </c>
      <c r="H618">
        <f>VLOOKUP(A618, Kickstarter!B:I, 8, FALSE)</f>
        <v>1488013307</v>
      </c>
    </row>
    <row r="619" spans="1:8" ht="60" x14ac:dyDescent="0.25">
      <c r="A619" s="1" t="s">
        <v>618</v>
      </c>
      <c r="B619" s="1" t="str">
        <f>VLOOKUP(A619, Kickstarter!B:C, 2, FALSE)</f>
        <v>At beSpider you can create and publish you websites within minutes. 100s of pre-build templates, free domain, free cloud base hosting.</v>
      </c>
      <c r="C619" s="9">
        <f>VLOOKUP(A619, Kickstarter!B:E, 3, FALSE)</f>
        <v>2000</v>
      </c>
      <c r="D619">
        <f>VLOOKUP(A619, Kickstarter!B:E, 4, FALSE)</f>
        <v>60</v>
      </c>
      <c r="E619" t="str">
        <f>VLOOKUP(A619, Kickstarter!B:F, 5, FALSE)</f>
        <v>canceled</v>
      </c>
      <c r="F619" t="str">
        <f>VLOOKUP(A619, Kickstarter!B:G, 6, FALSE)</f>
        <v>GB</v>
      </c>
      <c r="G619" t="str">
        <f>VLOOKUP(A619, Kickstarter!B:H, 7, FALSE)</f>
        <v>GBP</v>
      </c>
      <c r="H619">
        <f>VLOOKUP(A619, Kickstarter!B:I, 8, FALSE)</f>
        <v>1431072843</v>
      </c>
    </row>
    <row r="620" spans="1:8" ht="60" x14ac:dyDescent="0.25">
      <c r="A620" s="1" t="s">
        <v>619</v>
      </c>
      <c r="B620" s="1" t="str">
        <f>VLOOKUP(A620, Kickstarter!B:C, 2, FALSE)</f>
        <v>With the cost of education seemingly always on the rise, Y2Y aims to ensure that no student will be left behind through peer tutoring.</v>
      </c>
      <c r="C620" s="9">
        <f>VLOOKUP(A620, Kickstarter!B:E, 3, FALSE)</f>
        <v>400</v>
      </c>
      <c r="D620">
        <f>VLOOKUP(A620, Kickstarter!B:E, 4, FALSE)</f>
        <v>0</v>
      </c>
      <c r="E620" t="str">
        <f>VLOOKUP(A620, Kickstarter!B:F, 5, FALSE)</f>
        <v>canceled</v>
      </c>
      <c r="F620" t="str">
        <f>VLOOKUP(A620, Kickstarter!B:G, 6, FALSE)</f>
        <v>US</v>
      </c>
      <c r="G620" t="str">
        <f>VLOOKUP(A620, Kickstarter!B:H, 7, FALSE)</f>
        <v>USD</v>
      </c>
      <c r="H620">
        <f>VLOOKUP(A620, Kickstarter!B:I, 8, FALSE)</f>
        <v>1449689203</v>
      </c>
    </row>
    <row r="621" spans="1:8" ht="30" x14ac:dyDescent="0.25">
      <c r="A621" s="1" t="s">
        <v>620</v>
      </c>
      <c r="B621" s="1" t="str">
        <f>VLOOKUP(A621, Kickstarter!B:C, 2, FALSE)</f>
        <v>Big Data Sets for researchers interested in improving the quality of life.</v>
      </c>
      <c r="C621" s="9">
        <f>VLOOKUP(A621, Kickstarter!B:E, 3, FALSE)</f>
        <v>2500000</v>
      </c>
      <c r="D621">
        <f>VLOOKUP(A621, Kickstarter!B:E, 4, FALSE)</f>
        <v>1</v>
      </c>
      <c r="E621" t="str">
        <f>VLOOKUP(A621, Kickstarter!B:F, 5, FALSE)</f>
        <v>canceled</v>
      </c>
      <c r="F621" t="str">
        <f>VLOOKUP(A621, Kickstarter!B:G, 6, FALSE)</f>
        <v>US</v>
      </c>
      <c r="G621" t="str">
        <f>VLOOKUP(A621, Kickstarter!B:H, 7, FALSE)</f>
        <v>USD</v>
      </c>
      <c r="H621">
        <f>VLOOKUP(A621, Kickstarter!B:I, 8, FALSE)</f>
        <v>1416933390</v>
      </c>
    </row>
    <row r="622" spans="1:8" ht="45" x14ac:dyDescent="0.25">
      <c r="A622" s="1" t="s">
        <v>621</v>
      </c>
      <c r="B622" s="1" t="str">
        <f>VLOOKUP(A622, Kickstarter!B:C, 2, FALSE)</f>
        <v>iShopGreen.ca is an online marketplace that connects consumers and suppliers with green products &amp; services</v>
      </c>
      <c r="C622" s="9">
        <f>VLOOKUP(A622, Kickstarter!B:E, 3, FALSE)</f>
        <v>30000</v>
      </c>
      <c r="D622">
        <f>VLOOKUP(A622, Kickstarter!B:E, 4, FALSE)</f>
        <v>300</v>
      </c>
      <c r="E622" t="str">
        <f>VLOOKUP(A622, Kickstarter!B:F, 5, FALSE)</f>
        <v>canceled</v>
      </c>
      <c r="F622" t="str">
        <f>VLOOKUP(A622, Kickstarter!B:G, 6, FALSE)</f>
        <v>CA</v>
      </c>
      <c r="G622" t="str">
        <f>VLOOKUP(A622, Kickstarter!B:H, 7, FALSE)</f>
        <v>CAD</v>
      </c>
      <c r="H622">
        <f>VLOOKUP(A622, Kickstarter!B:I, 8, FALSE)</f>
        <v>1408986738</v>
      </c>
    </row>
    <row r="623" spans="1:8" ht="60" x14ac:dyDescent="0.25">
      <c r="A623" s="1" t="s">
        <v>622</v>
      </c>
      <c r="B623" s="1" t="str">
        <f>VLOOKUP(A623, Kickstarter!B:C, 2, FALSE)</f>
        <v>Creating a web portal to train law enforcement departments on how to handle dogs and a directory and profile system for our dog's.</v>
      </c>
      <c r="C623" s="9">
        <f>VLOOKUP(A623, Kickstarter!B:E, 3, FALSE)</f>
        <v>25000</v>
      </c>
      <c r="D623">
        <f>VLOOKUP(A623, Kickstarter!B:E, 4, FALSE)</f>
        <v>261</v>
      </c>
      <c r="E623" t="str">
        <f>VLOOKUP(A623, Kickstarter!B:F, 5, FALSE)</f>
        <v>canceled</v>
      </c>
      <c r="F623" t="str">
        <f>VLOOKUP(A623, Kickstarter!B:G, 6, FALSE)</f>
        <v>US</v>
      </c>
      <c r="G623" t="str">
        <f>VLOOKUP(A623, Kickstarter!B:H, 7, FALSE)</f>
        <v>USD</v>
      </c>
      <c r="H623">
        <f>VLOOKUP(A623, Kickstarter!B:I, 8, FALSE)</f>
        <v>1467934937</v>
      </c>
    </row>
    <row r="624" spans="1:8" ht="60" x14ac:dyDescent="0.25">
      <c r="A624" s="1" t="s">
        <v>623</v>
      </c>
      <c r="B624" s="1" t="str">
        <f>VLOOKUP(A624, Kickstarter!B:C, 2, FALSE)</f>
        <v>The Animal Shelter Network is a free website for collaboration and communication between animal shelters, rescues and humane societies.</v>
      </c>
      <c r="C624" s="9">
        <f>VLOOKUP(A624, Kickstarter!B:E, 3, FALSE)</f>
        <v>6000</v>
      </c>
      <c r="D624">
        <f>VLOOKUP(A624, Kickstarter!B:E, 4, FALSE)</f>
        <v>341</v>
      </c>
      <c r="E624" t="str">
        <f>VLOOKUP(A624, Kickstarter!B:F, 5, FALSE)</f>
        <v>canceled</v>
      </c>
      <c r="F624" t="str">
        <f>VLOOKUP(A624, Kickstarter!B:G, 6, FALSE)</f>
        <v>US</v>
      </c>
      <c r="G624" t="str">
        <f>VLOOKUP(A624, Kickstarter!B:H, 7, FALSE)</f>
        <v>USD</v>
      </c>
      <c r="H624">
        <f>VLOOKUP(A624, Kickstarter!B:I, 8, FALSE)</f>
        <v>1467398138</v>
      </c>
    </row>
    <row r="625" spans="1:8" ht="60" x14ac:dyDescent="0.25">
      <c r="A625" s="1" t="s">
        <v>624</v>
      </c>
      <c r="B625" s="1" t="str">
        <f>VLOOKUP(A625, Kickstarter!B:C, 2, FALSE)</f>
        <v>WheelWolf is a subscription based service connecting car lovers to provide a safe and secure platform for swapping and borrowing cars.</v>
      </c>
      <c r="C625" s="9">
        <f>VLOOKUP(A625, Kickstarter!B:E, 3, FALSE)</f>
        <v>75000</v>
      </c>
      <c r="D625">
        <f>VLOOKUP(A625, Kickstarter!B:E, 4, FALSE)</f>
        <v>0</v>
      </c>
      <c r="E625" t="str">
        <f>VLOOKUP(A625, Kickstarter!B:F, 5, FALSE)</f>
        <v>canceled</v>
      </c>
      <c r="F625" t="str">
        <f>VLOOKUP(A625, Kickstarter!B:G, 6, FALSE)</f>
        <v>AU</v>
      </c>
      <c r="G625" t="str">
        <f>VLOOKUP(A625, Kickstarter!B:H, 7, FALSE)</f>
        <v>AUD</v>
      </c>
      <c r="H625">
        <f>VLOOKUP(A625, Kickstarter!B:I, 8, FALSE)</f>
        <v>1432771997</v>
      </c>
    </row>
    <row r="626" spans="1:8" ht="45" x14ac:dyDescent="0.25">
      <c r="A626" s="1" t="s">
        <v>625</v>
      </c>
      <c r="B626" s="1" t="str">
        <f>VLOOKUP(A626, Kickstarter!B:C, 2, FALSE)</f>
        <v>I am designing a fun, high tech dating website, with over 25 cool features. It is innovate as well as user friendly.</v>
      </c>
      <c r="C626" s="9">
        <f>VLOOKUP(A626, Kickstarter!B:E, 3, FALSE)</f>
        <v>5000</v>
      </c>
      <c r="D626">
        <f>VLOOKUP(A626, Kickstarter!B:E, 4, FALSE)</f>
        <v>0</v>
      </c>
      <c r="E626" t="str">
        <f>VLOOKUP(A626, Kickstarter!B:F, 5, FALSE)</f>
        <v>canceled</v>
      </c>
      <c r="F626" t="str">
        <f>VLOOKUP(A626, Kickstarter!B:G, 6, FALSE)</f>
        <v>US</v>
      </c>
      <c r="G626" t="str">
        <f>VLOOKUP(A626, Kickstarter!B:H, 7, FALSE)</f>
        <v>USD</v>
      </c>
      <c r="H626">
        <f>VLOOKUP(A626, Kickstarter!B:I, 8, FALSE)</f>
        <v>1431647041</v>
      </c>
    </row>
    <row r="627" spans="1:8" ht="60" x14ac:dyDescent="0.25">
      <c r="A627" s="1" t="s">
        <v>626</v>
      </c>
      <c r="B627" s="1" t="str">
        <f>VLOOKUP(A627, Kickstarter!B:C, 2, FALSE)</f>
        <v>SkyRooms.IO is a social network for business people that actually equips them to do work together. Resume, video conferencing and PM.</v>
      </c>
      <c r="C627" s="9">
        <f>VLOOKUP(A627, Kickstarter!B:E, 3, FALSE)</f>
        <v>25000</v>
      </c>
      <c r="D627">
        <f>VLOOKUP(A627, Kickstarter!B:E, 4, FALSE)</f>
        <v>0</v>
      </c>
      <c r="E627" t="str">
        <f>VLOOKUP(A627, Kickstarter!B:F, 5, FALSE)</f>
        <v>canceled</v>
      </c>
      <c r="F627" t="str">
        <f>VLOOKUP(A627, Kickstarter!B:G, 6, FALSE)</f>
        <v>CA</v>
      </c>
      <c r="G627" t="str">
        <f>VLOOKUP(A627, Kickstarter!B:H, 7, FALSE)</f>
        <v>CAD</v>
      </c>
      <c r="H627">
        <f>VLOOKUP(A627, Kickstarter!B:I, 8, FALSE)</f>
        <v>1490560177</v>
      </c>
    </row>
    <row r="628" spans="1:8" ht="60" x14ac:dyDescent="0.25">
      <c r="A628" s="1" t="s">
        <v>627</v>
      </c>
      <c r="B628" s="1" t="str">
        <f>VLOOKUP(A628, Kickstarter!B:C, 2, FALSE)</f>
        <v>TSOLife is a revolutionary digital platform that allows users to record a personalized legacy to leave behind for future generations.</v>
      </c>
      <c r="C628" s="9">
        <f>VLOOKUP(A628, Kickstarter!B:E, 3, FALSE)</f>
        <v>25000</v>
      </c>
      <c r="D628">
        <f>VLOOKUP(A628, Kickstarter!B:E, 4, FALSE)</f>
        <v>4345</v>
      </c>
      <c r="E628" t="str">
        <f>VLOOKUP(A628, Kickstarter!B:F, 5, FALSE)</f>
        <v>canceled</v>
      </c>
      <c r="F628" t="str">
        <f>VLOOKUP(A628, Kickstarter!B:G, 6, FALSE)</f>
        <v>US</v>
      </c>
      <c r="G628" t="str">
        <f>VLOOKUP(A628, Kickstarter!B:H, 7, FALSE)</f>
        <v>USD</v>
      </c>
      <c r="H628">
        <f>VLOOKUP(A628, Kickstarter!B:I, 8, FALSE)</f>
        <v>1439644920</v>
      </c>
    </row>
    <row r="629" spans="1:8" ht="60" x14ac:dyDescent="0.25">
      <c r="A629" s="1" t="s">
        <v>628</v>
      </c>
      <c r="B629" s="1" t="str">
        <f>VLOOKUP(A629, Kickstarter!B:C, 2, FALSE)</f>
        <v>Social Network - your new digital social life without ads, monitoring and analyses. Freed from the feeling that every step is followed</v>
      </c>
      <c r="C629" s="9">
        <f>VLOOKUP(A629, Kickstarter!B:E, 3, FALSE)</f>
        <v>450000</v>
      </c>
      <c r="D629">
        <f>VLOOKUP(A629, Kickstarter!B:E, 4, FALSE)</f>
        <v>90</v>
      </c>
      <c r="E629" t="str">
        <f>VLOOKUP(A629, Kickstarter!B:F, 5, FALSE)</f>
        <v>canceled</v>
      </c>
      <c r="F629" t="str">
        <f>VLOOKUP(A629, Kickstarter!B:G, 6, FALSE)</f>
        <v>SE</v>
      </c>
      <c r="G629" t="str">
        <f>VLOOKUP(A629, Kickstarter!B:H, 7, FALSE)</f>
        <v>SEK</v>
      </c>
      <c r="H629">
        <f>VLOOKUP(A629, Kickstarter!B:I, 8, FALSE)</f>
        <v>1457996400</v>
      </c>
    </row>
    <row r="630" spans="1:8" ht="45" x14ac:dyDescent="0.25">
      <c r="A630" s="1" t="s">
        <v>629</v>
      </c>
      <c r="B630" s="1" t="str">
        <f>VLOOKUP(A630, Kickstarter!B:C, 2, FALSE)</f>
        <v>Funding of website design &amp; materials for education about firearms, firearm safety &amp; firearm related apparel</v>
      </c>
      <c r="C630" s="9">
        <f>VLOOKUP(A630, Kickstarter!B:E, 3, FALSE)</f>
        <v>5000</v>
      </c>
      <c r="D630">
        <f>VLOOKUP(A630, Kickstarter!B:E, 4, FALSE)</f>
        <v>0</v>
      </c>
      <c r="E630" t="str">
        <f>VLOOKUP(A630, Kickstarter!B:F, 5, FALSE)</f>
        <v>canceled</v>
      </c>
      <c r="F630" t="str">
        <f>VLOOKUP(A630, Kickstarter!B:G, 6, FALSE)</f>
        <v>US</v>
      </c>
      <c r="G630" t="str">
        <f>VLOOKUP(A630, Kickstarter!B:H, 7, FALSE)</f>
        <v>USD</v>
      </c>
      <c r="H630">
        <f>VLOOKUP(A630, Kickstarter!B:I, 8, FALSE)</f>
        <v>1405269457</v>
      </c>
    </row>
    <row r="631" spans="1:8" ht="60" x14ac:dyDescent="0.25">
      <c r="A631" s="1" t="s">
        <v>630</v>
      </c>
      <c r="B631" s="1" t="str">
        <f>VLOOKUP(A631, Kickstarter!B:C, 2, FALSE)</f>
        <v>Global Ids you create for yourself, then the world can connect to you via free online msgs (for Reuniting Lost Property, Dating &amp; more)</v>
      </c>
      <c r="C631" s="9">
        <f>VLOOKUP(A631, Kickstarter!B:E, 3, FALSE)</f>
        <v>200000</v>
      </c>
      <c r="D631">
        <f>VLOOKUP(A631, Kickstarter!B:E, 4, FALSE)</f>
        <v>350</v>
      </c>
      <c r="E631" t="str">
        <f>VLOOKUP(A631, Kickstarter!B:F, 5, FALSE)</f>
        <v>canceled</v>
      </c>
      <c r="F631" t="str">
        <f>VLOOKUP(A631, Kickstarter!B:G, 6, FALSE)</f>
        <v>AU</v>
      </c>
      <c r="G631" t="str">
        <f>VLOOKUP(A631, Kickstarter!B:H, 7, FALSE)</f>
        <v>AUD</v>
      </c>
      <c r="H631">
        <f>VLOOKUP(A631, Kickstarter!B:I, 8, FALSE)</f>
        <v>1463239108</v>
      </c>
    </row>
    <row r="632" spans="1:8" ht="60" x14ac:dyDescent="0.25">
      <c r="A632" s="1" t="s">
        <v>631</v>
      </c>
      <c r="B632" s="1" t="str">
        <f>VLOOKUP(A632, Kickstarter!B:C, 2, FALSE)</f>
        <v>Land development network for an eco-conscious collective. Community portal features ideas on lean design, green building, urban ecology</v>
      </c>
      <c r="C632" s="9">
        <f>VLOOKUP(A632, Kickstarter!B:E, 3, FALSE)</f>
        <v>11999</v>
      </c>
      <c r="D632">
        <f>VLOOKUP(A632, Kickstarter!B:E, 4, FALSE)</f>
        <v>10</v>
      </c>
      <c r="E632" t="str">
        <f>VLOOKUP(A632, Kickstarter!B:F, 5, FALSE)</f>
        <v>canceled</v>
      </c>
      <c r="F632" t="str">
        <f>VLOOKUP(A632, Kickstarter!B:G, 6, FALSE)</f>
        <v>US</v>
      </c>
      <c r="G632" t="str">
        <f>VLOOKUP(A632, Kickstarter!B:H, 7, FALSE)</f>
        <v>USD</v>
      </c>
      <c r="H632">
        <f>VLOOKUP(A632, Kickstarter!B:I, 8, FALSE)</f>
        <v>1441516200</v>
      </c>
    </row>
    <row r="633" spans="1:8" ht="45" x14ac:dyDescent="0.25">
      <c r="A633" s="1" t="s">
        <v>632</v>
      </c>
      <c r="B633" s="1" t="str">
        <f>VLOOKUP(A633, Kickstarter!B:C, 2, FALSE)</f>
        <v>A Powerful Multimedia-Rich Software that aims at making online publishing very simple.</v>
      </c>
      <c r="C633" s="9">
        <f>VLOOKUP(A633, Kickstarter!B:E, 3, FALSE)</f>
        <v>50000</v>
      </c>
      <c r="D633">
        <f>VLOOKUP(A633, Kickstarter!B:E, 4, FALSE)</f>
        <v>690</v>
      </c>
      <c r="E633" t="str">
        <f>VLOOKUP(A633, Kickstarter!B:F, 5, FALSE)</f>
        <v>canceled</v>
      </c>
      <c r="F633" t="str">
        <f>VLOOKUP(A633, Kickstarter!B:G, 6, FALSE)</f>
        <v>CA</v>
      </c>
      <c r="G633" t="str">
        <f>VLOOKUP(A633, Kickstarter!B:H, 7, FALSE)</f>
        <v>CAD</v>
      </c>
      <c r="H633">
        <f>VLOOKUP(A633, Kickstarter!B:I, 8, FALSE)</f>
        <v>1464460329</v>
      </c>
    </row>
    <row r="634" spans="1:8" ht="45" x14ac:dyDescent="0.25">
      <c r="A634" s="1" t="s">
        <v>633</v>
      </c>
      <c r="B634" s="1" t="str">
        <f>VLOOKUP(A634, Kickstarter!B:C, 2, FALSE)</f>
        <v>Our goal is to create a system, students can find universities that best match their interests.</v>
      </c>
      <c r="C634" s="9">
        <f>VLOOKUP(A634, Kickstarter!B:E, 3, FALSE)</f>
        <v>20000</v>
      </c>
      <c r="D634">
        <f>VLOOKUP(A634, Kickstarter!B:E, 4, FALSE)</f>
        <v>0</v>
      </c>
      <c r="E634" t="str">
        <f>VLOOKUP(A634, Kickstarter!B:F, 5, FALSE)</f>
        <v>canceled</v>
      </c>
      <c r="F634" t="str">
        <f>VLOOKUP(A634, Kickstarter!B:G, 6, FALSE)</f>
        <v>NL</v>
      </c>
      <c r="G634" t="str">
        <f>VLOOKUP(A634, Kickstarter!B:H, 7, FALSE)</f>
        <v>EUR</v>
      </c>
      <c r="H634">
        <f>VLOOKUP(A634, Kickstarter!B:I, 8, FALSE)</f>
        <v>1448470165</v>
      </c>
    </row>
    <row r="635" spans="1:8" ht="45" x14ac:dyDescent="0.25">
      <c r="A635" s="1" t="s">
        <v>634</v>
      </c>
      <c r="B635" s="1" t="str">
        <f>VLOOKUP(A635, Kickstarter!B:C, 2, FALSE)</f>
        <v>Uivo lets police and fire department personnel quickly contact you in the event of an emergency involving your property.</v>
      </c>
      <c r="C635" s="9">
        <f>VLOOKUP(A635, Kickstarter!B:E, 3, FALSE)</f>
        <v>10000</v>
      </c>
      <c r="D635">
        <f>VLOOKUP(A635, Kickstarter!B:E, 4, FALSE)</f>
        <v>1245</v>
      </c>
      <c r="E635" t="str">
        <f>VLOOKUP(A635, Kickstarter!B:F, 5, FALSE)</f>
        <v>canceled</v>
      </c>
      <c r="F635" t="str">
        <f>VLOOKUP(A635, Kickstarter!B:G, 6, FALSE)</f>
        <v>US</v>
      </c>
      <c r="G635" t="str">
        <f>VLOOKUP(A635, Kickstarter!B:H, 7, FALSE)</f>
        <v>USD</v>
      </c>
      <c r="H635">
        <f>VLOOKUP(A635, Kickstarter!B:I, 8, FALSE)</f>
        <v>1466204400</v>
      </c>
    </row>
    <row r="636" spans="1:8" ht="45" x14ac:dyDescent="0.25">
      <c r="A636" s="1" t="s">
        <v>635</v>
      </c>
      <c r="B636" s="1" t="str">
        <f>VLOOKUP(A636, Kickstarter!B:C, 2, FALSE)</f>
        <v>We help companies to explain what they do in simple, grandma-would-understand terms.</v>
      </c>
      <c r="C636" s="9">
        <f>VLOOKUP(A636, Kickstarter!B:E, 3, FALSE)</f>
        <v>5000</v>
      </c>
      <c r="D636">
        <f>VLOOKUP(A636, Kickstarter!B:E, 4, FALSE)</f>
        <v>1</v>
      </c>
      <c r="E636" t="str">
        <f>VLOOKUP(A636, Kickstarter!B:F, 5, FALSE)</f>
        <v>canceled</v>
      </c>
      <c r="F636" t="str">
        <f>VLOOKUP(A636, Kickstarter!B:G, 6, FALSE)</f>
        <v>US</v>
      </c>
      <c r="G636" t="str">
        <f>VLOOKUP(A636, Kickstarter!B:H, 7, FALSE)</f>
        <v>USD</v>
      </c>
      <c r="H636">
        <f>VLOOKUP(A636, Kickstarter!B:I, 8, FALSE)</f>
        <v>1424989029</v>
      </c>
    </row>
    <row r="637" spans="1:8" ht="30" x14ac:dyDescent="0.25">
      <c r="A637" s="1" t="s">
        <v>636</v>
      </c>
      <c r="B637" s="1" t="str">
        <f>VLOOKUP(A637, Kickstarter!B:C, 2, FALSE)</f>
        <v>Network used for building technology development teams.</v>
      </c>
      <c r="C637" s="9">
        <f>VLOOKUP(A637, Kickstarter!B:E, 3, FALSE)</f>
        <v>25000</v>
      </c>
      <c r="D637">
        <f>VLOOKUP(A637, Kickstarter!B:E, 4, FALSE)</f>
        <v>2</v>
      </c>
      <c r="E637" t="str">
        <f>VLOOKUP(A637, Kickstarter!B:F, 5, FALSE)</f>
        <v>canceled</v>
      </c>
      <c r="F637" t="str">
        <f>VLOOKUP(A637, Kickstarter!B:G, 6, FALSE)</f>
        <v>US</v>
      </c>
      <c r="G637" t="str">
        <f>VLOOKUP(A637, Kickstarter!B:H, 7, FALSE)</f>
        <v>USD</v>
      </c>
      <c r="H637">
        <f>VLOOKUP(A637, Kickstarter!B:I, 8, FALSE)</f>
        <v>1428804762</v>
      </c>
    </row>
    <row r="638" spans="1:8" ht="45" x14ac:dyDescent="0.25">
      <c r="A638" s="1" t="s">
        <v>637</v>
      </c>
      <c r="B638" s="1" t="str">
        <f>VLOOKUP(A638, Kickstarter!B:C, 2, FALSE)</f>
        <v>With no central location for keto knowledge, keto advice will be a community run knowledge base.</v>
      </c>
      <c r="C638" s="9">
        <f>VLOOKUP(A638, Kickstarter!B:E, 3, FALSE)</f>
        <v>2000</v>
      </c>
      <c r="D638">
        <f>VLOOKUP(A638, Kickstarter!B:E, 4, FALSE)</f>
        <v>4</v>
      </c>
      <c r="E638" t="str">
        <f>VLOOKUP(A638, Kickstarter!B:F, 5, FALSE)</f>
        <v>canceled</v>
      </c>
      <c r="F638" t="str">
        <f>VLOOKUP(A638, Kickstarter!B:G, 6, FALSE)</f>
        <v>GB</v>
      </c>
      <c r="G638" t="str">
        <f>VLOOKUP(A638, Kickstarter!B:H, 7, FALSE)</f>
        <v>GBP</v>
      </c>
      <c r="H638">
        <f>VLOOKUP(A638, Kickstarter!B:I, 8, FALSE)</f>
        <v>1433587620</v>
      </c>
    </row>
    <row r="639" spans="1:8" ht="60" x14ac:dyDescent="0.25">
      <c r="A639" s="1" t="s">
        <v>638</v>
      </c>
      <c r="B639" s="1" t="str">
        <f>VLOOKUP(A639, Kickstarter!B:C, 2, FALSE)</f>
        <v>It will enable deprived children to make artistic work for selling online/illustrating their work in our exhibitions around the world.</v>
      </c>
      <c r="C639" s="9">
        <f>VLOOKUP(A639, Kickstarter!B:E, 3, FALSE)</f>
        <v>100000</v>
      </c>
      <c r="D639">
        <f>VLOOKUP(A639, Kickstarter!B:E, 4, FALSE)</f>
        <v>0</v>
      </c>
      <c r="E639" t="str">
        <f>VLOOKUP(A639, Kickstarter!B:F, 5, FALSE)</f>
        <v>canceled</v>
      </c>
      <c r="F639" t="str">
        <f>VLOOKUP(A639, Kickstarter!B:G, 6, FALSE)</f>
        <v>GB</v>
      </c>
      <c r="G639" t="str">
        <f>VLOOKUP(A639, Kickstarter!B:H, 7, FALSE)</f>
        <v>GBP</v>
      </c>
      <c r="H639">
        <f>VLOOKUP(A639, Kickstarter!B:I, 8, FALSE)</f>
        <v>1488063840</v>
      </c>
    </row>
    <row r="640" spans="1:8" ht="15.75" x14ac:dyDescent="0.25">
      <c r="A640" s="1" t="s">
        <v>639</v>
      </c>
      <c r="B640" s="1" t="str">
        <f>VLOOKUP(A640, Kickstarter!B:C, 2, FALSE)</f>
        <v>O0</v>
      </c>
      <c r="C640" s="9">
        <f>VLOOKUP(A640, Kickstarter!B:E, 3, FALSE)</f>
        <v>200000</v>
      </c>
      <c r="D640">
        <f>VLOOKUP(A640, Kickstarter!B:E, 4, FALSE)</f>
        <v>18</v>
      </c>
      <c r="E640" t="str">
        <f>VLOOKUP(A640, Kickstarter!B:F, 5, FALSE)</f>
        <v>canceled</v>
      </c>
      <c r="F640" t="str">
        <f>VLOOKUP(A640, Kickstarter!B:G, 6, FALSE)</f>
        <v>DE</v>
      </c>
      <c r="G640" t="str">
        <f>VLOOKUP(A640, Kickstarter!B:H, 7, FALSE)</f>
        <v>EUR</v>
      </c>
      <c r="H640">
        <f>VLOOKUP(A640, Kickstarter!B:I, 8, FALSE)</f>
        <v>1490447662</v>
      </c>
    </row>
    <row r="641" spans="1:8" ht="30" x14ac:dyDescent="0.25">
      <c r="A641" s="1" t="s">
        <v>640</v>
      </c>
      <c r="B641" s="1" t="str">
        <f>VLOOKUP(A641, Kickstarter!B:C, 2, FALSE)</f>
        <v>Development of a Safe and Educational Social Media site for kids.</v>
      </c>
      <c r="C641" s="9">
        <f>VLOOKUP(A641, Kickstarter!B:E, 3, FALSE)</f>
        <v>1000000</v>
      </c>
      <c r="D641">
        <f>VLOOKUP(A641, Kickstarter!B:E, 4, FALSE)</f>
        <v>1</v>
      </c>
      <c r="E641" t="str">
        <f>VLOOKUP(A641, Kickstarter!B:F, 5, FALSE)</f>
        <v>canceled</v>
      </c>
      <c r="F641" t="str">
        <f>VLOOKUP(A641, Kickstarter!B:G, 6, FALSE)</f>
        <v>US</v>
      </c>
      <c r="G641" t="str">
        <f>VLOOKUP(A641, Kickstarter!B:H, 7, FALSE)</f>
        <v>USD</v>
      </c>
      <c r="H641">
        <f>VLOOKUP(A641, Kickstarter!B:I, 8, FALSE)</f>
        <v>1413208795</v>
      </c>
    </row>
    <row r="642" spans="1:8" ht="30" x14ac:dyDescent="0.25">
      <c r="A642" s="1" t="s">
        <v>641</v>
      </c>
      <c r="B642" s="1" t="e">
        <f>VLOOKUP(A642, Kickstarter!B:C, 2, FALSE)</f>
        <v>#N/A</v>
      </c>
      <c r="C642" s="9" t="e">
        <f>VLOOKUP(A642, Kickstarter!B:E, 3, FALSE)</f>
        <v>#N/A</v>
      </c>
      <c r="D642" t="e">
        <f>VLOOKUP(A642, Kickstarter!B:E, 4, FALSE)</f>
        <v>#N/A</v>
      </c>
      <c r="E642" t="e">
        <f>VLOOKUP(A642, Kickstarter!B:F, 5, FALSE)</f>
        <v>#N/A</v>
      </c>
      <c r="F642" t="e">
        <f>VLOOKUP(A642, Kickstarter!B:G, 6, FALSE)</f>
        <v>#N/A</v>
      </c>
      <c r="G642" t="e">
        <f>VLOOKUP(A642, Kickstarter!B:H, 7, FALSE)</f>
        <v>#N/A</v>
      </c>
      <c r="H642" t="e">
        <f>VLOOKUP(A642, Kickstarter!B:I, 8, FALSE)</f>
        <v>#N/A</v>
      </c>
    </row>
    <row r="643" spans="1:8" ht="60" x14ac:dyDescent="0.25">
      <c r="A643" s="1" t="s">
        <v>642</v>
      </c>
      <c r="B643" s="1" t="str">
        <f>VLOOKUP(A643, Kickstarter!B:C, 2, FALSE)</f>
        <v>Innovative new compression-based breast pump gives mothers unprecedented freedom, enabling efficient and discreet pumping</v>
      </c>
      <c r="C643" s="9">
        <f>VLOOKUP(A643, Kickstarter!B:E, 3, FALSE)</f>
        <v>40000</v>
      </c>
      <c r="D643">
        <f>VLOOKUP(A643, Kickstarter!B:E, 4, FALSE)</f>
        <v>47665</v>
      </c>
      <c r="E643" t="str">
        <f>VLOOKUP(A643, Kickstarter!B:F, 5, FALSE)</f>
        <v>successful</v>
      </c>
      <c r="F643" t="str">
        <f>VLOOKUP(A643, Kickstarter!B:G, 6, FALSE)</f>
        <v>US</v>
      </c>
      <c r="G643" t="str">
        <f>VLOOKUP(A643, Kickstarter!B:H, 7, FALSE)</f>
        <v>USD</v>
      </c>
      <c r="H643">
        <f>VLOOKUP(A643, Kickstarter!B:I, 8, FALSE)</f>
        <v>1439473248</v>
      </c>
    </row>
    <row r="644" spans="1:8" ht="60" x14ac:dyDescent="0.25">
      <c r="A644" s="1" t="s">
        <v>643</v>
      </c>
      <c r="B644" s="1" t="str">
        <f>VLOOKUP(A644, Kickstarter!B:C, 2, FALSE)</f>
        <v>Gauss glasses protect your eyes in front of screens and outside with self-tinting lenses and a new, proprietary coating technology.</v>
      </c>
      <c r="C644" s="9">
        <f>VLOOKUP(A644, Kickstarter!B:E, 3, FALSE)</f>
        <v>20000</v>
      </c>
      <c r="D644">
        <f>VLOOKUP(A644, Kickstarter!B:E, 4, FALSE)</f>
        <v>292097</v>
      </c>
      <c r="E644" t="str">
        <f>VLOOKUP(A644, Kickstarter!B:F, 5, FALSE)</f>
        <v>successful</v>
      </c>
      <c r="F644" t="str">
        <f>VLOOKUP(A644, Kickstarter!B:G, 6, FALSE)</f>
        <v>DE</v>
      </c>
      <c r="G644" t="str">
        <f>VLOOKUP(A644, Kickstarter!B:H, 7, FALSE)</f>
        <v>EUR</v>
      </c>
      <c r="H644">
        <f>VLOOKUP(A644, Kickstarter!B:I, 8, FALSE)</f>
        <v>1439998674</v>
      </c>
    </row>
    <row r="645" spans="1:8" ht="45" x14ac:dyDescent="0.25">
      <c r="A645" s="1" t="s">
        <v>644</v>
      </c>
      <c r="B645" s="1" t="str">
        <f>VLOOKUP(A645, Kickstarter!B:C, 2, FALSE)</f>
        <v>Stylish new phone carrier allows instant access to your smart phone while freeing up your hands.</v>
      </c>
      <c r="C645" s="9">
        <f>VLOOKUP(A645, Kickstarter!B:E, 3, FALSE)</f>
        <v>25000</v>
      </c>
      <c r="D645">
        <f>VLOOKUP(A645, Kickstarter!B:E, 4, FALSE)</f>
        <v>26452</v>
      </c>
      <c r="E645" t="str">
        <f>VLOOKUP(A645, Kickstarter!B:F, 5, FALSE)</f>
        <v>successful</v>
      </c>
      <c r="F645" t="str">
        <f>VLOOKUP(A645, Kickstarter!B:G, 6, FALSE)</f>
        <v>US</v>
      </c>
      <c r="G645" t="str">
        <f>VLOOKUP(A645, Kickstarter!B:H, 7, FALSE)</f>
        <v>USD</v>
      </c>
      <c r="H645">
        <f>VLOOKUP(A645, Kickstarter!B:I, 8, FALSE)</f>
        <v>1433085875</v>
      </c>
    </row>
    <row r="646" spans="1:8" ht="60" x14ac:dyDescent="0.25">
      <c r="A646" s="1" t="s">
        <v>645</v>
      </c>
      <c r="B646" s="1" t="str">
        <f>VLOOKUP(A646, Kickstarter!B:C, 2, FALSE)</f>
        <v>Sofft...it's Soft with an Off! A stain-blocking fabric softener that simplifies your laundry and helps the environment at the same time</v>
      </c>
      <c r="C646" s="9">
        <f>VLOOKUP(A646, Kickstarter!B:E, 3, FALSE)</f>
        <v>25000</v>
      </c>
      <c r="D646">
        <f>VLOOKUP(A646, Kickstarter!B:E, 4, FALSE)</f>
        <v>75029.48</v>
      </c>
      <c r="E646" t="str">
        <f>VLOOKUP(A646, Kickstarter!B:F, 5, FALSE)</f>
        <v>successful</v>
      </c>
      <c r="F646" t="str">
        <f>VLOOKUP(A646, Kickstarter!B:G, 6, FALSE)</f>
        <v>US</v>
      </c>
      <c r="G646" t="str">
        <f>VLOOKUP(A646, Kickstarter!B:H, 7, FALSE)</f>
        <v>USD</v>
      </c>
      <c r="H646">
        <f>VLOOKUP(A646, Kickstarter!B:I, 8, FALSE)</f>
        <v>1414544400</v>
      </c>
    </row>
    <row r="647" spans="1:8" ht="30" x14ac:dyDescent="0.25">
      <c r="A647" s="1" t="s">
        <v>646</v>
      </c>
      <c r="B647" s="1" t="str">
        <f>VLOOKUP(A647, Kickstarter!B:C, 2, FALSE)</f>
        <v>Ever wanted to own something made out of carbon fiber? Now you can!</v>
      </c>
      <c r="C647" s="9">
        <f>VLOOKUP(A647, Kickstarter!B:E, 3, FALSE)</f>
        <v>2000</v>
      </c>
      <c r="D647">
        <f>VLOOKUP(A647, Kickstarter!B:E, 4, FALSE)</f>
        <v>5574</v>
      </c>
      <c r="E647" t="str">
        <f>VLOOKUP(A647, Kickstarter!B:F, 5, FALSE)</f>
        <v>successful</v>
      </c>
      <c r="F647" t="str">
        <f>VLOOKUP(A647, Kickstarter!B:G, 6, FALSE)</f>
        <v>US</v>
      </c>
      <c r="G647" t="str">
        <f>VLOOKUP(A647, Kickstarter!B:H, 7, FALSE)</f>
        <v>USD</v>
      </c>
      <c r="H647">
        <f>VLOOKUP(A647, Kickstarter!B:I, 8, FALSE)</f>
        <v>1470962274</v>
      </c>
    </row>
    <row r="648" spans="1:8" ht="60" x14ac:dyDescent="0.25">
      <c r="A648" s="1" t="s">
        <v>647</v>
      </c>
      <c r="B648" s="1" t="str">
        <f>VLOOKUP(A648, Kickstarter!B:C, 2, FALSE)</f>
        <v>Small town police forces don't always have the resources to provide for the unique needs of female officers and their body armor.</v>
      </c>
      <c r="C648" s="9">
        <f>VLOOKUP(A648, Kickstarter!B:E, 3, FALSE)</f>
        <v>800</v>
      </c>
      <c r="D648">
        <f>VLOOKUP(A648, Kickstarter!B:E, 4, FALSE)</f>
        <v>1055.01</v>
      </c>
      <c r="E648" t="str">
        <f>VLOOKUP(A648, Kickstarter!B:F, 5, FALSE)</f>
        <v>successful</v>
      </c>
      <c r="F648" t="str">
        <f>VLOOKUP(A648, Kickstarter!B:G, 6, FALSE)</f>
        <v>US</v>
      </c>
      <c r="G648" t="str">
        <f>VLOOKUP(A648, Kickstarter!B:H, 7, FALSE)</f>
        <v>USD</v>
      </c>
      <c r="H648">
        <f>VLOOKUP(A648, Kickstarter!B:I, 8, FALSE)</f>
        <v>1407788867</v>
      </c>
    </row>
    <row r="649" spans="1:8" ht="60" x14ac:dyDescent="0.25">
      <c r="A649" s="1" t="s">
        <v>648</v>
      </c>
      <c r="B649" s="1" t="str">
        <f>VLOOKUP(A649, Kickstarter!B:C, 2, FALSE)</f>
        <v>Wengash Silver underwear: 100% pure silver. Block cell phone, wifi and microwave radiation, protect your reproductive organs and sperm</v>
      </c>
      <c r="C649" s="9">
        <f>VLOOKUP(A649, Kickstarter!B:E, 3, FALSE)</f>
        <v>2000</v>
      </c>
      <c r="D649">
        <f>VLOOKUP(A649, Kickstarter!B:E, 4, FALSE)</f>
        <v>2141</v>
      </c>
      <c r="E649" t="str">
        <f>VLOOKUP(A649, Kickstarter!B:F, 5, FALSE)</f>
        <v>successful</v>
      </c>
      <c r="F649" t="str">
        <f>VLOOKUP(A649, Kickstarter!B:G, 6, FALSE)</f>
        <v>CA</v>
      </c>
      <c r="G649" t="str">
        <f>VLOOKUP(A649, Kickstarter!B:H, 7, FALSE)</f>
        <v>CAD</v>
      </c>
      <c r="H649">
        <f>VLOOKUP(A649, Kickstarter!B:I, 8, FALSE)</f>
        <v>1458235549</v>
      </c>
    </row>
    <row r="650" spans="1:8" ht="30" x14ac:dyDescent="0.25">
      <c r="A650" s="1" t="s">
        <v>649</v>
      </c>
      <c r="B650" s="1" t="str">
        <f>VLOOKUP(A650, Kickstarter!B:C, 2, FALSE)</f>
        <v>Get ready for the next product that you canâ€™t live without</v>
      </c>
      <c r="C650" s="9">
        <f>VLOOKUP(A650, Kickstarter!B:E, 3, FALSE)</f>
        <v>35000</v>
      </c>
      <c r="D650">
        <f>VLOOKUP(A650, Kickstarter!B:E, 4, FALSE)</f>
        <v>44388</v>
      </c>
      <c r="E650" t="str">
        <f>VLOOKUP(A650, Kickstarter!B:F, 5, FALSE)</f>
        <v>successful</v>
      </c>
      <c r="F650" t="str">
        <f>VLOOKUP(A650, Kickstarter!B:G, 6, FALSE)</f>
        <v>US</v>
      </c>
      <c r="G650" t="str">
        <f>VLOOKUP(A650, Kickstarter!B:H, 7, FALSE)</f>
        <v>USD</v>
      </c>
      <c r="H650">
        <f>VLOOKUP(A650, Kickstarter!B:I, 8, FALSE)</f>
        <v>1413304708</v>
      </c>
    </row>
    <row r="651" spans="1:8" ht="60" x14ac:dyDescent="0.25">
      <c r="A651" s="1" t="s">
        <v>650</v>
      </c>
      <c r="B651" s="1" t="str">
        <f>VLOOKUP(A651, Kickstarter!B:C, 2, FALSE)</f>
        <v>A backpack with a built in solar panel to charge any USB device. Includes removable battery pack, USB cable, and 7 different adapters!</v>
      </c>
      <c r="C651" s="9">
        <f>VLOOKUP(A651, Kickstarter!B:E, 3, FALSE)</f>
        <v>2500</v>
      </c>
      <c r="D651">
        <f>VLOOKUP(A651, Kickstarter!B:E, 4, FALSE)</f>
        <v>3499</v>
      </c>
      <c r="E651" t="str">
        <f>VLOOKUP(A651, Kickstarter!B:F, 5, FALSE)</f>
        <v>successful</v>
      </c>
      <c r="F651" t="str">
        <f>VLOOKUP(A651, Kickstarter!B:G, 6, FALSE)</f>
        <v>US</v>
      </c>
      <c r="G651" t="str">
        <f>VLOOKUP(A651, Kickstarter!B:H, 7, FALSE)</f>
        <v>USD</v>
      </c>
      <c r="H651">
        <f>VLOOKUP(A651, Kickstarter!B:I, 8, FALSE)</f>
        <v>1410904413</v>
      </c>
    </row>
    <row r="652" spans="1:8" ht="60" x14ac:dyDescent="0.25">
      <c r="A652" s="1" t="s">
        <v>651</v>
      </c>
      <c r="B652" s="1" t="str">
        <f>VLOOKUP(A652, Kickstarter!B:C, 2, FALSE)</f>
        <v>This project is designed to obtain flash drive bracelets with a child's information on it for parents to wear in case of emergencies</v>
      </c>
      <c r="C652" s="9">
        <f>VLOOKUP(A652, Kickstarter!B:E, 3, FALSE)</f>
        <v>1500</v>
      </c>
      <c r="D652">
        <f>VLOOKUP(A652, Kickstarter!B:E, 4, FALSE)</f>
        <v>1686</v>
      </c>
      <c r="E652" t="str">
        <f>VLOOKUP(A652, Kickstarter!B:F, 5, FALSE)</f>
        <v>successful</v>
      </c>
      <c r="F652" t="str">
        <f>VLOOKUP(A652, Kickstarter!B:G, 6, FALSE)</f>
        <v>US</v>
      </c>
      <c r="G652" t="str">
        <f>VLOOKUP(A652, Kickstarter!B:H, 7, FALSE)</f>
        <v>USD</v>
      </c>
      <c r="H652">
        <f>VLOOKUP(A652, Kickstarter!B:I, 8, FALSE)</f>
        <v>1418953984</v>
      </c>
    </row>
    <row r="653" spans="1:8" ht="60" x14ac:dyDescent="0.25">
      <c r="A653" s="1" t="s">
        <v>652</v>
      </c>
      <c r="B653" s="1" t="str">
        <f>VLOOKUP(A653, Kickstarter!B:C, 2, FALSE)</f>
        <v>Pacha's Pajamas is an epic story told through books, music, videos and now augmented PJs that's uplifting kids everywhere!</v>
      </c>
      <c r="C653" s="9">
        <f>VLOOKUP(A653, Kickstarter!B:E, 3, FALSE)</f>
        <v>25000</v>
      </c>
      <c r="D653">
        <f>VLOOKUP(A653, Kickstarter!B:E, 4, FALSE)</f>
        <v>25132</v>
      </c>
      <c r="E653" t="str">
        <f>VLOOKUP(A653, Kickstarter!B:F, 5, FALSE)</f>
        <v>successful</v>
      </c>
      <c r="F653" t="str">
        <f>VLOOKUP(A653, Kickstarter!B:G, 6, FALSE)</f>
        <v>US</v>
      </c>
      <c r="G653" t="str">
        <f>VLOOKUP(A653, Kickstarter!B:H, 7, FALSE)</f>
        <v>USD</v>
      </c>
      <c r="H653">
        <f>VLOOKUP(A653, Kickstarter!B:I, 8, FALSE)</f>
        <v>1418430311</v>
      </c>
    </row>
    <row r="654" spans="1:8" ht="60" x14ac:dyDescent="0.25">
      <c r="A654" s="1" t="s">
        <v>653</v>
      </c>
      <c r="B654" s="1" t="str">
        <f>VLOOKUP(A654, Kickstarter!B:C, 2, FALSE)</f>
        <v>Zossom is a smart phone case with a strap. Forget the days of shattered screens and scratches. The Zossom case keeps your phone safe.</v>
      </c>
      <c r="C654" s="9">
        <f>VLOOKUP(A654, Kickstarter!B:E, 3, FALSE)</f>
        <v>3000</v>
      </c>
      <c r="D654">
        <f>VLOOKUP(A654, Kickstarter!B:E, 4, FALSE)</f>
        <v>3014</v>
      </c>
      <c r="E654" t="str">
        <f>VLOOKUP(A654, Kickstarter!B:F, 5, FALSE)</f>
        <v>successful</v>
      </c>
      <c r="F654" t="str">
        <f>VLOOKUP(A654, Kickstarter!B:G, 6, FALSE)</f>
        <v>US</v>
      </c>
      <c r="G654" t="str">
        <f>VLOOKUP(A654, Kickstarter!B:H, 7, FALSE)</f>
        <v>USD</v>
      </c>
      <c r="H654">
        <f>VLOOKUP(A654, Kickstarter!B:I, 8, FALSE)</f>
        <v>1480613650</v>
      </c>
    </row>
    <row r="655" spans="1:8" ht="60" x14ac:dyDescent="0.25">
      <c r="A655" s="1" t="s">
        <v>654</v>
      </c>
      <c r="B655" s="1" t="str">
        <f>VLOOKUP(A655, Kickstarter!B:C, 2, FALSE)</f>
        <v>Wearsafe: connect with the press of a wearable button, keeping you safer wherever you are and more secure in whatever youâ€™re doing.</v>
      </c>
      <c r="C655" s="9">
        <f>VLOOKUP(A655, Kickstarter!B:E, 3, FALSE)</f>
        <v>75000</v>
      </c>
      <c r="D655">
        <f>VLOOKUP(A655, Kickstarter!B:E, 4, FALSE)</f>
        <v>106084.5</v>
      </c>
      <c r="E655" t="str">
        <f>VLOOKUP(A655, Kickstarter!B:F, 5, FALSE)</f>
        <v>successful</v>
      </c>
      <c r="F655" t="str">
        <f>VLOOKUP(A655, Kickstarter!B:G, 6, FALSE)</f>
        <v>US</v>
      </c>
      <c r="G655" t="str">
        <f>VLOOKUP(A655, Kickstarter!B:H, 7, FALSE)</f>
        <v>USD</v>
      </c>
      <c r="H655">
        <f>VLOOKUP(A655, Kickstarter!B:I, 8, FALSE)</f>
        <v>1440082240</v>
      </c>
    </row>
    <row r="656" spans="1:8" ht="60" x14ac:dyDescent="0.25">
      <c r="A656" s="1" t="s">
        <v>655</v>
      </c>
      <c r="B656" s="1" t="str">
        <f>VLOOKUP(A656, Kickstarter!B:C, 2, FALSE)</f>
        <v>The MOVEMENT delivers the same tracking functions as the industry leaders at a fraction of the cost. SUPPORT our Project Today.</v>
      </c>
      <c r="C656" s="9">
        <f>VLOOKUP(A656, Kickstarter!B:E, 3, FALSE)</f>
        <v>12000</v>
      </c>
      <c r="D656">
        <f>VLOOKUP(A656, Kickstarter!B:E, 4, FALSE)</f>
        <v>32075</v>
      </c>
      <c r="E656" t="str">
        <f>VLOOKUP(A656, Kickstarter!B:F, 5, FALSE)</f>
        <v>successful</v>
      </c>
      <c r="F656" t="str">
        <f>VLOOKUP(A656, Kickstarter!B:G, 6, FALSE)</f>
        <v>US</v>
      </c>
      <c r="G656" t="str">
        <f>VLOOKUP(A656, Kickstarter!B:H, 7, FALSE)</f>
        <v>USD</v>
      </c>
      <c r="H656">
        <f>VLOOKUP(A656, Kickstarter!B:I, 8, FALSE)</f>
        <v>1436396313</v>
      </c>
    </row>
    <row r="657" spans="1:8" ht="45" x14ac:dyDescent="0.25">
      <c r="A657" s="1" t="s">
        <v>656</v>
      </c>
      <c r="B657" s="1" t="str">
        <f>VLOOKUP(A657, Kickstarter!B:C, 2, FALSE)</f>
        <v>Meet Spark: The friendly companion that helps you stay awake during the day. Re-released with new features!</v>
      </c>
      <c r="C657" s="9">
        <f>VLOOKUP(A657, Kickstarter!B:E, 3, FALSE)</f>
        <v>8000</v>
      </c>
      <c r="D657">
        <f>VLOOKUP(A657, Kickstarter!B:E, 4, FALSE)</f>
        <v>11751</v>
      </c>
      <c r="E657" t="str">
        <f>VLOOKUP(A657, Kickstarter!B:F, 5, FALSE)</f>
        <v>successful</v>
      </c>
      <c r="F657" t="str">
        <f>VLOOKUP(A657, Kickstarter!B:G, 6, FALSE)</f>
        <v>US</v>
      </c>
      <c r="G657" t="str">
        <f>VLOOKUP(A657, Kickstarter!B:H, 7, FALSE)</f>
        <v>USD</v>
      </c>
      <c r="H657">
        <f>VLOOKUP(A657, Kickstarter!B:I, 8, FALSE)</f>
        <v>1426197512</v>
      </c>
    </row>
    <row r="658" spans="1:8" ht="60" x14ac:dyDescent="0.25">
      <c r="A658" s="1" t="s">
        <v>657</v>
      </c>
      <c r="B658" s="1" t="str">
        <f>VLOOKUP(A658, Kickstarter!B:C, 2, FALSE)</f>
        <v>Innovative smart glasses allow you recording videos, taking pictures and connecting to your phone with smart defined gestures.</v>
      </c>
      <c r="C658" s="9">
        <f>VLOOKUP(A658, Kickstarter!B:E, 3, FALSE)</f>
        <v>5000</v>
      </c>
      <c r="D658">
        <f>VLOOKUP(A658, Kickstarter!B:E, 4, FALSE)</f>
        <v>10678</v>
      </c>
      <c r="E658" t="str">
        <f>VLOOKUP(A658, Kickstarter!B:F, 5, FALSE)</f>
        <v>successful</v>
      </c>
      <c r="F658" t="str">
        <f>VLOOKUP(A658, Kickstarter!B:G, 6, FALSE)</f>
        <v>US</v>
      </c>
      <c r="G658" t="str">
        <f>VLOOKUP(A658, Kickstarter!B:H, 7, FALSE)</f>
        <v>USD</v>
      </c>
      <c r="H658">
        <f>VLOOKUP(A658, Kickstarter!B:I, 8, FALSE)</f>
        <v>1460917119</v>
      </c>
    </row>
    <row r="659" spans="1:8" ht="60" x14ac:dyDescent="0.25">
      <c r="A659" s="1" t="s">
        <v>658</v>
      </c>
      <c r="B659" s="1" t="str">
        <f>VLOOKUP(A659, Kickstarter!B:C, 2, FALSE)</f>
        <v>Be more than stylish, be visible. Reflect what youâ€™re hearing/feeling in 24 customizable glowing colors with these laser based earbuds.</v>
      </c>
      <c r="C659" s="9">
        <f>VLOOKUP(A659, Kickstarter!B:E, 3, FALSE)</f>
        <v>15000</v>
      </c>
      <c r="D659">
        <f>VLOOKUP(A659, Kickstarter!B:E, 4, FALSE)</f>
        <v>18855</v>
      </c>
      <c r="E659" t="str">
        <f>VLOOKUP(A659, Kickstarter!B:F, 5, FALSE)</f>
        <v>successful</v>
      </c>
      <c r="F659" t="str">
        <f>VLOOKUP(A659, Kickstarter!B:G, 6, FALSE)</f>
        <v>US</v>
      </c>
      <c r="G659" t="str">
        <f>VLOOKUP(A659, Kickstarter!B:H, 7, FALSE)</f>
        <v>USD</v>
      </c>
      <c r="H659">
        <f>VLOOKUP(A659, Kickstarter!B:I, 8, FALSE)</f>
        <v>1450901872</v>
      </c>
    </row>
    <row r="660" spans="1:8" ht="60" x14ac:dyDescent="0.25">
      <c r="A660" s="1" t="s">
        <v>659</v>
      </c>
      <c r="B660" s="1" t="str">
        <f>VLOOKUP(A660, Kickstarter!B:C, 2, FALSE)</f>
        <v>Secure your smartphone in your hand without worry of drops, perfect to mount in your car or anywhere else; makes the most useful stand.</v>
      </c>
      <c r="C660" s="9">
        <f>VLOOKUP(A660, Kickstarter!B:E, 3, FALSE)</f>
        <v>28888</v>
      </c>
      <c r="D660">
        <f>VLOOKUP(A660, Kickstarter!B:E, 4, FALSE)</f>
        <v>30177</v>
      </c>
      <c r="E660" t="str">
        <f>VLOOKUP(A660, Kickstarter!B:F, 5, FALSE)</f>
        <v>successful</v>
      </c>
      <c r="F660" t="str">
        <f>VLOOKUP(A660, Kickstarter!B:G, 6, FALSE)</f>
        <v>US</v>
      </c>
      <c r="G660" t="str">
        <f>VLOOKUP(A660, Kickstarter!B:H, 7, FALSE)</f>
        <v>USD</v>
      </c>
      <c r="H660">
        <f>VLOOKUP(A660, Kickstarter!B:I, 8, FALSE)</f>
        <v>1437933600</v>
      </c>
    </row>
    <row r="661" spans="1:8" ht="15.75" x14ac:dyDescent="0.25">
      <c r="A661" s="1" t="s">
        <v>660</v>
      </c>
      <c r="B661" s="1" t="str">
        <f>VLOOKUP(A661, Kickstarter!B:C, 2, FALSE)</f>
        <v>Sync up your lifestyle</v>
      </c>
      <c r="C661" s="9">
        <f>VLOOKUP(A661, Kickstarter!B:E, 3, FALSE)</f>
        <v>3000</v>
      </c>
      <c r="D661">
        <f>VLOOKUP(A661, Kickstarter!B:E, 4, FALSE)</f>
        <v>3017</v>
      </c>
      <c r="E661" t="str">
        <f>VLOOKUP(A661, Kickstarter!B:F, 5, FALSE)</f>
        <v>successful</v>
      </c>
      <c r="F661" t="str">
        <f>VLOOKUP(A661, Kickstarter!B:G, 6, FALSE)</f>
        <v>US</v>
      </c>
      <c r="G661" t="str">
        <f>VLOOKUP(A661, Kickstarter!B:H, 7, FALSE)</f>
        <v>USD</v>
      </c>
      <c r="H661">
        <f>VLOOKUP(A661, Kickstarter!B:I, 8, FALSE)</f>
        <v>1440339295</v>
      </c>
    </row>
    <row r="662" spans="1:8" ht="60" x14ac:dyDescent="0.25">
      <c r="A662" s="1" t="s">
        <v>661</v>
      </c>
      <c r="B662" s="1" t="str">
        <f>VLOOKUP(A662, Kickstarter!B:C, 2, FALSE)</f>
        <v>A revolutionary way to bring running science to everyday people and help runners of all levels achieve a more natural and enjoyable run</v>
      </c>
      <c r="C662" s="9">
        <f>VLOOKUP(A662, Kickstarter!B:E, 3, FALSE)</f>
        <v>50000</v>
      </c>
      <c r="D662">
        <f>VLOOKUP(A662, Kickstarter!B:E, 4, FALSE)</f>
        <v>1529</v>
      </c>
      <c r="E662" t="str">
        <f>VLOOKUP(A662, Kickstarter!B:F, 5, FALSE)</f>
        <v>failed</v>
      </c>
      <c r="F662" t="str">
        <f>VLOOKUP(A662, Kickstarter!B:G, 6, FALSE)</f>
        <v>US</v>
      </c>
      <c r="G662" t="str">
        <f>VLOOKUP(A662, Kickstarter!B:H, 7, FALSE)</f>
        <v>USD</v>
      </c>
      <c r="H662">
        <f>VLOOKUP(A662, Kickstarter!B:I, 8, FALSE)</f>
        <v>1415558879</v>
      </c>
    </row>
    <row r="663" spans="1:8" ht="45" x14ac:dyDescent="0.25">
      <c r="A663" s="1" t="s">
        <v>662</v>
      </c>
      <c r="B663" s="1" t="str">
        <f>VLOOKUP(A663, Kickstarter!B:C, 2, FALSE)</f>
        <v>AirString keeps your AirPods from getting lost by keeping the pair together with a  durable and premium quality string.</v>
      </c>
      <c r="C663" s="9">
        <f>VLOOKUP(A663, Kickstarter!B:E, 3, FALSE)</f>
        <v>10000</v>
      </c>
      <c r="D663">
        <f>VLOOKUP(A663, Kickstarter!B:E, 4, FALSE)</f>
        <v>95</v>
      </c>
      <c r="E663" t="str">
        <f>VLOOKUP(A663, Kickstarter!B:F, 5, FALSE)</f>
        <v>failed</v>
      </c>
      <c r="F663" t="str">
        <f>VLOOKUP(A663, Kickstarter!B:G, 6, FALSE)</f>
        <v>US</v>
      </c>
      <c r="G663" t="str">
        <f>VLOOKUP(A663, Kickstarter!B:H, 7, FALSE)</f>
        <v>USD</v>
      </c>
      <c r="H663">
        <f>VLOOKUP(A663, Kickstarter!B:I, 8, FALSE)</f>
        <v>1477236559</v>
      </c>
    </row>
    <row r="664" spans="1:8" ht="45" x14ac:dyDescent="0.25">
      <c r="A664" s="1" t="s">
        <v>663</v>
      </c>
      <c r="B664" s="1" t="str">
        <f>VLOOKUP(A664, Kickstarter!B:C, 2, FALSE)</f>
        <v>A stylish, durable safety light band on your wrist or ankle holds a watch or another modular accessory.</v>
      </c>
      <c r="C664" s="9">
        <f>VLOOKUP(A664, Kickstarter!B:E, 3, FALSE)</f>
        <v>39000</v>
      </c>
      <c r="D664">
        <f>VLOOKUP(A664, Kickstarter!B:E, 4, FALSE)</f>
        <v>156</v>
      </c>
      <c r="E664" t="str">
        <f>VLOOKUP(A664, Kickstarter!B:F, 5, FALSE)</f>
        <v>failed</v>
      </c>
      <c r="F664" t="str">
        <f>VLOOKUP(A664, Kickstarter!B:G, 6, FALSE)</f>
        <v>US</v>
      </c>
      <c r="G664" t="str">
        <f>VLOOKUP(A664, Kickstarter!B:H, 7, FALSE)</f>
        <v>USD</v>
      </c>
      <c r="H664">
        <f>VLOOKUP(A664, Kickstarter!B:I, 8, FALSE)</f>
        <v>1421404247</v>
      </c>
    </row>
    <row r="665" spans="1:8" ht="60" x14ac:dyDescent="0.25">
      <c r="A665" s="1" t="s">
        <v>664</v>
      </c>
      <c r="B665" s="1" t="str">
        <f>VLOOKUP(A665, Kickstarter!B:C, 2, FALSE)</f>
        <v>Imagine a mouse that automatically moves your pointer to where your head is facing. Its an air mouse hidden inside a standard headset.</v>
      </c>
      <c r="C665" s="9">
        <f>VLOOKUP(A665, Kickstarter!B:E, 3, FALSE)</f>
        <v>200000</v>
      </c>
      <c r="D665">
        <f>VLOOKUP(A665, Kickstarter!B:E, 4, FALSE)</f>
        <v>700</v>
      </c>
      <c r="E665" t="str">
        <f>VLOOKUP(A665, Kickstarter!B:F, 5, FALSE)</f>
        <v>failed</v>
      </c>
      <c r="F665" t="str">
        <f>VLOOKUP(A665, Kickstarter!B:G, 6, FALSE)</f>
        <v>DK</v>
      </c>
      <c r="G665" t="str">
        <f>VLOOKUP(A665, Kickstarter!B:H, 7, FALSE)</f>
        <v>DKK</v>
      </c>
      <c r="H665">
        <f>VLOOKUP(A665, Kickstarter!B:I, 8, FALSE)</f>
        <v>1437250456</v>
      </c>
    </row>
    <row r="666" spans="1:8" ht="60" x14ac:dyDescent="0.25">
      <c r="A666" s="1" t="s">
        <v>665</v>
      </c>
      <c r="B666" s="1" t="str">
        <f>VLOOKUP(A666, Kickstarter!B:C, 2, FALSE)</f>
        <v>Save Oregon Babyâ„¢ Diapers, a handmade business, run by awesome moms in Southern Oregon, from permanently closing!</v>
      </c>
      <c r="C666" s="9">
        <f>VLOOKUP(A666, Kickstarter!B:E, 3, FALSE)</f>
        <v>12000</v>
      </c>
      <c r="D666">
        <f>VLOOKUP(A666, Kickstarter!B:E, 4, FALSE)</f>
        <v>904</v>
      </c>
      <c r="E666" t="str">
        <f>VLOOKUP(A666, Kickstarter!B:F, 5, FALSE)</f>
        <v>failed</v>
      </c>
      <c r="F666" t="str">
        <f>VLOOKUP(A666, Kickstarter!B:G, 6, FALSE)</f>
        <v>US</v>
      </c>
      <c r="G666" t="str">
        <f>VLOOKUP(A666, Kickstarter!B:H, 7, FALSE)</f>
        <v>USD</v>
      </c>
      <c r="H666">
        <f>VLOOKUP(A666, Kickstarter!B:I, 8, FALSE)</f>
        <v>1428940775</v>
      </c>
    </row>
    <row r="667" spans="1:8" ht="60" x14ac:dyDescent="0.25">
      <c r="A667" s="1" t="s">
        <v>666</v>
      </c>
      <c r="B667" s="1" t="str">
        <f>VLOOKUP(A667, Kickstarter!B:C, 2, FALSE)</f>
        <v>Culbox is an Open Source Wrist Watch for Arduino with built in Bluetooth and bunch of Hi-Tech sensors and tons of features for Makers</v>
      </c>
      <c r="C667" s="9">
        <f>VLOOKUP(A667, Kickstarter!B:E, 3, FALSE)</f>
        <v>10000</v>
      </c>
      <c r="D667">
        <f>VLOOKUP(A667, Kickstarter!B:E, 4, FALSE)</f>
        <v>1864</v>
      </c>
      <c r="E667" t="str">
        <f>VLOOKUP(A667, Kickstarter!B:F, 5, FALSE)</f>
        <v>failed</v>
      </c>
      <c r="F667" t="str">
        <f>VLOOKUP(A667, Kickstarter!B:G, 6, FALSE)</f>
        <v>US</v>
      </c>
      <c r="G667" t="str">
        <f>VLOOKUP(A667, Kickstarter!B:H, 7, FALSE)</f>
        <v>USD</v>
      </c>
      <c r="H667">
        <f>VLOOKUP(A667, Kickstarter!B:I, 8, FALSE)</f>
        <v>1484327061</v>
      </c>
    </row>
    <row r="668" spans="1:8" ht="60" x14ac:dyDescent="0.25">
      <c r="A668" s="1" t="s">
        <v>667</v>
      </c>
      <c r="B668" s="1" t="str">
        <f>VLOOKUP(A668, Kickstarter!B:C, 2, FALSE)</f>
        <v>Have you ever dreamed of having a pet duckling, but concerned about all the pooping, here is a a solution to help solve that issue.</v>
      </c>
      <c r="C668" s="9">
        <f>VLOOKUP(A668, Kickstarter!B:E, 3, FALSE)</f>
        <v>200000</v>
      </c>
      <c r="D668">
        <f>VLOOKUP(A668, Kickstarter!B:E, 4, FALSE)</f>
        <v>8</v>
      </c>
      <c r="E668" t="str">
        <f>VLOOKUP(A668, Kickstarter!B:F, 5, FALSE)</f>
        <v>failed</v>
      </c>
      <c r="F668" t="str">
        <f>VLOOKUP(A668, Kickstarter!B:G, 6, FALSE)</f>
        <v>US</v>
      </c>
      <c r="G668" t="str">
        <f>VLOOKUP(A668, Kickstarter!B:H, 7, FALSE)</f>
        <v>USD</v>
      </c>
      <c r="H668">
        <f>VLOOKUP(A668, Kickstarter!B:I, 8, FALSE)</f>
        <v>1408305498</v>
      </c>
    </row>
    <row r="669" spans="1:8" ht="60" x14ac:dyDescent="0.25">
      <c r="A669" s="1" t="s">
        <v>668</v>
      </c>
      <c r="B669" s="1" t="str">
        <f>VLOOKUP(A669, Kickstarter!B:C, 2, FALSE)</f>
        <v>The first navigation system, usable by each means of transport, that will take you wherever you want without thinking about the route.</v>
      </c>
      <c r="C669" s="9">
        <f>VLOOKUP(A669, Kickstarter!B:E, 3, FALSE)</f>
        <v>50000</v>
      </c>
      <c r="D669">
        <f>VLOOKUP(A669, Kickstarter!B:E, 4, FALSE)</f>
        <v>5010</v>
      </c>
      <c r="E669" t="str">
        <f>VLOOKUP(A669, Kickstarter!B:F, 5, FALSE)</f>
        <v>failed</v>
      </c>
      <c r="F669" t="str">
        <f>VLOOKUP(A669, Kickstarter!B:G, 6, FALSE)</f>
        <v>IT</v>
      </c>
      <c r="G669" t="str">
        <f>VLOOKUP(A669, Kickstarter!B:H, 7, FALSE)</f>
        <v>EUR</v>
      </c>
      <c r="H669">
        <f>VLOOKUP(A669, Kickstarter!B:I, 8, FALSE)</f>
        <v>1477731463</v>
      </c>
    </row>
    <row r="670" spans="1:8" ht="45" x14ac:dyDescent="0.25">
      <c r="A670" s="1" t="s">
        <v>669</v>
      </c>
      <c r="B670" s="1" t="str">
        <f>VLOOKUP(A670, Kickstarter!B:C, 2, FALSE)</f>
        <v>A card holding companion to your phone that acts as a placing device for all your devices.  Grips to any material too.</v>
      </c>
      <c r="C670" s="9">
        <f>VLOOKUP(A670, Kickstarter!B:E, 3, FALSE)</f>
        <v>15000</v>
      </c>
      <c r="D670">
        <f>VLOOKUP(A670, Kickstarter!B:E, 4, FALSE)</f>
        <v>684</v>
      </c>
      <c r="E670" t="str">
        <f>VLOOKUP(A670, Kickstarter!B:F, 5, FALSE)</f>
        <v>failed</v>
      </c>
      <c r="F670" t="str">
        <f>VLOOKUP(A670, Kickstarter!B:G, 6, FALSE)</f>
        <v>US</v>
      </c>
      <c r="G670" t="str">
        <f>VLOOKUP(A670, Kickstarter!B:H, 7, FALSE)</f>
        <v>USD</v>
      </c>
      <c r="H670">
        <f>VLOOKUP(A670, Kickstarter!B:I, 8, FALSE)</f>
        <v>1431374222</v>
      </c>
    </row>
    <row r="671" spans="1:8" ht="60" x14ac:dyDescent="0.25">
      <c r="A671" s="1" t="s">
        <v>670</v>
      </c>
      <c r="B671" s="1" t="str">
        <f>VLOOKUP(A671, Kickstarter!B:C, 2, FALSE)</f>
        <v>Beautiful automatic watches, made for every moment.
Sports, business, casual.....it fits every moment of your life.</v>
      </c>
      <c r="C671" s="9">
        <f>VLOOKUP(A671, Kickstarter!B:E, 3, FALSE)</f>
        <v>200000</v>
      </c>
      <c r="D671">
        <f>VLOOKUP(A671, Kickstarter!B:E, 4, FALSE)</f>
        <v>43015</v>
      </c>
      <c r="E671" t="str">
        <f>VLOOKUP(A671, Kickstarter!B:F, 5, FALSE)</f>
        <v>failed</v>
      </c>
      <c r="F671" t="str">
        <f>VLOOKUP(A671, Kickstarter!B:G, 6, FALSE)</f>
        <v>SE</v>
      </c>
      <c r="G671" t="str">
        <f>VLOOKUP(A671, Kickstarter!B:H, 7, FALSE)</f>
        <v>SEK</v>
      </c>
      <c r="H671">
        <f>VLOOKUP(A671, Kickstarter!B:I, 8, FALSE)</f>
        <v>1467817258</v>
      </c>
    </row>
    <row r="672" spans="1:8" ht="60" x14ac:dyDescent="0.25">
      <c r="A672" s="1" t="s">
        <v>671</v>
      </c>
      <c r="B672" s="1" t="str">
        <f>VLOOKUP(A672, Kickstarter!B:C, 2, FALSE)</f>
        <v>FINCLIP, the revolutionary scuba diving accessory that when attached to your fins makes getting them on the simplest thing in the world</v>
      </c>
      <c r="C672" s="9">
        <f>VLOOKUP(A672, Kickstarter!B:E, 3, FALSE)</f>
        <v>90000</v>
      </c>
      <c r="D672">
        <f>VLOOKUP(A672, Kickstarter!B:E, 4, FALSE)</f>
        <v>26349</v>
      </c>
      <c r="E672" t="str">
        <f>VLOOKUP(A672, Kickstarter!B:F, 5, FALSE)</f>
        <v>failed</v>
      </c>
      <c r="F672" t="str">
        <f>VLOOKUP(A672, Kickstarter!B:G, 6, FALSE)</f>
        <v>IT</v>
      </c>
      <c r="G672" t="str">
        <f>VLOOKUP(A672, Kickstarter!B:H, 7, FALSE)</f>
        <v>EUR</v>
      </c>
      <c r="H672">
        <f>VLOOKUP(A672, Kickstarter!B:I, 8, FALSE)</f>
        <v>1466323800</v>
      </c>
    </row>
    <row r="673" spans="1:8" ht="60" x14ac:dyDescent="0.25">
      <c r="A673" s="1" t="s">
        <v>672</v>
      </c>
      <c r="B673" s="1" t="str">
        <f>VLOOKUP(A673, Kickstarter!B:C, 2, FALSE)</f>
        <v>SmoothEye tracks eye movements to accurately measure alertness and focus level, allowing you to easily and reliably test your brain.</v>
      </c>
      <c r="C673" s="9">
        <f>VLOOKUP(A673, Kickstarter!B:E, 3, FALSE)</f>
        <v>30000</v>
      </c>
      <c r="D673">
        <f>VLOOKUP(A673, Kickstarter!B:E, 4, FALSE)</f>
        <v>11828</v>
      </c>
      <c r="E673" t="str">
        <f>VLOOKUP(A673, Kickstarter!B:F, 5, FALSE)</f>
        <v>failed</v>
      </c>
      <c r="F673" t="str">
        <f>VLOOKUP(A673, Kickstarter!B:G, 6, FALSE)</f>
        <v>US</v>
      </c>
      <c r="G673" t="str">
        <f>VLOOKUP(A673, Kickstarter!B:H, 7, FALSE)</f>
        <v>USD</v>
      </c>
      <c r="H673">
        <f>VLOOKUP(A673, Kickstarter!B:I, 8, FALSE)</f>
        <v>1421208000</v>
      </c>
    </row>
    <row r="674" spans="1:8" ht="60" x14ac:dyDescent="0.25">
      <c r="A674" s="1" t="s">
        <v>673</v>
      </c>
      <c r="B674" s="1" t="str">
        <f>VLOOKUP(A674, Kickstarter!B:C, 2, FALSE)</f>
        <v>Fashion accessories used to instantly link with people you meet and exchange contact info, money, documents, media and so much more.</v>
      </c>
      <c r="C674" s="9">
        <f>VLOOKUP(A674, Kickstarter!B:E, 3, FALSE)</f>
        <v>50000</v>
      </c>
      <c r="D674">
        <f>VLOOKUP(A674, Kickstarter!B:E, 4, FALSE)</f>
        <v>10814</v>
      </c>
      <c r="E674" t="str">
        <f>VLOOKUP(A674, Kickstarter!B:F, 5, FALSE)</f>
        <v>failed</v>
      </c>
      <c r="F674" t="str">
        <f>VLOOKUP(A674, Kickstarter!B:G, 6, FALSE)</f>
        <v>US</v>
      </c>
      <c r="G674" t="str">
        <f>VLOOKUP(A674, Kickstarter!B:H, 7, FALSE)</f>
        <v>USD</v>
      </c>
      <c r="H674">
        <f>VLOOKUP(A674, Kickstarter!B:I, 8, FALSE)</f>
        <v>1420088340</v>
      </c>
    </row>
    <row r="675" spans="1:8" ht="60" x14ac:dyDescent="0.25">
      <c r="A675" s="1" t="s">
        <v>674</v>
      </c>
      <c r="B675" s="1" t="str">
        <f>VLOOKUP(A675, Kickstarter!B:C, 2, FALSE)</f>
        <v>Will assist the deaf to have better communication and safety through the use of LCD glassware with audio &amp; sensory components.</v>
      </c>
      <c r="C675" s="9">
        <f>VLOOKUP(A675, Kickstarter!B:E, 3, FALSE)</f>
        <v>100000</v>
      </c>
      <c r="D675">
        <f>VLOOKUP(A675, Kickstarter!B:E, 4, FALSE)</f>
        <v>205</v>
      </c>
      <c r="E675" t="str">
        <f>VLOOKUP(A675, Kickstarter!B:F, 5, FALSE)</f>
        <v>failed</v>
      </c>
      <c r="F675" t="str">
        <f>VLOOKUP(A675, Kickstarter!B:G, 6, FALSE)</f>
        <v>US</v>
      </c>
      <c r="G675" t="str">
        <f>VLOOKUP(A675, Kickstarter!B:H, 7, FALSE)</f>
        <v>USD</v>
      </c>
      <c r="H675">
        <f>VLOOKUP(A675, Kickstarter!B:I, 8, FALSE)</f>
        <v>1409602217</v>
      </c>
    </row>
    <row r="676" spans="1:8" ht="30" x14ac:dyDescent="0.25">
      <c r="A676" s="1" t="s">
        <v>675</v>
      </c>
      <c r="B676" s="1" t="str">
        <f>VLOOKUP(A676, Kickstarter!B:C, 2, FALSE)</f>
        <v>Listen to sounds by feeling an array of vibrational patterns against your body.</v>
      </c>
      <c r="C676" s="9">
        <f>VLOOKUP(A676, Kickstarter!B:E, 3, FALSE)</f>
        <v>50000</v>
      </c>
      <c r="D676">
        <f>VLOOKUP(A676, Kickstarter!B:E, 4, FALSE)</f>
        <v>15</v>
      </c>
      <c r="E676" t="str">
        <f>VLOOKUP(A676, Kickstarter!B:F, 5, FALSE)</f>
        <v>failed</v>
      </c>
      <c r="F676" t="str">
        <f>VLOOKUP(A676, Kickstarter!B:G, 6, FALSE)</f>
        <v>US</v>
      </c>
      <c r="G676" t="str">
        <f>VLOOKUP(A676, Kickstarter!B:H, 7, FALSE)</f>
        <v>USD</v>
      </c>
      <c r="H676">
        <f>VLOOKUP(A676, Kickstarter!B:I, 8, FALSE)</f>
        <v>1407811627</v>
      </c>
    </row>
    <row r="677" spans="1:8" ht="60" x14ac:dyDescent="0.25">
      <c r="A677" s="1" t="s">
        <v>676</v>
      </c>
      <c r="B677" s="1" t="str">
        <f>VLOOKUP(A677, Kickstarter!B:C, 2, FALSE)</f>
        <v>24+ hour online class in WatchKit development from an expert iOS developer and instructor via unconventional, innovative projects.</v>
      </c>
      <c r="C677" s="9">
        <f>VLOOKUP(A677, Kickstarter!B:E, 3, FALSE)</f>
        <v>6000</v>
      </c>
      <c r="D677">
        <f>VLOOKUP(A677, Kickstarter!B:E, 4, FALSE)</f>
        <v>891</v>
      </c>
      <c r="E677" t="str">
        <f>VLOOKUP(A677, Kickstarter!B:F, 5, FALSE)</f>
        <v>failed</v>
      </c>
      <c r="F677" t="str">
        <f>VLOOKUP(A677, Kickstarter!B:G, 6, FALSE)</f>
        <v>US</v>
      </c>
      <c r="G677" t="str">
        <f>VLOOKUP(A677, Kickstarter!B:H, 7, FALSE)</f>
        <v>USD</v>
      </c>
      <c r="H677">
        <f>VLOOKUP(A677, Kickstarter!B:I, 8, FALSE)</f>
        <v>1420095540</v>
      </c>
    </row>
    <row r="678" spans="1:8" ht="60" x14ac:dyDescent="0.25">
      <c r="A678" s="1" t="s">
        <v>677</v>
      </c>
      <c r="B678" s="1" t="str">
        <f>VLOOKUP(A678, Kickstarter!B:C, 2, FALSE)</f>
        <v>Having a baby or looking for the perfect gift for a baby shower?
Discover NapTime, a silent baby monitor that improves your sleep.</v>
      </c>
      <c r="C678" s="9">
        <f>VLOOKUP(A678, Kickstarter!B:E, 3, FALSE)</f>
        <v>100000</v>
      </c>
      <c r="D678">
        <f>VLOOKUP(A678, Kickstarter!B:E, 4, FALSE)</f>
        <v>1471</v>
      </c>
      <c r="E678" t="str">
        <f>VLOOKUP(A678, Kickstarter!B:F, 5, FALSE)</f>
        <v>failed</v>
      </c>
      <c r="F678" t="str">
        <f>VLOOKUP(A678, Kickstarter!B:G, 6, FALSE)</f>
        <v>CA</v>
      </c>
      <c r="G678" t="str">
        <f>VLOOKUP(A678, Kickstarter!B:H, 7, FALSE)</f>
        <v>CAD</v>
      </c>
      <c r="H678">
        <f>VLOOKUP(A678, Kickstarter!B:I, 8, FALSE)</f>
        <v>1423333581</v>
      </c>
    </row>
    <row r="679" spans="1:8" ht="75" x14ac:dyDescent="0.25">
      <c r="A679" s="1" t="s">
        <v>678</v>
      </c>
      <c r="B679" s="1" t="str">
        <f>VLOOKUP(A679, Kickstarter!B:C, 2, FALSE)</f>
        <v>Sinapsi is the first heated jacket designed in Italy.
Now you can manage your jacket by smartphone. Power bank 5/x Charger included.</v>
      </c>
      <c r="C679" s="9">
        <f>VLOOKUP(A679, Kickstarter!B:E, 3, FALSE)</f>
        <v>50000</v>
      </c>
      <c r="D679">
        <f>VLOOKUP(A679, Kickstarter!B:E, 4, FALSE)</f>
        <v>12792</v>
      </c>
      <c r="E679" t="str">
        <f>VLOOKUP(A679, Kickstarter!B:F, 5, FALSE)</f>
        <v>failed</v>
      </c>
      <c r="F679" t="str">
        <f>VLOOKUP(A679, Kickstarter!B:G, 6, FALSE)</f>
        <v>IT</v>
      </c>
      <c r="G679" t="str">
        <f>VLOOKUP(A679, Kickstarter!B:H, 7, FALSE)</f>
        <v>EUR</v>
      </c>
      <c r="H679">
        <f>VLOOKUP(A679, Kickstarter!B:I, 8, FALSE)</f>
        <v>1467106895</v>
      </c>
    </row>
    <row r="680" spans="1:8" ht="60" x14ac:dyDescent="0.25">
      <c r="A680" s="1" t="s">
        <v>679</v>
      </c>
      <c r="B680" s="1" t="str">
        <f>VLOOKUP(A680, Kickstarter!B:C, 2, FALSE)</f>
        <v>For the isolated rice farmer. For the 14-hour taxi driver. This tiny MP3 player has the entire New Testament Bible... in their language</v>
      </c>
      <c r="C680" s="9">
        <f>VLOOKUP(A680, Kickstarter!B:E, 3, FALSE)</f>
        <v>29000</v>
      </c>
      <c r="D680">
        <f>VLOOKUP(A680, Kickstarter!B:E, 4, FALSE)</f>
        <v>1108</v>
      </c>
      <c r="E680" t="str">
        <f>VLOOKUP(A680, Kickstarter!B:F, 5, FALSE)</f>
        <v>failed</v>
      </c>
      <c r="F680" t="str">
        <f>VLOOKUP(A680, Kickstarter!B:G, 6, FALSE)</f>
        <v>US</v>
      </c>
      <c r="G680" t="str">
        <f>VLOOKUP(A680, Kickstarter!B:H, 7, FALSE)</f>
        <v>USD</v>
      </c>
      <c r="H680">
        <f>VLOOKUP(A680, Kickstarter!B:I, 8, FALSE)</f>
        <v>1463821338</v>
      </c>
    </row>
    <row r="681" spans="1:8" ht="60" x14ac:dyDescent="0.25">
      <c r="A681" s="1" t="s">
        <v>680</v>
      </c>
      <c r="B681" s="1" t="str">
        <f>VLOOKUP(A681, Kickstarter!B:C, 2, FALSE)</f>
        <v>World's first bio-feedback posture device for your entire back. Trains back, neck, thoracic &amp; ab segments by using only 30 min/day.</v>
      </c>
      <c r="C681" s="9">
        <f>VLOOKUP(A681, Kickstarter!B:E, 3, FALSE)</f>
        <v>57000</v>
      </c>
      <c r="D681">
        <f>VLOOKUP(A681, Kickstarter!B:E, 4, FALSE)</f>
        <v>8827</v>
      </c>
      <c r="E681" t="str">
        <f>VLOOKUP(A681, Kickstarter!B:F, 5, FALSE)</f>
        <v>failed</v>
      </c>
      <c r="F681" t="str">
        <f>VLOOKUP(A681, Kickstarter!B:G, 6, FALSE)</f>
        <v>US</v>
      </c>
      <c r="G681" t="str">
        <f>VLOOKUP(A681, Kickstarter!B:H, 7, FALSE)</f>
        <v>USD</v>
      </c>
      <c r="H681">
        <f>VLOOKUP(A681, Kickstarter!B:I, 8, FALSE)</f>
        <v>1472920909</v>
      </c>
    </row>
    <row r="682" spans="1:8" ht="60" x14ac:dyDescent="0.25">
      <c r="A682" s="1" t="s">
        <v>681</v>
      </c>
      <c r="B682" s="1" t="str">
        <f>VLOOKUP(A682, Kickstarter!B:C, 2, FALSE)</f>
        <v>A simple, vibrating belt that trains your muscles to maintain the correct posture, providing more confidence and higher energy levels.</v>
      </c>
      <c r="C682" s="9">
        <f>VLOOKUP(A682, Kickstarter!B:E, 3, FALSE)</f>
        <v>75000</v>
      </c>
      <c r="D682">
        <f>VLOOKUP(A682, Kickstarter!B:E, 4, FALSE)</f>
        <v>19434</v>
      </c>
      <c r="E682" t="str">
        <f>VLOOKUP(A682, Kickstarter!B:F, 5, FALSE)</f>
        <v>failed</v>
      </c>
      <c r="F682" t="str">
        <f>VLOOKUP(A682, Kickstarter!B:G, 6, FALSE)</f>
        <v>US</v>
      </c>
      <c r="G682" t="str">
        <f>VLOOKUP(A682, Kickstarter!B:H, 7, FALSE)</f>
        <v>USD</v>
      </c>
      <c r="H682">
        <f>VLOOKUP(A682, Kickstarter!B:I, 8, FALSE)</f>
        <v>1410955331</v>
      </c>
    </row>
    <row r="683" spans="1:8" ht="60" x14ac:dyDescent="0.25">
      <c r="A683" s="1" t="s">
        <v>682</v>
      </c>
      <c r="B683" s="1" t="str">
        <f>VLOOKUP(A683, Kickstarter!B:C, 2, FALSE)</f>
        <v>The D-Pro is a lightweight, moisture-wicking headband with a padded carbon fiber insert that reduces the risk of head injury in sports.</v>
      </c>
      <c r="C683" s="9">
        <f>VLOOKUP(A683, Kickstarter!B:E, 3, FALSE)</f>
        <v>2500</v>
      </c>
      <c r="D683">
        <f>VLOOKUP(A683, Kickstarter!B:E, 4, FALSE)</f>
        <v>1</v>
      </c>
      <c r="E683" t="str">
        <f>VLOOKUP(A683, Kickstarter!B:F, 5, FALSE)</f>
        <v>failed</v>
      </c>
      <c r="F683" t="str">
        <f>VLOOKUP(A683, Kickstarter!B:G, 6, FALSE)</f>
        <v>US</v>
      </c>
      <c r="G683" t="str">
        <f>VLOOKUP(A683, Kickstarter!B:H, 7, FALSE)</f>
        <v>USD</v>
      </c>
      <c r="H683">
        <f>VLOOKUP(A683, Kickstarter!B:I, 8, FALSE)</f>
        <v>1477509604</v>
      </c>
    </row>
    <row r="684" spans="1:8" ht="45" x14ac:dyDescent="0.25">
      <c r="A684" s="1" t="s">
        <v>683</v>
      </c>
      <c r="B684" s="1" t="str">
        <f>VLOOKUP(A684, Kickstarter!B:C, 2, FALSE)</f>
        <v>The Deception Belt is an innovative belt with app capability, designed to assist any user gain control over their appetite.</v>
      </c>
      <c r="C684" s="9">
        <f>VLOOKUP(A684, Kickstarter!B:E, 3, FALSE)</f>
        <v>50000</v>
      </c>
      <c r="D684">
        <f>VLOOKUP(A684, Kickstarter!B:E, 4, FALSE)</f>
        <v>53</v>
      </c>
      <c r="E684" t="str">
        <f>VLOOKUP(A684, Kickstarter!B:F, 5, FALSE)</f>
        <v>failed</v>
      </c>
      <c r="F684" t="str">
        <f>VLOOKUP(A684, Kickstarter!B:G, 6, FALSE)</f>
        <v>US</v>
      </c>
      <c r="G684" t="str">
        <f>VLOOKUP(A684, Kickstarter!B:H, 7, FALSE)</f>
        <v>USD</v>
      </c>
      <c r="H684">
        <f>VLOOKUP(A684, Kickstarter!B:I, 8, FALSE)</f>
        <v>1489512122</v>
      </c>
    </row>
    <row r="685" spans="1:8" ht="60" x14ac:dyDescent="0.25">
      <c r="A685" s="1" t="s">
        <v>684</v>
      </c>
      <c r="B685" s="1" t="str">
        <f>VLOOKUP(A685, Kickstarter!B:C, 2, FALSE)</f>
        <v>Mist Buddy is a remote controlled misting system, powered by a rechargeable battery with misting/sipping tip for complete coolness.</v>
      </c>
      <c r="C685" s="9">
        <f>VLOOKUP(A685, Kickstarter!B:E, 3, FALSE)</f>
        <v>35000</v>
      </c>
      <c r="D685">
        <f>VLOOKUP(A685, Kickstarter!B:E, 4, FALSE)</f>
        <v>298</v>
      </c>
      <c r="E685" t="str">
        <f>VLOOKUP(A685, Kickstarter!B:F, 5, FALSE)</f>
        <v>failed</v>
      </c>
      <c r="F685" t="str">
        <f>VLOOKUP(A685, Kickstarter!B:G, 6, FALSE)</f>
        <v>US</v>
      </c>
      <c r="G685" t="str">
        <f>VLOOKUP(A685, Kickstarter!B:H, 7, FALSE)</f>
        <v>USD</v>
      </c>
      <c r="H685">
        <f>VLOOKUP(A685, Kickstarter!B:I, 8, FALSE)</f>
        <v>1477949764</v>
      </c>
    </row>
    <row r="686" spans="1:8" ht="30" x14ac:dyDescent="0.25">
      <c r="A686" s="1" t="s">
        <v>685</v>
      </c>
      <c r="B686" s="1" t="str">
        <f>VLOOKUP(A686, Kickstarter!B:C, 2, FALSE)</f>
        <v>Arcus gives your fingers super powers.</v>
      </c>
      <c r="C686" s="9">
        <f>VLOOKUP(A686, Kickstarter!B:E, 3, FALSE)</f>
        <v>320000</v>
      </c>
      <c r="D686">
        <f>VLOOKUP(A686, Kickstarter!B:E, 4, FALSE)</f>
        <v>23948</v>
      </c>
      <c r="E686" t="str">
        <f>VLOOKUP(A686, Kickstarter!B:F, 5, FALSE)</f>
        <v>failed</v>
      </c>
      <c r="F686" t="str">
        <f>VLOOKUP(A686, Kickstarter!B:G, 6, FALSE)</f>
        <v>US</v>
      </c>
      <c r="G686" t="str">
        <f>VLOOKUP(A686, Kickstarter!B:H, 7, FALSE)</f>
        <v>USD</v>
      </c>
      <c r="H686">
        <f>VLOOKUP(A686, Kickstarter!B:I, 8, FALSE)</f>
        <v>1406257200</v>
      </c>
    </row>
    <row r="687" spans="1:8" ht="60" x14ac:dyDescent="0.25">
      <c r="A687" s="1" t="s">
        <v>686</v>
      </c>
      <c r="B687" s="1" t="str">
        <f>VLOOKUP(A687, Kickstarter!B:C, 2, FALSE)</f>
        <v>PowerPack is an efficient and affordable backpack with a lithium-ion charger for all electronic devices offering charges on the go!</v>
      </c>
      <c r="C687" s="9">
        <f>VLOOKUP(A687, Kickstarter!B:E, 3, FALSE)</f>
        <v>2000</v>
      </c>
      <c r="D687">
        <f>VLOOKUP(A687, Kickstarter!B:E, 4, FALSE)</f>
        <v>553</v>
      </c>
      <c r="E687" t="str">
        <f>VLOOKUP(A687, Kickstarter!B:F, 5, FALSE)</f>
        <v>failed</v>
      </c>
      <c r="F687" t="str">
        <f>VLOOKUP(A687, Kickstarter!B:G, 6, FALSE)</f>
        <v>US</v>
      </c>
      <c r="G687" t="str">
        <f>VLOOKUP(A687, Kickstarter!B:H, 7, FALSE)</f>
        <v>USD</v>
      </c>
      <c r="H687">
        <f>VLOOKUP(A687, Kickstarter!B:I, 8, FALSE)</f>
        <v>1421095672</v>
      </c>
    </row>
    <row r="688" spans="1:8" ht="60" x14ac:dyDescent="0.25">
      <c r="A688" s="1" t="s">
        <v>687</v>
      </c>
      <c r="B688" s="1" t="str">
        <f>VLOOKUP(A688, Kickstarter!B:C, 2, FALSE)</f>
        <v>La tua giornata sportiva monitorata nel tuo polso??!!!
Rendiamolo possibile... VIVI DI CUORE --- All MADE in ITALY</v>
      </c>
      <c r="C688" s="9">
        <f>VLOOKUP(A688, Kickstarter!B:E, 3, FALSE)</f>
        <v>500000</v>
      </c>
      <c r="D688">
        <f>VLOOKUP(A688, Kickstarter!B:E, 4, FALSE)</f>
        <v>0</v>
      </c>
      <c r="E688" t="str">
        <f>VLOOKUP(A688, Kickstarter!B:F, 5, FALSE)</f>
        <v>failed</v>
      </c>
      <c r="F688" t="str">
        <f>VLOOKUP(A688, Kickstarter!B:G, 6, FALSE)</f>
        <v>IT</v>
      </c>
      <c r="G688" t="str">
        <f>VLOOKUP(A688, Kickstarter!B:H, 7, FALSE)</f>
        <v>EUR</v>
      </c>
      <c r="H688">
        <f>VLOOKUP(A688, Kickstarter!B:I, 8, FALSE)</f>
        <v>1438618170</v>
      </c>
    </row>
    <row r="689" spans="1:8" ht="60" x14ac:dyDescent="0.25">
      <c r="A689" s="1" t="s">
        <v>688</v>
      </c>
      <c r="B689" s="1" t="str">
        <f>VLOOKUP(A689, Kickstarter!B:C, 2, FALSE)</f>
        <v>Power Go es una linea de cargadores solares para dispositivos mÃ³viles, amigables con el medio ambiente y de bajo costo.</v>
      </c>
      <c r="C689" s="9">
        <f>VLOOKUP(A689, Kickstarter!B:E, 3, FALSE)</f>
        <v>100000</v>
      </c>
      <c r="D689">
        <f>VLOOKUP(A689, Kickstarter!B:E, 4, FALSE)</f>
        <v>3550</v>
      </c>
      <c r="E689" t="str">
        <f>VLOOKUP(A689, Kickstarter!B:F, 5, FALSE)</f>
        <v>failed</v>
      </c>
      <c r="F689" t="str">
        <f>VLOOKUP(A689, Kickstarter!B:G, 6, FALSE)</f>
        <v>MX</v>
      </c>
      <c r="G689" t="str">
        <f>VLOOKUP(A689, Kickstarter!B:H, 7, FALSE)</f>
        <v>MXN</v>
      </c>
      <c r="H689">
        <f>VLOOKUP(A689, Kickstarter!B:I, 8, FALSE)</f>
        <v>1486317653</v>
      </c>
    </row>
    <row r="690" spans="1:8" ht="60" x14ac:dyDescent="0.25">
      <c r="A690" s="1" t="s">
        <v>689</v>
      </c>
      <c r="B690" s="1" t="str">
        <f>VLOOKUP(A690, Kickstarter!B:C, 2, FALSE)</f>
        <v>Removable collars and cuffs along with hidden underarm designs that prevent embarrassing and stubborn stains. What does YOUR shirt do?</v>
      </c>
      <c r="C690" s="9">
        <f>VLOOKUP(A690, Kickstarter!B:E, 3, FALSE)</f>
        <v>20000</v>
      </c>
      <c r="D690">
        <f>VLOOKUP(A690, Kickstarter!B:E, 4, FALSE)</f>
        <v>14598</v>
      </c>
      <c r="E690" t="str">
        <f>VLOOKUP(A690, Kickstarter!B:F, 5, FALSE)</f>
        <v>failed</v>
      </c>
      <c r="F690" t="str">
        <f>VLOOKUP(A690, Kickstarter!B:G, 6, FALSE)</f>
        <v>US</v>
      </c>
      <c r="G690" t="str">
        <f>VLOOKUP(A690, Kickstarter!B:H, 7, FALSE)</f>
        <v>USD</v>
      </c>
      <c r="H690">
        <f>VLOOKUP(A690, Kickstarter!B:I, 8, FALSE)</f>
        <v>1444876253</v>
      </c>
    </row>
    <row r="691" spans="1:8" ht="60" x14ac:dyDescent="0.25">
      <c r="A691" s="1" t="s">
        <v>690</v>
      </c>
      <c r="B691" s="1" t="str">
        <f>VLOOKUP(A691, Kickstarter!B:C, 2, FALSE)</f>
        <v>The Lifeclock One is an officially licensed, supercharged version of Snake Plisskenâ€™s countdown watch from Escape from New York.</v>
      </c>
      <c r="C691" s="9">
        <f>VLOOKUP(A691, Kickstarter!B:E, 3, FALSE)</f>
        <v>200000</v>
      </c>
      <c r="D691">
        <f>VLOOKUP(A691, Kickstarter!B:E, 4, FALSE)</f>
        <v>115297.5</v>
      </c>
      <c r="E691" t="str">
        <f>VLOOKUP(A691, Kickstarter!B:F, 5, FALSE)</f>
        <v>failed</v>
      </c>
      <c r="F691" t="str">
        <f>VLOOKUP(A691, Kickstarter!B:G, 6, FALSE)</f>
        <v>US</v>
      </c>
      <c r="G691" t="str">
        <f>VLOOKUP(A691, Kickstarter!B:H, 7, FALSE)</f>
        <v>USD</v>
      </c>
      <c r="H691">
        <f>VLOOKUP(A691, Kickstarter!B:I, 8, FALSE)</f>
        <v>1481173140</v>
      </c>
    </row>
    <row r="692" spans="1:8" ht="30" x14ac:dyDescent="0.25">
      <c r="A692" s="1" t="s">
        <v>691</v>
      </c>
      <c r="B692" s="1" t="str">
        <f>VLOOKUP(A692, Kickstarter!B:C, 2, FALSE)</f>
        <v>A radiation shield for your fitness tracker, smartwatch or other wearable smart device</v>
      </c>
      <c r="C692" s="9">
        <f>VLOOKUP(A692, Kickstarter!B:E, 3, FALSE)</f>
        <v>20000</v>
      </c>
      <c r="D692">
        <f>VLOOKUP(A692, Kickstarter!B:E, 4, FALSE)</f>
        <v>2468</v>
      </c>
      <c r="E692" t="str">
        <f>VLOOKUP(A692, Kickstarter!B:F, 5, FALSE)</f>
        <v>failed</v>
      </c>
      <c r="F692" t="str">
        <f>VLOOKUP(A692, Kickstarter!B:G, 6, FALSE)</f>
        <v>US</v>
      </c>
      <c r="G692" t="str">
        <f>VLOOKUP(A692, Kickstarter!B:H, 7, FALSE)</f>
        <v>USD</v>
      </c>
      <c r="H692">
        <f>VLOOKUP(A692, Kickstarter!B:I, 8, FALSE)</f>
        <v>1473400800</v>
      </c>
    </row>
    <row r="693" spans="1:8" ht="45" x14ac:dyDescent="0.25">
      <c r="A693" s="1" t="s">
        <v>692</v>
      </c>
      <c r="B693" s="1" t="str">
        <f>VLOOKUP(A693, Kickstarter!B:C, 2, FALSE)</f>
        <v>Personalizing your Apple Watch has never been easier. Ten different colors to match any lifestyle. Time is precious, protect it.</v>
      </c>
      <c r="C693" s="9">
        <f>VLOOKUP(A693, Kickstarter!B:E, 3, FALSE)</f>
        <v>50000</v>
      </c>
      <c r="D693">
        <f>VLOOKUP(A693, Kickstarter!B:E, 4, FALSE)</f>
        <v>260</v>
      </c>
      <c r="E693" t="str">
        <f>VLOOKUP(A693, Kickstarter!B:F, 5, FALSE)</f>
        <v>failed</v>
      </c>
      <c r="F693" t="str">
        <f>VLOOKUP(A693, Kickstarter!B:G, 6, FALSE)</f>
        <v>US</v>
      </c>
      <c r="G693" t="str">
        <f>VLOOKUP(A693, Kickstarter!B:H, 7, FALSE)</f>
        <v>USD</v>
      </c>
      <c r="H693">
        <f>VLOOKUP(A693, Kickstarter!B:I, 8, FALSE)</f>
        <v>1435711246</v>
      </c>
    </row>
    <row r="694" spans="1:8" ht="60" x14ac:dyDescent="0.25">
      <c r="A694" s="1" t="s">
        <v>693</v>
      </c>
      <c r="B694" s="1" t="str">
        <f>VLOOKUP(A694, Kickstarter!B:C, 2, FALSE)</f>
        <v>A revolutionary, cycling safety device is born! Signum indicators close the communication gap between cyclists and other road users.</v>
      </c>
      <c r="C694" s="9">
        <f>VLOOKUP(A694, Kickstarter!B:E, 3, FALSE)</f>
        <v>20000</v>
      </c>
      <c r="D694">
        <f>VLOOKUP(A694, Kickstarter!B:E, 4, FALSE)</f>
        <v>1306</v>
      </c>
      <c r="E694" t="str">
        <f>VLOOKUP(A694, Kickstarter!B:F, 5, FALSE)</f>
        <v>failed</v>
      </c>
      <c r="F694" t="str">
        <f>VLOOKUP(A694, Kickstarter!B:G, 6, FALSE)</f>
        <v>GB</v>
      </c>
      <c r="G694" t="str">
        <f>VLOOKUP(A694, Kickstarter!B:H, 7, FALSE)</f>
        <v>GBP</v>
      </c>
      <c r="H694">
        <f>VLOOKUP(A694, Kickstarter!B:I, 8, FALSE)</f>
        <v>1482397263</v>
      </c>
    </row>
    <row r="695" spans="1:8" ht="45" x14ac:dyDescent="0.25">
      <c r="A695" s="1" t="s">
        <v>694</v>
      </c>
      <c r="B695" s="1" t="str">
        <f>VLOOKUP(A695, Kickstarter!B:C, 2, FALSE)</f>
        <v>Prana is the first wearable combining breath and posture tracking to make your sitting time count.</v>
      </c>
      <c r="C695" s="9">
        <f>VLOOKUP(A695, Kickstarter!B:E, 3, FALSE)</f>
        <v>100000</v>
      </c>
      <c r="D695">
        <f>VLOOKUP(A695, Kickstarter!B:E, 4, FALSE)</f>
        <v>35338</v>
      </c>
      <c r="E695" t="str">
        <f>VLOOKUP(A695, Kickstarter!B:F, 5, FALSE)</f>
        <v>failed</v>
      </c>
      <c r="F695" t="str">
        <f>VLOOKUP(A695, Kickstarter!B:G, 6, FALSE)</f>
        <v>US</v>
      </c>
      <c r="G695" t="str">
        <f>VLOOKUP(A695, Kickstarter!B:H, 7, FALSE)</f>
        <v>USD</v>
      </c>
      <c r="H695">
        <f>VLOOKUP(A695, Kickstarter!B:I, 8, FALSE)</f>
        <v>1430421827</v>
      </c>
    </row>
    <row r="696" spans="1:8" ht="60" x14ac:dyDescent="0.25">
      <c r="A696" s="1" t="s">
        <v>695</v>
      </c>
      <c r="B696" s="1" t="str">
        <f>VLOOKUP(A696, Kickstarter!B:C, 2, FALSE)</f>
        <v>You can control how much air enters the helmet by opening or closing the vents. This is very useful in bad weather, or for competition.</v>
      </c>
      <c r="C696" s="9">
        <f>VLOOKUP(A696, Kickstarter!B:E, 3, FALSE)</f>
        <v>150000</v>
      </c>
      <c r="D696">
        <f>VLOOKUP(A696, Kickstarter!B:E, 4, FALSE)</f>
        <v>590</v>
      </c>
      <c r="E696" t="str">
        <f>VLOOKUP(A696, Kickstarter!B:F, 5, FALSE)</f>
        <v>failed</v>
      </c>
      <c r="F696" t="str">
        <f>VLOOKUP(A696, Kickstarter!B:G, 6, FALSE)</f>
        <v>US</v>
      </c>
      <c r="G696" t="str">
        <f>VLOOKUP(A696, Kickstarter!B:H, 7, FALSE)</f>
        <v>USD</v>
      </c>
      <c r="H696">
        <f>VLOOKUP(A696, Kickstarter!B:I, 8, FALSE)</f>
        <v>1485964559</v>
      </c>
    </row>
    <row r="697" spans="1:8" ht="60" x14ac:dyDescent="0.25">
      <c r="A697" s="1" t="s">
        <v>696</v>
      </c>
      <c r="B697" s="1" t="str">
        <f>VLOOKUP(A697, Kickstarter!B:C, 2, FALSE)</f>
        <v>Unique small wearable personal air conditioning device that provides the user a 10-15 degree environmental difference on his person.</v>
      </c>
      <c r="C697" s="9">
        <f>VLOOKUP(A697, Kickstarter!B:E, 3, FALSE)</f>
        <v>60000</v>
      </c>
      <c r="D697">
        <f>VLOOKUP(A697, Kickstarter!B:E, 4, FALSE)</f>
        <v>636</v>
      </c>
      <c r="E697" t="str">
        <f>VLOOKUP(A697, Kickstarter!B:F, 5, FALSE)</f>
        <v>failed</v>
      </c>
      <c r="F697" t="str">
        <f>VLOOKUP(A697, Kickstarter!B:G, 6, FALSE)</f>
        <v>US</v>
      </c>
      <c r="G697" t="str">
        <f>VLOOKUP(A697, Kickstarter!B:H, 7, FALSE)</f>
        <v>USD</v>
      </c>
      <c r="H697">
        <f>VLOOKUP(A697, Kickstarter!B:I, 8, FALSE)</f>
        <v>1414758620</v>
      </c>
    </row>
    <row r="698" spans="1:8" ht="30" x14ac:dyDescent="0.25">
      <c r="A698" s="1" t="s">
        <v>697</v>
      </c>
      <c r="B698" s="1" t="str">
        <f>VLOOKUP(A698, Kickstarter!B:C, 2, FALSE)</f>
        <v>Show your fidelity by wearing the Trustee rings! Show where you are (at)!</v>
      </c>
      <c r="C698" s="9">
        <f>VLOOKUP(A698, Kickstarter!B:E, 3, FALSE)</f>
        <v>175000</v>
      </c>
      <c r="D698">
        <f>VLOOKUP(A698, Kickstarter!B:E, 4, FALSE)</f>
        <v>1</v>
      </c>
      <c r="E698" t="str">
        <f>VLOOKUP(A698, Kickstarter!B:F, 5, FALSE)</f>
        <v>failed</v>
      </c>
      <c r="F698" t="str">
        <f>VLOOKUP(A698, Kickstarter!B:G, 6, FALSE)</f>
        <v>NL</v>
      </c>
      <c r="G698" t="str">
        <f>VLOOKUP(A698, Kickstarter!B:H, 7, FALSE)</f>
        <v>EUR</v>
      </c>
      <c r="H698">
        <f>VLOOKUP(A698, Kickstarter!B:I, 8, FALSE)</f>
        <v>1406326502</v>
      </c>
    </row>
    <row r="699" spans="1:8" ht="60" x14ac:dyDescent="0.25">
      <c r="A699" s="1" t="s">
        <v>698</v>
      </c>
      <c r="B699" s="1" t="str">
        <f>VLOOKUP(A699, Kickstarter!B:C, 2, FALSE)</f>
        <v>Glasses, not for you but your virtual reality headset. Prescription lens adapters, lenses and more to make your VR experiences better.</v>
      </c>
      <c r="C699" s="9">
        <f>VLOOKUP(A699, Kickstarter!B:E, 3, FALSE)</f>
        <v>5000</v>
      </c>
      <c r="D699">
        <f>VLOOKUP(A699, Kickstarter!B:E, 4, FALSE)</f>
        <v>2319</v>
      </c>
      <c r="E699" t="str">
        <f>VLOOKUP(A699, Kickstarter!B:F, 5, FALSE)</f>
        <v>failed</v>
      </c>
      <c r="F699" t="str">
        <f>VLOOKUP(A699, Kickstarter!B:G, 6, FALSE)</f>
        <v>DE</v>
      </c>
      <c r="G699" t="str">
        <f>VLOOKUP(A699, Kickstarter!B:H, 7, FALSE)</f>
        <v>EUR</v>
      </c>
      <c r="H699">
        <f>VLOOKUP(A699, Kickstarter!B:I, 8, FALSE)</f>
        <v>1454502789</v>
      </c>
    </row>
    <row r="700" spans="1:8" ht="60" x14ac:dyDescent="0.25">
      <c r="A700" s="1" t="s">
        <v>699</v>
      </c>
      <c r="B700" s="1" t="str">
        <f>VLOOKUP(A700, Kickstarter!B:C, 2, FALSE)</f>
        <v>The first 3D Xray Vision Instrument FREE* for researchers, scientists, entrepreneurs, developers, educators, artists, and explorers.</v>
      </c>
      <c r="C700" s="9">
        <f>VLOOKUP(A700, Kickstarter!B:E, 3, FALSE)</f>
        <v>100000</v>
      </c>
      <c r="D700">
        <f>VLOOKUP(A700, Kickstarter!B:E, 4, FALSE)</f>
        <v>15390</v>
      </c>
      <c r="E700" t="str">
        <f>VLOOKUP(A700, Kickstarter!B:F, 5, FALSE)</f>
        <v>failed</v>
      </c>
      <c r="F700" t="str">
        <f>VLOOKUP(A700, Kickstarter!B:G, 6, FALSE)</f>
        <v>US</v>
      </c>
      <c r="G700" t="str">
        <f>VLOOKUP(A700, Kickstarter!B:H, 7, FALSE)</f>
        <v>USD</v>
      </c>
      <c r="H700">
        <f>VLOOKUP(A700, Kickstarter!B:I, 8, FALSE)</f>
        <v>1411005600</v>
      </c>
    </row>
    <row r="701" spans="1:8" ht="60" x14ac:dyDescent="0.25">
      <c r="A701" s="1" t="s">
        <v>700</v>
      </c>
      <c r="B701" s="1" t="str">
        <f>VLOOKUP(A701, Kickstarter!B:C, 2, FALSE)</f>
        <v>TapTap is a technology to transfer touch between two people. It can also be an activity tracker, a game controller or smart alarm.</v>
      </c>
      <c r="C701" s="9">
        <f>VLOOKUP(A701, Kickstarter!B:E, 3, FALSE)</f>
        <v>130000</v>
      </c>
      <c r="D701">
        <f>VLOOKUP(A701, Kickstarter!B:E, 4, FALSE)</f>
        <v>107148.74</v>
      </c>
      <c r="E701" t="str">
        <f>VLOOKUP(A701, Kickstarter!B:F, 5, FALSE)</f>
        <v>failed</v>
      </c>
      <c r="F701" t="str">
        <f>VLOOKUP(A701, Kickstarter!B:G, 6, FALSE)</f>
        <v>US</v>
      </c>
      <c r="G701" t="str">
        <f>VLOOKUP(A701, Kickstarter!B:H, 7, FALSE)</f>
        <v>USD</v>
      </c>
      <c r="H701">
        <f>VLOOKUP(A701, Kickstarter!B:I, 8, FALSE)</f>
        <v>1385136000</v>
      </c>
    </row>
    <row r="702" spans="1:8" ht="60" x14ac:dyDescent="0.25">
      <c r="A702" s="1" t="s">
        <v>701</v>
      </c>
      <c r="B702" s="1" t="str">
        <f>VLOOKUP(A702, Kickstarter!B:C, 2, FALSE)</f>
        <v>A-iEasyâ„¢: The first customized unfoldable stand for smartphones that barkly needs room. Wholy integrated (will be relaunched soon!!).</v>
      </c>
      <c r="C702" s="9">
        <f>VLOOKUP(A702, Kickstarter!B:E, 3, FALSE)</f>
        <v>15000</v>
      </c>
      <c r="D702">
        <f>VLOOKUP(A702, Kickstarter!B:E, 4, FALSE)</f>
        <v>403</v>
      </c>
      <c r="E702" t="str">
        <f>VLOOKUP(A702, Kickstarter!B:F, 5, FALSE)</f>
        <v>failed</v>
      </c>
      <c r="F702" t="str">
        <f>VLOOKUP(A702, Kickstarter!B:G, 6, FALSE)</f>
        <v>ES</v>
      </c>
      <c r="G702" t="str">
        <f>VLOOKUP(A702, Kickstarter!B:H, 7, FALSE)</f>
        <v>EUR</v>
      </c>
      <c r="H702">
        <f>VLOOKUP(A702, Kickstarter!B:I, 8, FALSE)</f>
        <v>1484065881</v>
      </c>
    </row>
    <row r="703" spans="1:8" ht="60" x14ac:dyDescent="0.25">
      <c r="A703" s="1" t="s">
        <v>702</v>
      </c>
      <c r="B703" s="1" t="str">
        <f>VLOOKUP(A703, Kickstarter!B:C, 2, FALSE)</f>
        <v>In case you missed out on this campaign but are interested in owning a Hotblack London watch, please visit www.hotblacklondon.com.</v>
      </c>
      <c r="C703" s="9">
        <f>VLOOKUP(A703, Kickstarter!B:E, 3, FALSE)</f>
        <v>23000</v>
      </c>
      <c r="D703">
        <f>VLOOKUP(A703, Kickstarter!B:E, 4, FALSE)</f>
        <v>6118</v>
      </c>
      <c r="E703" t="str">
        <f>VLOOKUP(A703, Kickstarter!B:F, 5, FALSE)</f>
        <v>failed</v>
      </c>
      <c r="F703" t="str">
        <f>VLOOKUP(A703, Kickstarter!B:G, 6, FALSE)</f>
        <v>GB</v>
      </c>
      <c r="G703" t="str">
        <f>VLOOKUP(A703, Kickstarter!B:H, 7, FALSE)</f>
        <v>GBP</v>
      </c>
      <c r="H703">
        <f>VLOOKUP(A703, Kickstarter!B:I, 8, FALSE)</f>
        <v>1406130880</v>
      </c>
    </row>
    <row r="704" spans="1:8" ht="60" x14ac:dyDescent="0.25">
      <c r="A704" s="1" t="s">
        <v>703</v>
      </c>
      <c r="B704" s="1" t="str">
        <f>VLOOKUP(A704, Kickstarter!B:C, 2, FALSE)</f>
        <v>Realtime feedback for swim &amp; triathlon training! Visually monitor pace &amp; intervals to improve fitness. For swimmers &amp; triathletes.</v>
      </c>
      <c r="C704" s="9">
        <f>VLOOKUP(A704, Kickstarter!B:E, 3, FALSE)</f>
        <v>15000</v>
      </c>
      <c r="D704">
        <f>VLOOKUP(A704, Kickstarter!B:E, 4, FALSE)</f>
        <v>4622.01</v>
      </c>
      <c r="E704" t="str">
        <f>VLOOKUP(A704, Kickstarter!B:F, 5, FALSE)</f>
        <v>failed</v>
      </c>
      <c r="F704" t="str">
        <f>VLOOKUP(A704, Kickstarter!B:G, 6, FALSE)</f>
        <v>US</v>
      </c>
      <c r="G704" t="str">
        <f>VLOOKUP(A704, Kickstarter!B:H, 7, FALSE)</f>
        <v>USD</v>
      </c>
      <c r="H704">
        <f>VLOOKUP(A704, Kickstarter!B:I, 8, FALSE)</f>
        <v>1480011987</v>
      </c>
    </row>
    <row r="705" spans="1:8" ht="45" x14ac:dyDescent="0.25">
      <c r="A705" s="1" t="s">
        <v>704</v>
      </c>
      <c r="B705" s="1" t="str">
        <f>VLOOKUP(A705, Kickstarter!B:C, 2, FALSE)</f>
        <v>SPEEDWRAPS improve the speed, agility &amp; strength of an athlete by utilizing evenly distributed weight on the lower leg.</v>
      </c>
      <c r="C705" s="9">
        <f>VLOOKUP(A705, Kickstarter!B:E, 3, FALSE)</f>
        <v>15000</v>
      </c>
      <c r="D705">
        <f>VLOOKUP(A705, Kickstarter!B:E, 4, FALSE)</f>
        <v>837</v>
      </c>
      <c r="E705" t="str">
        <f>VLOOKUP(A705, Kickstarter!B:F, 5, FALSE)</f>
        <v>failed</v>
      </c>
      <c r="F705" t="str">
        <f>VLOOKUP(A705, Kickstarter!B:G, 6, FALSE)</f>
        <v>US</v>
      </c>
      <c r="G705" t="str">
        <f>VLOOKUP(A705, Kickstarter!B:H, 7, FALSE)</f>
        <v>USD</v>
      </c>
      <c r="H705">
        <f>VLOOKUP(A705, Kickstarter!B:I, 8, FALSE)</f>
        <v>1485905520</v>
      </c>
    </row>
    <row r="706" spans="1:8" ht="45" x14ac:dyDescent="0.25">
      <c r="A706" s="1" t="s">
        <v>705</v>
      </c>
      <c r="B706" s="1" t="str">
        <f>VLOOKUP(A706, Kickstarter!B:C, 2, FALSE)</f>
        <v>Turn you helmet into the safest helmet and don't worry about a thing,you will always have the right fit!!</v>
      </c>
      <c r="C706" s="9">
        <f>VLOOKUP(A706, Kickstarter!B:E, 3, FALSE)</f>
        <v>55000</v>
      </c>
      <c r="D706">
        <f>VLOOKUP(A706, Kickstarter!B:E, 4, FALSE)</f>
        <v>481</v>
      </c>
      <c r="E706" t="str">
        <f>VLOOKUP(A706, Kickstarter!B:F, 5, FALSE)</f>
        <v>failed</v>
      </c>
      <c r="F706" t="str">
        <f>VLOOKUP(A706, Kickstarter!B:G, 6, FALSE)</f>
        <v>CA</v>
      </c>
      <c r="G706" t="str">
        <f>VLOOKUP(A706, Kickstarter!B:H, 7, FALSE)</f>
        <v>CAD</v>
      </c>
      <c r="H706">
        <f>VLOOKUP(A706, Kickstarter!B:I, 8, FALSE)</f>
        <v>1487565468</v>
      </c>
    </row>
    <row r="707" spans="1:8" ht="30" x14ac:dyDescent="0.25">
      <c r="A707" s="1" t="s">
        <v>706</v>
      </c>
      <c r="B707" s="1" t="str">
        <f>VLOOKUP(A707, Kickstarter!B:C, 2, FALSE)</f>
        <v>The closest thing ever to the Holy Grail of wearables technology</v>
      </c>
      <c r="C707" s="9">
        <f>VLOOKUP(A707, Kickstarter!B:E, 3, FALSE)</f>
        <v>100000</v>
      </c>
      <c r="D707">
        <f>VLOOKUP(A707, Kickstarter!B:E, 4, FALSE)</f>
        <v>977</v>
      </c>
      <c r="E707" t="str">
        <f>VLOOKUP(A707, Kickstarter!B:F, 5, FALSE)</f>
        <v>failed</v>
      </c>
      <c r="F707" t="str">
        <f>VLOOKUP(A707, Kickstarter!B:G, 6, FALSE)</f>
        <v>NL</v>
      </c>
      <c r="G707" t="str">
        <f>VLOOKUP(A707, Kickstarter!B:H, 7, FALSE)</f>
        <v>EUR</v>
      </c>
      <c r="H707">
        <f>VLOOKUP(A707, Kickstarter!B:I, 8, FALSE)</f>
        <v>1484999278</v>
      </c>
    </row>
    <row r="708" spans="1:8" ht="60" x14ac:dyDescent="0.25">
      <c r="A708" s="1" t="s">
        <v>707</v>
      </c>
      <c r="B708" s="1" t="str">
        <f>VLOOKUP(A708, Kickstarter!B:C, 2, FALSE)</f>
        <v>Driver Alert System es un sistema de seguridad para el conductor, que le avisa en caso de perder la posicion vertical mientras conduce.</v>
      </c>
      <c r="C708" s="9">
        <f>VLOOKUP(A708, Kickstarter!B:E, 3, FALSE)</f>
        <v>100000</v>
      </c>
      <c r="D708">
        <f>VLOOKUP(A708, Kickstarter!B:E, 4, FALSE)</f>
        <v>0</v>
      </c>
      <c r="E708" t="str">
        <f>VLOOKUP(A708, Kickstarter!B:F, 5, FALSE)</f>
        <v>failed</v>
      </c>
      <c r="F708" t="str">
        <f>VLOOKUP(A708, Kickstarter!B:G, 6, FALSE)</f>
        <v>ES</v>
      </c>
      <c r="G708" t="str">
        <f>VLOOKUP(A708, Kickstarter!B:H, 7, FALSE)</f>
        <v>EUR</v>
      </c>
      <c r="H708">
        <f>VLOOKUP(A708, Kickstarter!B:I, 8, FALSE)</f>
        <v>1481740740</v>
      </c>
    </row>
    <row r="709" spans="1:8" ht="60" x14ac:dyDescent="0.25">
      <c r="A709" s="1" t="s">
        <v>708</v>
      </c>
      <c r="B709" s="1" t="str">
        <f>VLOOKUP(A709, Kickstarter!B:C, 2, FALSE)</f>
        <v>Forget your headphones. Wear Hy all day for voice-controlled music, calls, biometrics and more, with a huge battery and hidden fit.</v>
      </c>
      <c r="C709" s="9">
        <f>VLOOKUP(A709, Kickstarter!B:E, 3, FALSE)</f>
        <v>68000</v>
      </c>
      <c r="D709">
        <f>VLOOKUP(A709, Kickstarter!B:E, 4, FALSE)</f>
        <v>53670.6</v>
      </c>
      <c r="E709" t="str">
        <f>VLOOKUP(A709, Kickstarter!B:F, 5, FALSE)</f>
        <v>failed</v>
      </c>
      <c r="F709" t="str">
        <f>VLOOKUP(A709, Kickstarter!B:G, 6, FALSE)</f>
        <v>GB</v>
      </c>
      <c r="G709" t="str">
        <f>VLOOKUP(A709, Kickstarter!B:H, 7, FALSE)</f>
        <v>GBP</v>
      </c>
      <c r="H709">
        <f>VLOOKUP(A709, Kickstarter!B:I, 8, FALSE)</f>
        <v>1483286127</v>
      </c>
    </row>
    <row r="710" spans="1:8" ht="60" x14ac:dyDescent="0.25">
      <c r="A710" s="1" t="s">
        <v>709</v>
      </c>
      <c r="B710" s="1" t="str">
        <f>VLOOKUP(A710, Kickstarter!B:C, 2, FALSE)</f>
        <v>Glowbelt is the world's first rectractable LED safety belt for fans of the great outdoors, fitness enthusiasts, children and more.</v>
      </c>
      <c r="C710" s="9">
        <f>VLOOKUP(A710, Kickstarter!B:E, 3, FALSE)</f>
        <v>40000</v>
      </c>
      <c r="D710">
        <f>VLOOKUP(A710, Kickstarter!B:E, 4, FALSE)</f>
        <v>8837</v>
      </c>
      <c r="E710" t="str">
        <f>VLOOKUP(A710, Kickstarter!B:F, 5, FALSE)</f>
        <v>failed</v>
      </c>
      <c r="F710" t="str">
        <f>VLOOKUP(A710, Kickstarter!B:G, 6, FALSE)</f>
        <v>GB</v>
      </c>
      <c r="G710" t="str">
        <f>VLOOKUP(A710, Kickstarter!B:H, 7, FALSE)</f>
        <v>GBP</v>
      </c>
      <c r="H710">
        <f>VLOOKUP(A710, Kickstarter!B:I, 8, FALSE)</f>
        <v>1410616600</v>
      </c>
    </row>
    <row r="711" spans="1:8" ht="30" x14ac:dyDescent="0.25">
      <c r="A711" s="1" t="s">
        <v>710</v>
      </c>
      <c r="B711" s="1" t="str">
        <f>VLOOKUP(A711, Kickstarter!B:C, 2, FALSE)</f>
        <v>A "handheld" light, which eases the way you illuminate objects and/or paths.</v>
      </c>
      <c r="C711" s="9">
        <f>VLOOKUP(A711, Kickstarter!B:E, 3, FALSE)</f>
        <v>15000</v>
      </c>
      <c r="D711">
        <f>VLOOKUP(A711, Kickstarter!B:E, 4, FALSE)</f>
        <v>61</v>
      </c>
      <c r="E711" t="str">
        <f>VLOOKUP(A711, Kickstarter!B:F, 5, FALSE)</f>
        <v>failed</v>
      </c>
      <c r="F711" t="str">
        <f>VLOOKUP(A711, Kickstarter!B:G, 6, FALSE)</f>
        <v>US</v>
      </c>
      <c r="G711" t="str">
        <f>VLOOKUP(A711, Kickstarter!B:H, 7, FALSE)</f>
        <v>USD</v>
      </c>
      <c r="H711">
        <f>VLOOKUP(A711, Kickstarter!B:I, 8, FALSE)</f>
        <v>1417741159</v>
      </c>
    </row>
    <row r="712" spans="1:8" ht="45" x14ac:dyDescent="0.25">
      <c r="A712" s="1" t="s">
        <v>711</v>
      </c>
      <c r="B712" s="1" t="str">
        <f>VLOOKUP(A712, Kickstarter!B:C, 2, FALSE)</f>
        <v>Shirts, so technologically advanced, they connect mentally to their audience upon sight.</v>
      </c>
      <c r="C712" s="9">
        <f>VLOOKUP(A712, Kickstarter!B:E, 3, FALSE)</f>
        <v>1200</v>
      </c>
      <c r="D712">
        <f>VLOOKUP(A712, Kickstarter!B:E, 4, FALSE)</f>
        <v>0</v>
      </c>
      <c r="E712" t="str">
        <f>VLOOKUP(A712, Kickstarter!B:F, 5, FALSE)</f>
        <v>failed</v>
      </c>
      <c r="F712" t="str">
        <f>VLOOKUP(A712, Kickstarter!B:G, 6, FALSE)</f>
        <v>CA</v>
      </c>
      <c r="G712" t="str">
        <f>VLOOKUP(A712, Kickstarter!B:H, 7, FALSE)</f>
        <v>CAD</v>
      </c>
      <c r="H712">
        <f>VLOOKUP(A712, Kickstarter!B:I, 8, FALSE)</f>
        <v>1408495440</v>
      </c>
    </row>
    <row r="713" spans="1:8" ht="60" x14ac:dyDescent="0.25">
      <c r="A713" s="1" t="s">
        <v>712</v>
      </c>
      <c r="B713" s="1" t="str">
        <f>VLOOKUP(A713, Kickstarter!B:C, 2, FALSE)</f>
        <v>Our wearable and app automates the poke you normally get from your bedpartner to make you stop snoring and making you turn to the side.</v>
      </c>
      <c r="C713" s="9">
        <f>VLOOKUP(A713, Kickstarter!B:E, 3, FALSE)</f>
        <v>100000</v>
      </c>
      <c r="D713">
        <f>VLOOKUP(A713, Kickstarter!B:E, 4, FALSE)</f>
        <v>33791</v>
      </c>
      <c r="E713" t="str">
        <f>VLOOKUP(A713, Kickstarter!B:F, 5, FALSE)</f>
        <v>failed</v>
      </c>
      <c r="F713" t="str">
        <f>VLOOKUP(A713, Kickstarter!B:G, 6, FALSE)</f>
        <v>NL</v>
      </c>
      <c r="G713" t="str">
        <f>VLOOKUP(A713, Kickstarter!B:H, 7, FALSE)</f>
        <v>EUR</v>
      </c>
      <c r="H713">
        <f>VLOOKUP(A713, Kickstarter!B:I, 8, FALSE)</f>
        <v>1481716868</v>
      </c>
    </row>
    <row r="714" spans="1:8" ht="60" x14ac:dyDescent="0.25">
      <c r="A714" s="1" t="s">
        <v>713</v>
      </c>
      <c r="B714" s="1" t="str">
        <f>VLOOKUP(A714, Kickstarter!B:C, 2, FALSE)</f>
        <v>Making important medical data of active people available to first responders of an emergency by wearing a dog tag bearing a QR Code</v>
      </c>
      <c r="C714" s="9">
        <f>VLOOKUP(A714, Kickstarter!B:E, 3, FALSE)</f>
        <v>48500</v>
      </c>
      <c r="D714">
        <f>VLOOKUP(A714, Kickstarter!B:E, 4, FALSE)</f>
        <v>105</v>
      </c>
      <c r="E714" t="str">
        <f>VLOOKUP(A714, Kickstarter!B:F, 5, FALSE)</f>
        <v>failed</v>
      </c>
      <c r="F714" t="str">
        <f>VLOOKUP(A714, Kickstarter!B:G, 6, FALSE)</f>
        <v>US</v>
      </c>
      <c r="G714" t="str">
        <f>VLOOKUP(A714, Kickstarter!B:H, 7, FALSE)</f>
        <v>USD</v>
      </c>
      <c r="H714">
        <f>VLOOKUP(A714, Kickstarter!B:I, 8, FALSE)</f>
        <v>1455466832</v>
      </c>
    </row>
    <row r="715" spans="1:8" ht="60" x14ac:dyDescent="0.25">
      <c r="A715" s="1" t="s">
        <v>714</v>
      </c>
      <c r="B715" s="1" t="str">
        <f>VLOOKUP(A715, Kickstarter!B:C, 2, FALSE)</f>
        <v>The first GPS tracker created entirely in Italy that allows you to know where your pet is located at any time throughout any device.</v>
      </c>
      <c r="C715" s="9">
        <f>VLOOKUP(A715, Kickstarter!B:E, 3, FALSE)</f>
        <v>25000</v>
      </c>
      <c r="D715">
        <f>VLOOKUP(A715, Kickstarter!B:E, 4, FALSE)</f>
        <v>199</v>
      </c>
      <c r="E715" t="str">
        <f>VLOOKUP(A715, Kickstarter!B:F, 5, FALSE)</f>
        <v>failed</v>
      </c>
      <c r="F715" t="str">
        <f>VLOOKUP(A715, Kickstarter!B:G, 6, FALSE)</f>
        <v>IT</v>
      </c>
      <c r="G715" t="str">
        <f>VLOOKUP(A715, Kickstarter!B:H, 7, FALSE)</f>
        <v>EUR</v>
      </c>
      <c r="H715">
        <f>VLOOKUP(A715, Kickstarter!B:I, 8, FALSE)</f>
        <v>1465130532</v>
      </c>
    </row>
    <row r="716" spans="1:8" ht="45" x14ac:dyDescent="0.25">
      <c r="A716" s="1" t="s">
        <v>715</v>
      </c>
      <c r="B716" s="1" t="str">
        <f>VLOOKUP(A716, Kickstarter!B:C, 2, FALSE)</f>
        <v>The Prep Packs Survival Belt allows you to carry all of the essentials for outdoor survival inside your belt buckle</v>
      </c>
      <c r="C716" s="9">
        <f>VLOOKUP(A716, Kickstarter!B:E, 3, FALSE)</f>
        <v>15000</v>
      </c>
      <c r="D716">
        <f>VLOOKUP(A716, Kickstarter!B:E, 4, FALSE)</f>
        <v>2249</v>
      </c>
      <c r="E716" t="str">
        <f>VLOOKUP(A716, Kickstarter!B:F, 5, FALSE)</f>
        <v>failed</v>
      </c>
      <c r="F716" t="str">
        <f>VLOOKUP(A716, Kickstarter!B:G, 6, FALSE)</f>
        <v>US</v>
      </c>
      <c r="G716" t="str">
        <f>VLOOKUP(A716, Kickstarter!B:H, 7, FALSE)</f>
        <v>USD</v>
      </c>
      <c r="H716">
        <f>VLOOKUP(A716, Kickstarter!B:I, 8, FALSE)</f>
        <v>1488308082</v>
      </c>
    </row>
    <row r="717" spans="1:8" ht="60" x14ac:dyDescent="0.25">
      <c r="A717" s="1" t="s">
        <v>716</v>
      </c>
      <c r="B717" s="1" t="str">
        <f>VLOOKUP(A717, Kickstarter!B:C, 2, FALSE)</f>
        <v>Mouse^3 is the next generation of input devices. With cursor control and customized gesture recognition, its applications are endless!</v>
      </c>
      <c r="C717" s="9">
        <f>VLOOKUP(A717, Kickstarter!B:E, 3, FALSE)</f>
        <v>27500</v>
      </c>
      <c r="D717">
        <f>VLOOKUP(A717, Kickstarter!B:E, 4, FALSE)</f>
        <v>1389</v>
      </c>
      <c r="E717" t="str">
        <f>VLOOKUP(A717, Kickstarter!B:F, 5, FALSE)</f>
        <v>failed</v>
      </c>
      <c r="F717" t="str">
        <f>VLOOKUP(A717, Kickstarter!B:G, 6, FALSE)</f>
        <v>US</v>
      </c>
      <c r="G717" t="str">
        <f>VLOOKUP(A717, Kickstarter!B:H, 7, FALSE)</f>
        <v>USD</v>
      </c>
      <c r="H717">
        <f>VLOOKUP(A717, Kickstarter!B:I, 8, FALSE)</f>
        <v>1446693040</v>
      </c>
    </row>
    <row r="718" spans="1:8" ht="45" x14ac:dyDescent="0.25">
      <c r="A718" s="1" t="s">
        <v>717</v>
      </c>
      <c r="B718" s="1" t="str">
        <f>VLOOKUP(A718, Kickstarter!B:C, 2, FALSE)</f>
        <v>Translate sight into touch with a wrist-mounted wearable. A revolution for visually impaired people everywhere.</v>
      </c>
      <c r="C718" s="9">
        <f>VLOOKUP(A718, Kickstarter!B:E, 3, FALSE)</f>
        <v>7000</v>
      </c>
      <c r="D718">
        <f>VLOOKUP(A718, Kickstarter!B:E, 4, FALSE)</f>
        <v>715</v>
      </c>
      <c r="E718" t="str">
        <f>VLOOKUP(A718, Kickstarter!B:F, 5, FALSE)</f>
        <v>failed</v>
      </c>
      <c r="F718" t="str">
        <f>VLOOKUP(A718, Kickstarter!B:G, 6, FALSE)</f>
        <v>US</v>
      </c>
      <c r="G718" t="str">
        <f>VLOOKUP(A718, Kickstarter!B:H, 7, FALSE)</f>
        <v>USD</v>
      </c>
      <c r="H718">
        <f>VLOOKUP(A718, Kickstarter!B:I, 8, FALSE)</f>
        <v>1417392000</v>
      </c>
    </row>
    <row r="719" spans="1:8" ht="30" x14ac:dyDescent="0.25">
      <c r="A719" s="1" t="s">
        <v>718</v>
      </c>
      <c r="B719" s="1" t="str">
        <f>VLOOKUP(A719, Kickstarter!B:C, 2, FALSE)</f>
        <v>Cool air flowing under clothing keeps you cool.</v>
      </c>
      <c r="C719" s="9">
        <f>VLOOKUP(A719, Kickstarter!B:E, 3, FALSE)</f>
        <v>100000</v>
      </c>
      <c r="D719">
        <f>VLOOKUP(A719, Kickstarter!B:E, 4, FALSE)</f>
        <v>305</v>
      </c>
      <c r="E719" t="str">
        <f>VLOOKUP(A719, Kickstarter!B:F, 5, FALSE)</f>
        <v>failed</v>
      </c>
      <c r="F719" t="str">
        <f>VLOOKUP(A719, Kickstarter!B:G, 6, FALSE)</f>
        <v>US</v>
      </c>
      <c r="G719" t="str">
        <f>VLOOKUP(A719, Kickstarter!B:H, 7, FALSE)</f>
        <v>USD</v>
      </c>
      <c r="H719">
        <f>VLOOKUP(A719, Kickstarter!B:I, 8, FALSE)</f>
        <v>1409949002</v>
      </c>
    </row>
    <row r="720" spans="1:8" ht="60" x14ac:dyDescent="0.25">
      <c r="A720" s="1" t="s">
        <v>719</v>
      </c>
      <c r="B720" s="1" t="str">
        <f>VLOOKUP(A720, Kickstarter!B:C, 2, FALSE)</f>
        <v>When every second matters, BioToo temporary tattoos get critical information to emergency personnel to help them help you.</v>
      </c>
      <c r="C720" s="9">
        <f>VLOOKUP(A720, Kickstarter!B:E, 3, FALSE)</f>
        <v>12000</v>
      </c>
      <c r="D720">
        <f>VLOOKUP(A720, Kickstarter!B:E, 4, FALSE)</f>
        <v>90</v>
      </c>
      <c r="E720" t="str">
        <f>VLOOKUP(A720, Kickstarter!B:F, 5, FALSE)</f>
        <v>failed</v>
      </c>
      <c r="F720" t="str">
        <f>VLOOKUP(A720, Kickstarter!B:G, 6, FALSE)</f>
        <v>US</v>
      </c>
      <c r="G720" t="str">
        <f>VLOOKUP(A720, Kickstarter!B:H, 7, FALSE)</f>
        <v>USD</v>
      </c>
      <c r="H720">
        <f>VLOOKUP(A720, Kickstarter!B:I, 8, FALSE)</f>
        <v>1487397540</v>
      </c>
    </row>
    <row r="721" spans="1:8" ht="60" x14ac:dyDescent="0.25">
      <c r="A721" s="1" t="s">
        <v>720</v>
      </c>
      <c r="B721" s="1" t="str">
        <f>VLOOKUP(A721, Kickstarter!B:C, 2, FALSE)</f>
        <v>We've created the perfect sports chalk- antibacterial, lasts longer, better grip, and no mess! Now we need a non-provisional patent!</v>
      </c>
      <c r="C721" s="9">
        <f>VLOOKUP(A721, Kickstarter!B:E, 3, FALSE)</f>
        <v>15000</v>
      </c>
      <c r="D721">
        <f>VLOOKUP(A721, Kickstarter!B:E, 4, FALSE)</f>
        <v>194</v>
      </c>
      <c r="E721" t="str">
        <f>VLOOKUP(A721, Kickstarter!B:F, 5, FALSE)</f>
        <v>failed</v>
      </c>
      <c r="F721" t="str">
        <f>VLOOKUP(A721, Kickstarter!B:G, 6, FALSE)</f>
        <v>US</v>
      </c>
      <c r="G721" t="str">
        <f>VLOOKUP(A721, Kickstarter!B:H, 7, FALSE)</f>
        <v>USD</v>
      </c>
      <c r="H721">
        <f>VLOOKUP(A721, Kickstarter!B:I, 8, FALSE)</f>
        <v>1456189076</v>
      </c>
    </row>
    <row r="722" spans="1:8" ht="45" x14ac:dyDescent="0.25">
      <c r="A722" s="1" t="s">
        <v>721</v>
      </c>
      <c r="B722" s="1" t="str">
        <f>VLOOKUP(A722, Kickstarter!B:C, 2, FALSE)</f>
        <v>Without Utterance, a crushingly intimate literary memoir told from the inside of losing language, self, and world.</v>
      </c>
      <c r="C722" s="9">
        <f>VLOOKUP(A722, Kickstarter!B:E, 3, FALSE)</f>
        <v>1900</v>
      </c>
      <c r="D722">
        <f>VLOOKUP(A722, Kickstarter!B:E, 4, FALSE)</f>
        <v>2735</v>
      </c>
      <c r="E722" t="str">
        <f>VLOOKUP(A722, Kickstarter!B:F, 5, FALSE)</f>
        <v>successful</v>
      </c>
      <c r="F722" t="str">
        <f>VLOOKUP(A722, Kickstarter!B:G, 6, FALSE)</f>
        <v>US</v>
      </c>
      <c r="G722" t="str">
        <f>VLOOKUP(A722, Kickstarter!B:H, 7, FALSE)</f>
        <v>USD</v>
      </c>
      <c r="H722">
        <f>VLOOKUP(A722, Kickstarter!B:I, 8, FALSE)</f>
        <v>1327851291</v>
      </c>
    </row>
    <row r="723" spans="1:8" ht="60" x14ac:dyDescent="0.25">
      <c r="A723" s="1" t="s">
        <v>722</v>
      </c>
      <c r="B723" s="1" t="str">
        <f>VLOOKUP(A723, Kickstarter!B:C, 2, FALSE)</f>
        <v>Everything families need to host a Jewish welcoming ritual when opting out of circumcision. Includes original ceremonies and music.</v>
      </c>
      <c r="C723" s="9">
        <f>VLOOKUP(A723, Kickstarter!B:E, 3, FALSE)</f>
        <v>8200</v>
      </c>
      <c r="D723">
        <f>VLOOKUP(A723, Kickstarter!B:E, 4, FALSE)</f>
        <v>10013</v>
      </c>
      <c r="E723" t="str">
        <f>VLOOKUP(A723, Kickstarter!B:F, 5, FALSE)</f>
        <v>successful</v>
      </c>
      <c r="F723" t="str">
        <f>VLOOKUP(A723, Kickstarter!B:G, 6, FALSE)</f>
        <v>US</v>
      </c>
      <c r="G723" t="str">
        <f>VLOOKUP(A723, Kickstarter!B:H, 7, FALSE)</f>
        <v>USD</v>
      </c>
      <c r="H723">
        <f>VLOOKUP(A723, Kickstarter!B:I, 8, FALSE)</f>
        <v>1406900607</v>
      </c>
    </row>
    <row r="724" spans="1:8" ht="60" x14ac:dyDescent="0.25">
      <c r="A724" s="1" t="s">
        <v>723</v>
      </c>
      <c r="B724" s="1" t="str">
        <f>VLOOKUP(A724, Kickstarter!B:C, 2, FALSE)</f>
        <v>BANGGAI RESCUE is a beautiful, must-read book and a project setting out to answer some critical questions about the species' future.</v>
      </c>
      <c r="C724" s="9">
        <f>VLOOKUP(A724, Kickstarter!B:E, 3, FALSE)</f>
        <v>25000</v>
      </c>
      <c r="D724">
        <f>VLOOKUP(A724, Kickstarter!B:E, 4, FALSE)</f>
        <v>33006</v>
      </c>
      <c r="E724" t="str">
        <f>VLOOKUP(A724, Kickstarter!B:F, 5, FALSE)</f>
        <v>successful</v>
      </c>
      <c r="F724" t="str">
        <f>VLOOKUP(A724, Kickstarter!B:G, 6, FALSE)</f>
        <v>US</v>
      </c>
      <c r="G724" t="str">
        <f>VLOOKUP(A724, Kickstarter!B:H, 7, FALSE)</f>
        <v>USD</v>
      </c>
      <c r="H724">
        <f>VLOOKUP(A724, Kickstarter!B:I, 8, FALSE)</f>
        <v>1333909178</v>
      </c>
    </row>
    <row r="725" spans="1:8" ht="45" x14ac:dyDescent="0.25">
      <c r="A725" s="1" t="s">
        <v>724</v>
      </c>
      <c r="B725" s="1" t="str">
        <f>VLOOKUP(A725, Kickstarter!B:C, 2, FALSE)</f>
        <v>The Definitive (and Slightly Ridiculous) Guide to Enjoying the 2015 Pro Football Season</v>
      </c>
      <c r="C725" s="9">
        <f>VLOOKUP(A725, Kickstarter!B:E, 3, FALSE)</f>
        <v>5000</v>
      </c>
      <c r="D725">
        <f>VLOOKUP(A725, Kickstarter!B:E, 4, FALSE)</f>
        <v>5469</v>
      </c>
      <c r="E725" t="str">
        <f>VLOOKUP(A725, Kickstarter!B:F, 5, FALSE)</f>
        <v>successful</v>
      </c>
      <c r="F725" t="str">
        <f>VLOOKUP(A725, Kickstarter!B:G, 6, FALSE)</f>
        <v>US</v>
      </c>
      <c r="G725" t="str">
        <f>VLOOKUP(A725, Kickstarter!B:H, 7, FALSE)</f>
        <v>USD</v>
      </c>
      <c r="H725">
        <f>VLOOKUP(A725, Kickstarter!B:I, 8, FALSE)</f>
        <v>1438228740</v>
      </c>
    </row>
    <row r="726" spans="1:8" ht="60" x14ac:dyDescent="0.25">
      <c r="A726" s="1" t="s">
        <v>725</v>
      </c>
      <c r="B726" s="1" t="str">
        <f>VLOOKUP(A726, Kickstarter!B:C, 2, FALSE)</f>
        <v>We are creating the Adventure Access Trail, a new walking trail from Boston to San Francisco.  
http://adventureaccess.org</v>
      </c>
      <c r="C726" s="9">
        <f>VLOOKUP(A726, Kickstarter!B:E, 3, FALSE)</f>
        <v>7000</v>
      </c>
      <c r="D726">
        <f>VLOOKUP(A726, Kickstarter!B:E, 4, FALSE)</f>
        <v>7383.01</v>
      </c>
      <c r="E726" t="str">
        <f>VLOOKUP(A726, Kickstarter!B:F, 5, FALSE)</f>
        <v>successful</v>
      </c>
      <c r="F726" t="str">
        <f>VLOOKUP(A726, Kickstarter!B:G, 6, FALSE)</f>
        <v>US</v>
      </c>
      <c r="G726" t="str">
        <f>VLOOKUP(A726, Kickstarter!B:H, 7, FALSE)</f>
        <v>USD</v>
      </c>
      <c r="H726">
        <f>VLOOKUP(A726, Kickstarter!B:I, 8, FALSE)</f>
        <v>1309447163</v>
      </c>
    </row>
    <row r="727" spans="1:8" ht="45" x14ac:dyDescent="0.25">
      <c r="A727" s="1" t="s">
        <v>726</v>
      </c>
      <c r="B727" s="1" t="str">
        <f>VLOOKUP(A727, Kickstarter!B:C, 2, FALSE)</f>
        <v>A true story about inspiration and survival - David Alfred George turns his powerful experience into a compelling vBook.</v>
      </c>
      <c r="C727" s="9">
        <f>VLOOKUP(A727, Kickstarter!B:E, 3, FALSE)</f>
        <v>20000</v>
      </c>
      <c r="D727">
        <f>VLOOKUP(A727, Kickstarter!B:E, 4, FALSE)</f>
        <v>20070</v>
      </c>
      <c r="E727" t="str">
        <f>VLOOKUP(A727, Kickstarter!B:F, 5, FALSE)</f>
        <v>successful</v>
      </c>
      <c r="F727" t="str">
        <f>VLOOKUP(A727, Kickstarter!B:G, 6, FALSE)</f>
        <v>US</v>
      </c>
      <c r="G727" t="str">
        <f>VLOOKUP(A727, Kickstarter!B:H, 7, FALSE)</f>
        <v>USD</v>
      </c>
      <c r="H727">
        <f>VLOOKUP(A727, Kickstarter!B:I, 8, FALSE)</f>
        <v>1450018912</v>
      </c>
    </row>
    <row r="728" spans="1:8" ht="60" x14ac:dyDescent="0.25">
      <c r="A728" s="1" t="s">
        <v>727</v>
      </c>
      <c r="B728" s="1" t="str">
        <f>VLOOKUP(A728, Kickstarter!B:C, 2, FALSE)</f>
        <v>"60 Days to a Radiating Faith" is a collection of carefully selected Bible verses to encourage those undergoing cancer treatments.</v>
      </c>
      <c r="C728" s="9">
        <f>VLOOKUP(A728, Kickstarter!B:E, 3, FALSE)</f>
        <v>2500</v>
      </c>
      <c r="D728">
        <f>VLOOKUP(A728, Kickstarter!B:E, 4, FALSE)</f>
        <v>2535</v>
      </c>
      <c r="E728" t="str">
        <f>VLOOKUP(A728, Kickstarter!B:F, 5, FALSE)</f>
        <v>successful</v>
      </c>
      <c r="F728" t="str">
        <f>VLOOKUP(A728, Kickstarter!B:G, 6, FALSE)</f>
        <v>US</v>
      </c>
      <c r="G728" t="str">
        <f>VLOOKUP(A728, Kickstarter!B:H, 7, FALSE)</f>
        <v>USD</v>
      </c>
      <c r="H728">
        <f>VLOOKUP(A728, Kickstarter!B:I, 8, FALSE)</f>
        <v>1365728487</v>
      </c>
    </row>
    <row r="729" spans="1:8" ht="60" x14ac:dyDescent="0.25">
      <c r="A729" s="1" t="s">
        <v>728</v>
      </c>
      <c r="B729" s="1" t="str">
        <f>VLOOKUP(A729, Kickstarter!B:C, 2, FALSE)</f>
        <v>A surgeon's call for today's Christians to practice biblical compassion. Pre-order now and turn the tide towards the model Christ gave!</v>
      </c>
      <c r="C729" s="9">
        <f>VLOOKUP(A729, Kickstarter!B:E, 3, FALSE)</f>
        <v>3500</v>
      </c>
      <c r="D729">
        <f>VLOOKUP(A729, Kickstarter!B:E, 4, FALSE)</f>
        <v>5443</v>
      </c>
      <c r="E729" t="str">
        <f>VLOOKUP(A729, Kickstarter!B:F, 5, FALSE)</f>
        <v>successful</v>
      </c>
      <c r="F729" t="str">
        <f>VLOOKUP(A729, Kickstarter!B:G, 6, FALSE)</f>
        <v>US</v>
      </c>
      <c r="G729" t="str">
        <f>VLOOKUP(A729, Kickstarter!B:H, 7, FALSE)</f>
        <v>USD</v>
      </c>
      <c r="H729">
        <f>VLOOKUP(A729, Kickstarter!B:I, 8, FALSE)</f>
        <v>1358198400</v>
      </c>
    </row>
    <row r="730" spans="1:8" ht="45" x14ac:dyDescent="0.25">
      <c r="A730" s="1" t="s">
        <v>729</v>
      </c>
      <c r="B730" s="1" t="str">
        <f>VLOOKUP(A730, Kickstarter!B:C, 2, FALSE)</f>
        <v>A big idea non-fiction book by an impatient three-time author and insomniac willing to bet on himself.</v>
      </c>
      <c r="C730" s="9">
        <f>VLOOKUP(A730, Kickstarter!B:E, 3, FALSE)</f>
        <v>7500</v>
      </c>
      <c r="D730">
        <f>VLOOKUP(A730, Kickstarter!B:E, 4, FALSE)</f>
        <v>7917.45</v>
      </c>
      <c r="E730" t="str">
        <f>VLOOKUP(A730, Kickstarter!B:F, 5, FALSE)</f>
        <v>successful</v>
      </c>
      <c r="F730" t="str">
        <f>VLOOKUP(A730, Kickstarter!B:G, 6, FALSE)</f>
        <v>US</v>
      </c>
      <c r="G730" t="str">
        <f>VLOOKUP(A730, Kickstarter!B:H, 7, FALSE)</f>
        <v>USD</v>
      </c>
      <c r="H730">
        <f>VLOOKUP(A730, Kickstarter!B:I, 8, FALSE)</f>
        <v>1313957157</v>
      </c>
    </row>
    <row r="731" spans="1:8" ht="60" x14ac:dyDescent="0.25">
      <c r="A731" s="1" t="s">
        <v>730</v>
      </c>
      <c r="B731" s="1" t="str">
        <f>VLOOKUP(A731, Kickstarter!B:C, 2, FALSE)</f>
        <v>A true David vs.Goliath story about a young adult battling the U.S. health care system to survive and become an advocate for change.</v>
      </c>
      <c r="C731" s="9">
        <f>VLOOKUP(A731, Kickstarter!B:E, 3, FALSE)</f>
        <v>4000</v>
      </c>
      <c r="D731">
        <f>VLOOKUP(A731, Kickstarter!B:E, 4, FALSE)</f>
        <v>5226</v>
      </c>
      <c r="E731" t="str">
        <f>VLOOKUP(A731, Kickstarter!B:F, 5, FALSE)</f>
        <v>successful</v>
      </c>
      <c r="F731" t="str">
        <f>VLOOKUP(A731, Kickstarter!B:G, 6, FALSE)</f>
        <v>US</v>
      </c>
      <c r="G731" t="str">
        <f>VLOOKUP(A731, Kickstarter!B:H, 7, FALSE)</f>
        <v>USD</v>
      </c>
      <c r="H731">
        <f>VLOOKUP(A731, Kickstarter!B:I, 8, FALSE)</f>
        <v>1348028861</v>
      </c>
    </row>
    <row r="732" spans="1:8" ht="30" x14ac:dyDescent="0.25">
      <c r="A732" s="1" t="s">
        <v>731</v>
      </c>
      <c r="B732" s="1" t="str">
        <f>VLOOKUP(A732, Kickstarter!B:C, 2, FALSE)</f>
        <v>A Massive but Cheerful Online Digital Archive of Surfing</v>
      </c>
      <c r="C732" s="9">
        <f>VLOOKUP(A732, Kickstarter!B:E, 3, FALSE)</f>
        <v>20000</v>
      </c>
      <c r="D732">
        <f>VLOOKUP(A732, Kickstarter!B:E, 4, FALSE)</f>
        <v>26438</v>
      </c>
      <c r="E732" t="str">
        <f>VLOOKUP(A732, Kickstarter!B:F, 5, FALSE)</f>
        <v>successful</v>
      </c>
      <c r="F732" t="str">
        <f>VLOOKUP(A732, Kickstarter!B:G, 6, FALSE)</f>
        <v>US</v>
      </c>
      <c r="G732" t="str">
        <f>VLOOKUP(A732, Kickstarter!B:H, 7, FALSE)</f>
        <v>USD</v>
      </c>
      <c r="H732">
        <f>VLOOKUP(A732, Kickstarter!B:I, 8, FALSE)</f>
        <v>1323280391</v>
      </c>
    </row>
    <row r="733" spans="1:8" ht="45" x14ac:dyDescent="0.25">
      <c r="A733" s="1" t="s">
        <v>732</v>
      </c>
      <c r="B733" s="1" t="str">
        <f>VLOOKUP(A733, Kickstarter!B:C, 2, FALSE)</f>
        <v>Be part of the excitement by supporting our first season offering unique perspectives of Portland from the water.</v>
      </c>
      <c r="C733" s="9">
        <f>VLOOKUP(A733, Kickstarter!B:E, 3, FALSE)</f>
        <v>5000</v>
      </c>
      <c r="D733">
        <f>VLOOKUP(A733, Kickstarter!B:E, 4, FALSE)</f>
        <v>6300</v>
      </c>
      <c r="E733" t="str">
        <f>VLOOKUP(A733, Kickstarter!B:F, 5, FALSE)</f>
        <v>successful</v>
      </c>
      <c r="F733" t="str">
        <f>VLOOKUP(A733, Kickstarter!B:G, 6, FALSE)</f>
        <v>US</v>
      </c>
      <c r="G733" t="str">
        <f>VLOOKUP(A733, Kickstarter!B:H, 7, FALSE)</f>
        <v>USD</v>
      </c>
      <c r="H733">
        <f>VLOOKUP(A733, Kickstarter!B:I, 8, FALSE)</f>
        <v>1327212000</v>
      </c>
    </row>
    <row r="734" spans="1:8" ht="60" x14ac:dyDescent="0.25">
      <c r="A734" s="1" t="s">
        <v>733</v>
      </c>
      <c r="B734" s="1" t="str">
        <f>VLOOKUP(A734, Kickstarter!B:C, 2, FALSE)</f>
        <v>A great collection of puzzles to take and enjoy anywhere in the world - have fun, challenge yourself, and become a better chess player!</v>
      </c>
      <c r="C734" s="9">
        <f>VLOOKUP(A734, Kickstarter!B:E, 3, FALSE)</f>
        <v>40</v>
      </c>
      <c r="D734">
        <f>VLOOKUP(A734, Kickstarter!B:E, 4, FALSE)</f>
        <v>64</v>
      </c>
      <c r="E734" t="str">
        <f>VLOOKUP(A734, Kickstarter!B:F, 5, FALSE)</f>
        <v>successful</v>
      </c>
      <c r="F734" t="str">
        <f>VLOOKUP(A734, Kickstarter!B:G, 6, FALSE)</f>
        <v>GB</v>
      </c>
      <c r="G734" t="str">
        <f>VLOOKUP(A734, Kickstarter!B:H, 7, FALSE)</f>
        <v>GBP</v>
      </c>
      <c r="H734">
        <f>VLOOKUP(A734, Kickstarter!B:I, 8, FALSE)</f>
        <v>1380449461</v>
      </c>
    </row>
    <row r="735" spans="1:8" ht="60" x14ac:dyDescent="0.25">
      <c r="A735" s="1" t="s">
        <v>734</v>
      </c>
      <c r="B735" s="1" t="str">
        <f>VLOOKUP(A735, Kickstarter!B:C, 2, FALSE)</f>
        <v>Sinatra Cookbook is an ebook featuring 12 fantastic example applications built on the Sinatra framework and many well known Ruby gems.</v>
      </c>
      <c r="C735" s="9">
        <f>VLOOKUP(A735, Kickstarter!B:E, 3, FALSE)</f>
        <v>2500</v>
      </c>
      <c r="D735">
        <f>VLOOKUP(A735, Kickstarter!B:E, 4, FALSE)</f>
        <v>3012</v>
      </c>
      <c r="E735" t="str">
        <f>VLOOKUP(A735, Kickstarter!B:F, 5, FALSE)</f>
        <v>successful</v>
      </c>
      <c r="F735" t="str">
        <f>VLOOKUP(A735, Kickstarter!B:G, 6, FALSE)</f>
        <v>GB</v>
      </c>
      <c r="G735" t="str">
        <f>VLOOKUP(A735, Kickstarter!B:H, 7, FALSE)</f>
        <v>GBP</v>
      </c>
      <c r="H735">
        <f>VLOOKUP(A735, Kickstarter!B:I, 8, FALSE)</f>
        <v>1387533892</v>
      </c>
    </row>
    <row r="736" spans="1:8" ht="45" x14ac:dyDescent="0.25">
      <c r="A736" s="1" t="s">
        <v>735</v>
      </c>
      <c r="B736" s="1" t="str">
        <f>VLOOKUP(A736, Kickstarter!B:C, 2, FALSE)</f>
        <v>Sideswiped is my story of growing in and trusting God through the mess and mysteries of life.</v>
      </c>
      <c r="C736" s="9">
        <f>VLOOKUP(A736, Kickstarter!B:E, 3, FALSE)</f>
        <v>8500</v>
      </c>
      <c r="D736">
        <f>VLOOKUP(A736, Kickstarter!B:E, 4, FALSE)</f>
        <v>10670</v>
      </c>
      <c r="E736" t="str">
        <f>VLOOKUP(A736, Kickstarter!B:F, 5, FALSE)</f>
        <v>successful</v>
      </c>
      <c r="F736" t="str">
        <f>VLOOKUP(A736, Kickstarter!B:G, 6, FALSE)</f>
        <v>CA</v>
      </c>
      <c r="G736" t="str">
        <f>VLOOKUP(A736, Kickstarter!B:H, 7, FALSE)</f>
        <v>CAD</v>
      </c>
      <c r="H736">
        <f>VLOOKUP(A736, Kickstarter!B:I, 8, FALSE)</f>
        <v>1431147600</v>
      </c>
    </row>
    <row r="737" spans="1:8" ht="45" x14ac:dyDescent="0.25">
      <c r="A737" s="1" t="s">
        <v>736</v>
      </c>
      <c r="B737" s="1" t="str">
        <f>VLOOKUP(A737, Kickstarter!B:C, 2, FALSE)</f>
        <v>TOP FUEL FOR LIFE â€¦ a true story of victory, unimaginable loss
and the epiphany that changed everything.</v>
      </c>
      <c r="C737" s="9">
        <f>VLOOKUP(A737, Kickstarter!B:E, 3, FALSE)</f>
        <v>47000</v>
      </c>
      <c r="D737">
        <f>VLOOKUP(A737, Kickstarter!B:E, 4, FALSE)</f>
        <v>53771</v>
      </c>
      <c r="E737" t="str">
        <f>VLOOKUP(A737, Kickstarter!B:F, 5, FALSE)</f>
        <v>successful</v>
      </c>
      <c r="F737" t="str">
        <f>VLOOKUP(A737, Kickstarter!B:G, 6, FALSE)</f>
        <v>US</v>
      </c>
      <c r="G737" t="str">
        <f>VLOOKUP(A737, Kickstarter!B:H, 7, FALSE)</f>
        <v>USD</v>
      </c>
      <c r="H737">
        <f>VLOOKUP(A737, Kickstarter!B:I, 8, FALSE)</f>
        <v>1417653540</v>
      </c>
    </row>
    <row r="738" spans="1:8" ht="60" x14ac:dyDescent="0.25">
      <c r="A738" s="1" t="s">
        <v>737</v>
      </c>
      <c r="B738" s="1" t="str">
        <f>VLOOKUP(A738, Kickstarter!B:C, 2, FALSE)</f>
        <v>I'm writing a new book! Topic: Privacy is Dead. What does a world without privacy mean for humanity? Our reputations? Our kids?</v>
      </c>
      <c r="C738" s="9">
        <f>VLOOKUP(A738, Kickstarter!B:E, 3, FALSE)</f>
        <v>3600</v>
      </c>
      <c r="D738">
        <f>VLOOKUP(A738, Kickstarter!B:E, 4, FALSE)</f>
        <v>11345</v>
      </c>
      <c r="E738" t="str">
        <f>VLOOKUP(A738, Kickstarter!B:F, 5, FALSE)</f>
        <v>successful</v>
      </c>
      <c r="F738" t="str">
        <f>VLOOKUP(A738, Kickstarter!B:G, 6, FALSE)</f>
        <v>US</v>
      </c>
      <c r="G738" t="str">
        <f>VLOOKUP(A738, Kickstarter!B:H, 7, FALSE)</f>
        <v>USD</v>
      </c>
      <c r="H738">
        <f>VLOOKUP(A738, Kickstarter!B:I, 8, FALSE)</f>
        <v>1385009940</v>
      </c>
    </row>
    <row r="739" spans="1:8" ht="60" x14ac:dyDescent="0.25">
      <c r="A739" s="1" t="s">
        <v>738</v>
      </c>
      <c r="B739" s="1" t="str">
        <f>VLOOKUP(A739, Kickstarter!B:C, 2, FALSE)</f>
        <v>For one year, two women exclusively ate food produced within Mendocino County, CA. Now, they will write a book about their adventures.</v>
      </c>
      <c r="C739" s="9">
        <f>VLOOKUP(A739, Kickstarter!B:E, 3, FALSE)</f>
        <v>5000</v>
      </c>
      <c r="D739">
        <f>VLOOKUP(A739, Kickstarter!B:E, 4, FALSE)</f>
        <v>6120</v>
      </c>
      <c r="E739" t="str">
        <f>VLOOKUP(A739, Kickstarter!B:F, 5, FALSE)</f>
        <v>successful</v>
      </c>
      <c r="F739" t="str">
        <f>VLOOKUP(A739, Kickstarter!B:G, 6, FALSE)</f>
        <v>US</v>
      </c>
      <c r="G739" t="str">
        <f>VLOOKUP(A739, Kickstarter!B:H, 7, FALSE)</f>
        <v>USD</v>
      </c>
      <c r="H739">
        <f>VLOOKUP(A739, Kickstarter!B:I, 8, FALSE)</f>
        <v>1392408000</v>
      </c>
    </row>
    <row r="740" spans="1:8" ht="30" x14ac:dyDescent="0.25">
      <c r="A740" s="1" t="s">
        <v>739</v>
      </c>
      <c r="B740" s="1" t="str">
        <f>VLOOKUP(A740, Kickstarter!B:C, 2, FALSE)</f>
        <v>The true story of a child's struggle with hunger, poverty, and war in El Salvador.</v>
      </c>
      <c r="C740" s="9">
        <f>VLOOKUP(A740, Kickstarter!B:E, 3, FALSE)</f>
        <v>1500</v>
      </c>
      <c r="D740">
        <f>VLOOKUP(A740, Kickstarter!B:E, 4, FALSE)</f>
        <v>1601</v>
      </c>
      <c r="E740" t="str">
        <f>VLOOKUP(A740, Kickstarter!B:F, 5, FALSE)</f>
        <v>successful</v>
      </c>
      <c r="F740" t="str">
        <f>VLOOKUP(A740, Kickstarter!B:G, 6, FALSE)</f>
        <v>US</v>
      </c>
      <c r="G740" t="str">
        <f>VLOOKUP(A740, Kickstarter!B:H, 7, FALSE)</f>
        <v>USD</v>
      </c>
      <c r="H740">
        <f>VLOOKUP(A740, Kickstarter!B:I, 8, FALSE)</f>
        <v>1417409940</v>
      </c>
    </row>
    <row r="741" spans="1:8" ht="60" x14ac:dyDescent="0.25">
      <c r="A741" s="1" t="s">
        <v>740</v>
      </c>
      <c r="B741" s="1" t="str">
        <f>VLOOKUP(A741, Kickstarter!B:C, 2, FALSE)</f>
        <v>Strategies forged and lessons learned from accessing highly selective places where Black men have historically been underrepresented.</v>
      </c>
      <c r="C741" s="9">
        <f>VLOOKUP(A741, Kickstarter!B:E, 3, FALSE)</f>
        <v>6000</v>
      </c>
      <c r="D741">
        <f>VLOOKUP(A741, Kickstarter!B:E, 4, FALSE)</f>
        <v>9500</v>
      </c>
      <c r="E741" t="str">
        <f>VLOOKUP(A741, Kickstarter!B:F, 5, FALSE)</f>
        <v>successful</v>
      </c>
      <c r="F741" t="str">
        <f>VLOOKUP(A741, Kickstarter!B:G, 6, FALSE)</f>
        <v>US</v>
      </c>
      <c r="G741" t="str">
        <f>VLOOKUP(A741, Kickstarter!B:H, 7, FALSE)</f>
        <v>USD</v>
      </c>
      <c r="H741">
        <f>VLOOKUP(A741, Kickstarter!B:I, 8, FALSE)</f>
        <v>1407758629</v>
      </c>
    </row>
    <row r="742" spans="1:8" ht="60" x14ac:dyDescent="0.25">
      <c r="A742" s="1" t="s">
        <v>741</v>
      </c>
      <c r="B742" s="1" t="str">
        <f>VLOOKUP(A742, Kickstarter!B:C, 2, FALSE)</f>
        <v>Book on the search for the San Marcos, shipwrecked off the coast of Ireland in 1588 and the mysteries that have drawn men to find her.</v>
      </c>
      <c r="C742" s="9">
        <f>VLOOKUP(A742, Kickstarter!B:E, 3, FALSE)</f>
        <v>3000</v>
      </c>
      <c r="D742">
        <f>VLOOKUP(A742, Kickstarter!B:E, 4, FALSE)</f>
        <v>3222</v>
      </c>
      <c r="E742" t="str">
        <f>VLOOKUP(A742, Kickstarter!B:F, 5, FALSE)</f>
        <v>successful</v>
      </c>
      <c r="F742" t="str">
        <f>VLOOKUP(A742, Kickstarter!B:G, 6, FALSE)</f>
        <v>US</v>
      </c>
      <c r="G742" t="str">
        <f>VLOOKUP(A742, Kickstarter!B:H, 7, FALSE)</f>
        <v>USD</v>
      </c>
      <c r="H742">
        <f>VLOOKUP(A742, Kickstarter!B:I, 8, FALSE)</f>
        <v>1434857482</v>
      </c>
    </row>
    <row r="743" spans="1:8" ht="30" x14ac:dyDescent="0.25">
      <c r="A743" s="1" t="s">
        <v>742</v>
      </c>
      <c r="B743" s="1" t="str">
        <f>VLOOKUP(A743, Kickstarter!B:C, 2, FALSE)</f>
        <v>A revolutionary digital mapping project of the Vilna Ghetto</v>
      </c>
      <c r="C743" s="9">
        <f>VLOOKUP(A743, Kickstarter!B:E, 3, FALSE)</f>
        <v>13000</v>
      </c>
      <c r="D743">
        <f>VLOOKUP(A743, Kickstarter!B:E, 4, FALSE)</f>
        <v>13293.8</v>
      </c>
      <c r="E743" t="str">
        <f>VLOOKUP(A743, Kickstarter!B:F, 5, FALSE)</f>
        <v>successful</v>
      </c>
      <c r="F743" t="str">
        <f>VLOOKUP(A743, Kickstarter!B:G, 6, FALSE)</f>
        <v>US</v>
      </c>
      <c r="G743" t="str">
        <f>VLOOKUP(A743, Kickstarter!B:H, 7, FALSE)</f>
        <v>USD</v>
      </c>
      <c r="H743">
        <f>VLOOKUP(A743, Kickstarter!B:I, 8, FALSE)</f>
        <v>1370964806</v>
      </c>
    </row>
    <row r="744" spans="1:8" ht="60" x14ac:dyDescent="0.25">
      <c r="A744" s="1" t="s">
        <v>743</v>
      </c>
      <c r="B744" s="1" t="str">
        <f>VLOOKUP(A744, Kickstarter!B:C, 2, FALSE)</f>
        <v>Thats right "My Life As Julia Robertsâ€¦Snapshots Of A Life" is going on the road! The first book tour! With Author Liane Langford!</v>
      </c>
      <c r="C744" s="9">
        <f>VLOOKUP(A744, Kickstarter!B:E, 3, FALSE)</f>
        <v>1400</v>
      </c>
      <c r="D744">
        <f>VLOOKUP(A744, Kickstarter!B:E, 4, FALSE)</f>
        <v>1550</v>
      </c>
      <c r="E744" t="str">
        <f>VLOOKUP(A744, Kickstarter!B:F, 5, FALSE)</f>
        <v>successful</v>
      </c>
      <c r="F744" t="str">
        <f>VLOOKUP(A744, Kickstarter!B:G, 6, FALSE)</f>
        <v>US</v>
      </c>
      <c r="G744" t="str">
        <f>VLOOKUP(A744, Kickstarter!B:H, 7, FALSE)</f>
        <v>USD</v>
      </c>
      <c r="H744">
        <f>VLOOKUP(A744, Kickstarter!B:I, 8, FALSE)</f>
        <v>1395435712</v>
      </c>
    </row>
    <row r="745" spans="1:8" ht="60" x14ac:dyDescent="0.25">
      <c r="A745" s="1" t="s">
        <v>744</v>
      </c>
      <c r="B745" s="1" t="str">
        <f>VLOOKUP(A745, Kickstarter!B:C, 2, FALSE)</f>
        <v>Valmont is a town with a fertile history and a vibrant community. We aim to capture the magic in our People's History of Valmont!</v>
      </c>
      <c r="C745" s="9">
        <f>VLOOKUP(A745, Kickstarter!B:E, 3, FALSE)</f>
        <v>550</v>
      </c>
      <c r="D745">
        <f>VLOOKUP(A745, Kickstarter!B:E, 4, FALSE)</f>
        <v>814</v>
      </c>
      <c r="E745" t="str">
        <f>VLOOKUP(A745, Kickstarter!B:F, 5, FALSE)</f>
        <v>successful</v>
      </c>
      <c r="F745" t="str">
        <f>VLOOKUP(A745, Kickstarter!B:G, 6, FALSE)</f>
        <v>US</v>
      </c>
      <c r="G745" t="str">
        <f>VLOOKUP(A745, Kickstarter!B:H, 7, FALSE)</f>
        <v>USD</v>
      </c>
      <c r="H745">
        <f>VLOOKUP(A745, Kickstarter!B:I, 8, FALSE)</f>
        <v>1334610000</v>
      </c>
    </row>
    <row r="746" spans="1:8" ht="45" x14ac:dyDescent="0.25">
      <c r="A746" s="1" t="s">
        <v>745</v>
      </c>
      <c r="B746" s="1" t="str">
        <f>VLOOKUP(A746, Kickstarter!B:C, 2, FALSE)</f>
        <v>Join others to help create a world that is possible -- in your workplace, community and society!</v>
      </c>
      <c r="C746" s="9">
        <f>VLOOKUP(A746, Kickstarter!B:E, 3, FALSE)</f>
        <v>5000</v>
      </c>
      <c r="D746">
        <f>VLOOKUP(A746, Kickstarter!B:E, 4, FALSE)</f>
        <v>5116</v>
      </c>
      <c r="E746" t="str">
        <f>VLOOKUP(A746, Kickstarter!B:F, 5, FALSE)</f>
        <v>successful</v>
      </c>
      <c r="F746" t="str">
        <f>VLOOKUP(A746, Kickstarter!B:G, 6, FALSE)</f>
        <v>US</v>
      </c>
      <c r="G746" t="str">
        <f>VLOOKUP(A746, Kickstarter!B:H, 7, FALSE)</f>
        <v>USD</v>
      </c>
      <c r="H746">
        <f>VLOOKUP(A746, Kickstarter!B:I, 8, FALSE)</f>
        <v>1355439503</v>
      </c>
    </row>
    <row r="747" spans="1:8" ht="60" x14ac:dyDescent="0.25">
      <c r="A747" s="1" t="s">
        <v>746</v>
      </c>
      <c r="B747" s="1" t="str">
        <f>VLOOKUP(A747, Kickstarter!B:C, 2, FALSE)</f>
        <v>Help launch a FREE guide that can help activists &amp; community organizers leverage social media tools for change like never before.</v>
      </c>
      <c r="C747" s="9">
        <f>VLOOKUP(A747, Kickstarter!B:E, 3, FALSE)</f>
        <v>2220</v>
      </c>
      <c r="D747">
        <f>VLOOKUP(A747, Kickstarter!B:E, 4, FALSE)</f>
        <v>3976</v>
      </c>
      <c r="E747" t="str">
        <f>VLOOKUP(A747, Kickstarter!B:F, 5, FALSE)</f>
        <v>successful</v>
      </c>
      <c r="F747" t="str">
        <f>VLOOKUP(A747, Kickstarter!B:G, 6, FALSE)</f>
        <v>US</v>
      </c>
      <c r="G747" t="str">
        <f>VLOOKUP(A747, Kickstarter!B:H, 7, FALSE)</f>
        <v>USD</v>
      </c>
      <c r="H747">
        <f>VLOOKUP(A747, Kickstarter!B:I, 8, FALSE)</f>
        <v>1367588645</v>
      </c>
    </row>
    <row r="748" spans="1:8" ht="30" x14ac:dyDescent="0.25">
      <c r="A748" s="1" t="s">
        <v>747</v>
      </c>
      <c r="B748" s="1" t="str">
        <f>VLOOKUP(A748, Kickstarter!B:C, 2, FALSE)</f>
        <v>This is a book of letters. Letters to our body parts.</v>
      </c>
      <c r="C748" s="9">
        <f>VLOOKUP(A748, Kickstarter!B:E, 3, FALSE)</f>
        <v>2987</v>
      </c>
      <c r="D748">
        <f>VLOOKUP(A748, Kickstarter!B:E, 4, FALSE)</f>
        <v>3318</v>
      </c>
      <c r="E748" t="str">
        <f>VLOOKUP(A748, Kickstarter!B:F, 5, FALSE)</f>
        <v>successful</v>
      </c>
      <c r="F748" t="str">
        <f>VLOOKUP(A748, Kickstarter!B:G, 6, FALSE)</f>
        <v>US</v>
      </c>
      <c r="G748" t="str">
        <f>VLOOKUP(A748, Kickstarter!B:H, 7, FALSE)</f>
        <v>USD</v>
      </c>
      <c r="H748">
        <f>VLOOKUP(A748, Kickstarter!B:I, 8, FALSE)</f>
        <v>1348372740</v>
      </c>
    </row>
    <row r="749" spans="1:8" ht="60" x14ac:dyDescent="0.25">
      <c r="A749" s="1" t="s">
        <v>748</v>
      </c>
      <c r="B749" s="1" t="str">
        <f>VLOOKUP(A749, Kickstarter!B:C, 2, FALSE)</f>
        <v>My creations are born in different cultural environment around the globe with Â« what is already there Â» and act as a social impulse</v>
      </c>
      <c r="C749" s="9">
        <f>VLOOKUP(A749, Kickstarter!B:E, 3, FALSE)</f>
        <v>7000</v>
      </c>
      <c r="D749">
        <f>VLOOKUP(A749, Kickstarter!B:E, 4, FALSE)</f>
        <v>7003</v>
      </c>
      <c r="E749" t="str">
        <f>VLOOKUP(A749, Kickstarter!B:F, 5, FALSE)</f>
        <v>successful</v>
      </c>
      <c r="F749" t="str">
        <f>VLOOKUP(A749, Kickstarter!B:G, 6, FALSE)</f>
        <v>NL</v>
      </c>
      <c r="G749" t="str">
        <f>VLOOKUP(A749, Kickstarter!B:H, 7, FALSE)</f>
        <v>EUR</v>
      </c>
      <c r="H749">
        <f>VLOOKUP(A749, Kickstarter!B:I, 8, FALSE)</f>
        <v>1421319240</v>
      </c>
    </row>
    <row r="750" spans="1:8" ht="45" x14ac:dyDescent="0.25">
      <c r="A750" s="1" t="s">
        <v>749</v>
      </c>
      <c r="B750" s="1" t="str">
        <f>VLOOKUP(A750, Kickstarter!B:C, 2, FALSE)</f>
        <v>Peace on Earth begins with birth. Educating pregnant women to create a more peaceful world is what this book is all about.</v>
      </c>
      <c r="C750" s="9">
        <f>VLOOKUP(A750, Kickstarter!B:E, 3, FALSE)</f>
        <v>2000</v>
      </c>
      <c r="D750">
        <f>VLOOKUP(A750, Kickstarter!B:E, 4, FALSE)</f>
        <v>2005</v>
      </c>
      <c r="E750" t="str">
        <f>VLOOKUP(A750, Kickstarter!B:F, 5, FALSE)</f>
        <v>successful</v>
      </c>
      <c r="F750" t="str">
        <f>VLOOKUP(A750, Kickstarter!B:G, 6, FALSE)</f>
        <v>US</v>
      </c>
      <c r="G750" t="str">
        <f>VLOOKUP(A750, Kickstarter!B:H, 7, FALSE)</f>
        <v>USD</v>
      </c>
      <c r="H750">
        <f>VLOOKUP(A750, Kickstarter!B:I, 8, FALSE)</f>
        <v>1407701966</v>
      </c>
    </row>
    <row r="751" spans="1:8" ht="60" x14ac:dyDescent="0.25">
      <c r="A751" s="1" t="s">
        <v>750</v>
      </c>
      <c r="B751" s="1" t="str">
        <f>VLOOKUP(A751, Kickstarter!B:C, 2, FALSE)</f>
        <v>A place for rational, fact and data based non-partisan political and societal commentary on things that matter to Americans.</v>
      </c>
      <c r="C751" s="9">
        <f>VLOOKUP(A751, Kickstarter!B:E, 3, FALSE)</f>
        <v>10000</v>
      </c>
      <c r="D751">
        <f>VLOOKUP(A751, Kickstarter!B:E, 4, FALSE)</f>
        <v>10556</v>
      </c>
      <c r="E751" t="str">
        <f>VLOOKUP(A751, Kickstarter!B:F, 5, FALSE)</f>
        <v>successful</v>
      </c>
      <c r="F751" t="str">
        <f>VLOOKUP(A751, Kickstarter!B:G, 6, FALSE)</f>
        <v>US</v>
      </c>
      <c r="G751" t="str">
        <f>VLOOKUP(A751, Kickstarter!B:H, 7, FALSE)</f>
        <v>USD</v>
      </c>
      <c r="H751">
        <f>VLOOKUP(A751, Kickstarter!B:I, 8, FALSE)</f>
        <v>1485642930</v>
      </c>
    </row>
    <row r="752" spans="1:8" ht="60" x14ac:dyDescent="0.25">
      <c r="A752" s="1" t="s">
        <v>751</v>
      </c>
      <c r="B752" s="1" t="str">
        <f>VLOOKUP(A752, Kickstarter!B:C, 2, FALSE)</f>
        <v>The epic adventure of a 33 year journey surviving 4 open heart surgeries- emotionally powerful. Graphic. Honest. Funny</v>
      </c>
      <c r="C752" s="9">
        <f>VLOOKUP(A752, Kickstarter!B:E, 3, FALSE)</f>
        <v>4444</v>
      </c>
      <c r="D752">
        <f>VLOOKUP(A752, Kickstarter!B:E, 4, FALSE)</f>
        <v>4559</v>
      </c>
      <c r="E752" t="str">
        <f>VLOOKUP(A752, Kickstarter!B:F, 5, FALSE)</f>
        <v>successful</v>
      </c>
      <c r="F752" t="str">
        <f>VLOOKUP(A752, Kickstarter!B:G, 6, FALSE)</f>
        <v>US</v>
      </c>
      <c r="G752" t="str">
        <f>VLOOKUP(A752, Kickstarter!B:H, 7, FALSE)</f>
        <v>USD</v>
      </c>
      <c r="H752">
        <f>VLOOKUP(A752, Kickstarter!B:I, 8, FALSE)</f>
        <v>1361739872</v>
      </c>
    </row>
    <row r="753" spans="1:8" ht="45" x14ac:dyDescent="0.25">
      <c r="A753" s="1" t="s">
        <v>752</v>
      </c>
      <c r="B753" s="1" t="str">
        <f>VLOOKUP(A753, Kickstarter!B:C, 2, FALSE)</f>
        <v>A young cancer survivor embarks on a cross country railroad adventure while writing her memoir through letters.</v>
      </c>
      <c r="C753" s="9">
        <f>VLOOKUP(A753, Kickstarter!B:E, 3, FALSE)</f>
        <v>3000</v>
      </c>
      <c r="D753">
        <f>VLOOKUP(A753, Kickstarter!B:E, 4, FALSE)</f>
        <v>3555</v>
      </c>
      <c r="E753" t="str">
        <f>VLOOKUP(A753, Kickstarter!B:F, 5, FALSE)</f>
        <v>successful</v>
      </c>
      <c r="F753" t="str">
        <f>VLOOKUP(A753, Kickstarter!B:G, 6, FALSE)</f>
        <v>US</v>
      </c>
      <c r="G753" t="str">
        <f>VLOOKUP(A753, Kickstarter!B:H, 7, FALSE)</f>
        <v>USD</v>
      </c>
      <c r="H753">
        <f>VLOOKUP(A753, Kickstarter!B:I, 8, FALSE)</f>
        <v>1312470475</v>
      </c>
    </row>
    <row r="754" spans="1:8" ht="60" x14ac:dyDescent="0.25">
      <c r="A754" s="1" t="s">
        <v>753</v>
      </c>
      <c r="B754" s="1" t="str">
        <f>VLOOKUP(A754, Kickstarter!B:C, 2, FALSE)</f>
        <v>A raw, honest encounter of my colourful journey trying to escape accepting I had Epilepsy &amp; how I found my super powers along the way</v>
      </c>
      <c r="C754" s="9">
        <f>VLOOKUP(A754, Kickstarter!B:E, 3, FALSE)</f>
        <v>5000</v>
      </c>
      <c r="D754">
        <f>VLOOKUP(A754, Kickstarter!B:E, 4, FALSE)</f>
        <v>5585</v>
      </c>
      <c r="E754" t="str">
        <f>VLOOKUP(A754, Kickstarter!B:F, 5, FALSE)</f>
        <v>successful</v>
      </c>
      <c r="F754" t="str">
        <f>VLOOKUP(A754, Kickstarter!B:G, 6, FALSE)</f>
        <v>AU</v>
      </c>
      <c r="G754" t="str">
        <f>VLOOKUP(A754, Kickstarter!B:H, 7, FALSE)</f>
        <v>AUD</v>
      </c>
      <c r="H754">
        <f>VLOOKUP(A754, Kickstarter!B:I, 8, FALSE)</f>
        <v>1476615600</v>
      </c>
    </row>
    <row r="755" spans="1:8" ht="60" x14ac:dyDescent="0.25">
      <c r="A755" s="1" t="s">
        <v>754</v>
      </c>
      <c r="B755" s="1" t="str">
        <f>VLOOKUP(A755, Kickstarter!B:C, 2, FALSE)</f>
        <v>Finally, Jewish sacred texts by Israeli women, volume 2 of an  acclaimed, revolutionary series of powerful, witty, diverse Midrashim.</v>
      </c>
      <c r="C755" s="9">
        <f>VLOOKUP(A755, Kickstarter!B:E, 3, FALSE)</f>
        <v>10000</v>
      </c>
      <c r="D755">
        <f>VLOOKUP(A755, Kickstarter!B:E, 4, FALSE)</f>
        <v>12800</v>
      </c>
      <c r="E755" t="str">
        <f>VLOOKUP(A755, Kickstarter!B:F, 5, FALSE)</f>
        <v>successful</v>
      </c>
      <c r="F755" t="str">
        <f>VLOOKUP(A755, Kickstarter!B:G, 6, FALSE)</f>
        <v>US</v>
      </c>
      <c r="G755" t="str">
        <f>VLOOKUP(A755, Kickstarter!B:H, 7, FALSE)</f>
        <v>USD</v>
      </c>
      <c r="H755">
        <f>VLOOKUP(A755, Kickstarter!B:I, 8, FALSE)</f>
        <v>1423922991</v>
      </c>
    </row>
    <row r="756" spans="1:8" ht="60" x14ac:dyDescent="0.25">
      <c r="A756" s="1" t="s">
        <v>755</v>
      </c>
      <c r="B756" s="1" t="str">
        <f>VLOOKUP(A756, Kickstarter!B:C, 2, FALSE)</f>
        <v>A book about a couples first year of marriage. Read the inspirational story of how God helped them overcome cancer, amputation and more</v>
      </c>
      <c r="C756" s="9">
        <f>VLOOKUP(A756, Kickstarter!B:E, 3, FALSE)</f>
        <v>2000</v>
      </c>
      <c r="D756">
        <f>VLOOKUP(A756, Kickstarter!B:E, 4, FALSE)</f>
        <v>2075</v>
      </c>
      <c r="E756" t="str">
        <f>VLOOKUP(A756, Kickstarter!B:F, 5, FALSE)</f>
        <v>successful</v>
      </c>
      <c r="F756" t="str">
        <f>VLOOKUP(A756, Kickstarter!B:G, 6, FALSE)</f>
        <v>US</v>
      </c>
      <c r="G756" t="str">
        <f>VLOOKUP(A756, Kickstarter!B:H, 7, FALSE)</f>
        <v>USD</v>
      </c>
      <c r="H756">
        <f>VLOOKUP(A756, Kickstarter!B:I, 8, FALSE)</f>
        <v>1357408721</v>
      </c>
    </row>
    <row r="757" spans="1:8" ht="45" x14ac:dyDescent="0.25">
      <c r="A757" s="1" t="s">
        <v>756</v>
      </c>
      <c r="B757" s="1" t="str">
        <f>VLOOKUP(A757, Kickstarter!B:C, 2, FALSE)</f>
        <v>The hilarious new book about RAGBRAI, America's greatest event that you've never heard of. Crotch lube is entirely optional.</v>
      </c>
      <c r="C757" s="9">
        <f>VLOOKUP(A757, Kickstarter!B:E, 3, FALSE)</f>
        <v>2500</v>
      </c>
      <c r="D757">
        <f>VLOOKUP(A757, Kickstarter!B:E, 4, FALSE)</f>
        <v>2547.69</v>
      </c>
      <c r="E757" t="str">
        <f>VLOOKUP(A757, Kickstarter!B:F, 5, FALSE)</f>
        <v>successful</v>
      </c>
      <c r="F757" t="str">
        <f>VLOOKUP(A757, Kickstarter!B:G, 6, FALSE)</f>
        <v>US</v>
      </c>
      <c r="G757" t="str">
        <f>VLOOKUP(A757, Kickstarter!B:H, 7, FALSE)</f>
        <v>USD</v>
      </c>
      <c r="H757">
        <f>VLOOKUP(A757, Kickstarter!B:I, 8, FALSE)</f>
        <v>1369010460</v>
      </c>
    </row>
    <row r="758" spans="1:8" ht="45" x14ac:dyDescent="0.25">
      <c r="A758" s="1" t="s">
        <v>757</v>
      </c>
      <c r="B758" s="1" t="str">
        <f>VLOOKUP(A758, Kickstarter!B:C, 2, FALSE)</f>
        <v xml:space="preserve">A mixed media (poetry, photo, prose and sound) text focusing on/inspired by rural life in former Communist republics. </v>
      </c>
      <c r="C758" s="9">
        <f>VLOOKUP(A758, Kickstarter!B:E, 3, FALSE)</f>
        <v>700</v>
      </c>
      <c r="D758">
        <f>VLOOKUP(A758, Kickstarter!B:E, 4, FALSE)</f>
        <v>824</v>
      </c>
      <c r="E758" t="str">
        <f>VLOOKUP(A758, Kickstarter!B:F, 5, FALSE)</f>
        <v>successful</v>
      </c>
      <c r="F758" t="str">
        <f>VLOOKUP(A758, Kickstarter!B:G, 6, FALSE)</f>
        <v>US</v>
      </c>
      <c r="G758" t="str">
        <f>VLOOKUP(A758, Kickstarter!B:H, 7, FALSE)</f>
        <v>USD</v>
      </c>
      <c r="H758">
        <f>VLOOKUP(A758, Kickstarter!B:I, 8, FALSE)</f>
        <v>1303147459</v>
      </c>
    </row>
    <row r="759" spans="1:8" ht="60" x14ac:dyDescent="0.25">
      <c r="A759" s="1" t="s">
        <v>758</v>
      </c>
      <c r="B759" s="1" t="str">
        <f>VLOOKUP(A759, Kickstarter!B:C, 2, FALSE)</f>
        <v>This is for the book release event/photo gallery show. Funds will go to buy gallery prints &amp; copies of Orlando's Historic Haunts.</v>
      </c>
      <c r="C759" s="9">
        <f>VLOOKUP(A759, Kickstarter!B:E, 3, FALSE)</f>
        <v>250</v>
      </c>
      <c r="D759">
        <f>VLOOKUP(A759, Kickstarter!B:E, 4, FALSE)</f>
        <v>595</v>
      </c>
      <c r="E759" t="str">
        <f>VLOOKUP(A759, Kickstarter!B:F, 5, FALSE)</f>
        <v>successful</v>
      </c>
      <c r="F759" t="str">
        <f>VLOOKUP(A759, Kickstarter!B:G, 6, FALSE)</f>
        <v>US</v>
      </c>
      <c r="G759" t="str">
        <f>VLOOKUP(A759, Kickstarter!B:H, 7, FALSE)</f>
        <v>USD</v>
      </c>
      <c r="H759">
        <f>VLOOKUP(A759, Kickstarter!B:I, 8, FALSE)</f>
        <v>1354756714</v>
      </c>
    </row>
    <row r="760" spans="1:8" ht="45" x14ac:dyDescent="0.25">
      <c r="A760" s="1" t="s">
        <v>759</v>
      </c>
      <c r="B760" s="1" t="str">
        <f>VLOOKUP(A760, Kickstarter!B:C, 2, FALSE)</f>
        <v>I am publishing my book, Waiting on Humanity and need some finishing funds to do so.</v>
      </c>
      <c r="C760" s="9">
        <f>VLOOKUP(A760, Kickstarter!B:E, 3, FALSE)</f>
        <v>2500</v>
      </c>
      <c r="D760">
        <f>VLOOKUP(A760, Kickstarter!B:E, 4, FALSE)</f>
        <v>2550</v>
      </c>
      <c r="E760" t="str">
        <f>VLOOKUP(A760, Kickstarter!B:F, 5, FALSE)</f>
        <v>successful</v>
      </c>
      <c r="F760" t="str">
        <f>VLOOKUP(A760, Kickstarter!B:G, 6, FALSE)</f>
        <v>US</v>
      </c>
      <c r="G760" t="str">
        <f>VLOOKUP(A760, Kickstarter!B:H, 7, FALSE)</f>
        <v>USD</v>
      </c>
      <c r="H760">
        <f>VLOOKUP(A760, Kickstarter!B:I, 8, FALSE)</f>
        <v>1286568268</v>
      </c>
    </row>
    <row r="761" spans="1:8" ht="45" x14ac:dyDescent="0.25">
      <c r="A761" s="1" t="s">
        <v>760</v>
      </c>
      <c r="B761" s="1" t="str">
        <f>VLOOKUP(A761, Kickstarter!B:C, 2, FALSE)</f>
        <v>Help me search for the lost ruins of the UK. A unique guide to  lesser known and somewhat known ruins of Britain.</v>
      </c>
      <c r="C761" s="9">
        <f>VLOOKUP(A761, Kickstarter!B:E, 3, FALSE)</f>
        <v>5000</v>
      </c>
      <c r="D761">
        <f>VLOOKUP(A761, Kickstarter!B:E, 4, FALSE)</f>
        <v>5096</v>
      </c>
      <c r="E761" t="str">
        <f>VLOOKUP(A761, Kickstarter!B:F, 5, FALSE)</f>
        <v>successful</v>
      </c>
      <c r="F761" t="str">
        <f>VLOOKUP(A761, Kickstarter!B:G, 6, FALSE)</f>
        <v>GB</v>
      </c>
      <c r="G761" t="str">
        <f>VLOOKUP(A761, Kickstarter!B:H, 7, FALSE)</f>
        <v>GBP</v>
      </c>
      <c r="H761">
        <f>VLOOKUP(A761, Kickstarter!B:I, 8, FALSE)</f>
        <v>1404892539</v>
      </c>
    </row>
    <row r="762" spans="1:8" ht="60" x14ac:dyDescent="0.25">
      <c r="A762" s="1" t="s">
        <v>761</v>
      </c>
      <c r="B762" s="1" t="str">
        <f>VLOOKUP(A762, Kickstarter!B:C, 2, FALSE)</f>
        <v>I am publishing my 5th book, I am looking to publish a book of short stories, all based on random thoughts that flash through my mind.</v>
      </c>
      <c r="C762" s="9">
        <f>VLOOKUP(A762, Kickstarter!B:E, 3, FALSE)</f>
        <v>2200</v>
      </c>
      <c r="D762">
        <f>VLOOKUP(A762, Kickstarter!B:E, 4, FALSE)</f>
        <v>0</v>
      </c>
      <c r="E762" t="str">
        <f>VLOOKUP(A762, Kickstarter!B:F, 5, FALSE)</f>
        <v>failed</v>
      </c>
      <c r="F762" t="str">
        <f>VLOOKUP(A762, Kickstarter!B:G, 6, FALSE)</f>
        <v>US</v>
      </c>
      <c r="G762" t="str">
        <f>VLOOKUP(A762, Kickstarter!B:H, 7, FALSE)</f>
        <v>USD</v>
      </c>
      <c r="H762">
        <f>VLOOKUP(A762, Kickstarter!B:I, 8, FALSE)</f>
        <v>1480188013</v>
      </c>
    </row>
    <row r="763" spans="1:8" ht="45" x14ac:dyDescent="0.25">
      <c r="A763" s="1" t="s">
        <v>762</v>
      </c>
      <c r="B763" s="1" t="str">
        <f>VLOOKUP(A763, Kickstarter!B:C, 2, FALSE)</f>
        <v>The day Chuck died was the day everything changed. Now he has to save the afterlife from extinction or die again trying.</v>
      </c>
      <c r="C763" s="9">
        <f>VLOOKUP(A763, Kickstarter!B:E, 3, FALSE)</f>
        <v>5000</v>
      </c>
      <c r="D763">
        <f>VLOOKUP(A763, Kickstarter!B:E, 4, FALSE)</f>
        <v>235</v>
      </c>
      <c r="E763" t="str">
        <f>VLOOKUP(A763, Kickstarter!B:F, 5, FALSE)</f>
        <v>failed</v>
      </c>
      <c r="F763" t="str">
        <f>VLOOKUP(A763, Kickstarter!B:G, 6, FALSE)</f>
        <v>US</v>
      </c>
      <c r="G763" t="str">
        <f>VLOOKUP(A763, Kickstarter!B:H, 7, FALSE)</f>
        <v>USD</v>
      </c>
      <c r="H763">
        <f>VLOOKUP(A763, Kickstarter!B:I, 8, FALSE)</f>
        <v>1391364126</v>
      </c>
    </row>
    <row r="764" spans="1:8" ht="45" x14ac:dyDescent="0.25">
      <c r="A764" s="1" t="s">
        <v>763</v>
      </c>
      <c r="B764" s="1" t="str">
        <f>VLOOKUP(A764, Kickstarter!B:C, 2, FALSE)</f>
        <v>An original-well-done eBook. Mainly about fiction, action, adventure, and mystery. A story that you've never read!</v>
      </c>
      <c r="C764" s="9">
        <f>VLOOKUP(A764, Kickstarter!B:E, 3, FALSE)</f>
        <v>3500</v>
      </c>
      <c r="D764">
        <f>VLOOKUP(A764, Kickstarter!B:E, 4, FALSE)</f>
        <v>0</v>
      </c>
      <c r="E764" t="str">
        <f>VLOOKUP(A764, Kickstarter!B:F, 5, FALSE)</f>
        <v>failed</v>
      </c>
      <c r="F764" t="str">
        <f>VLOOKUP(A764, Kickstarter!B:G, 6, FALSE)</f>
        <v>MX</v>
      </c>
      <c r="G764" t="str">
        <f>VLOOKUP(A764, Kickstarter!B:H, 7, FALSE)</f>
        <v>MXN</v>
      </c>
      <c r="H764">
        <f>VLOOKUP(A764, Kickstarter!B:I, 8, FALSE)</f>
        <v>1480831200</v>
      </c>
    </row>
    <row r="765" spans="1:8" ht="45" x14ac:dyDescent="0.25">
      <c r="A765" s="1" t="s">
        <v>764</v>
      </c>
      <c r="B765" s="1" t="str">
        <f>VLOOKUP(A765, Kickstarter!B:C, 2, FALSE)</f>
        <v>Highland Sabre explores a possible yet terrifying explanation for the mystery big cats said to prowl the British countryside.</v>
      </c>
      <c r="C765" s="9">
        <f>VLOOKUP(A765, Kickstarter!B:E, 3, FALSE)</f>
        <v>4290</v>
      </c>
      <c r="D765">
        <f>VLOOKUP(A765, Kickstarter!B:E, 4, FALSE)</f>
        <v>5</v>
      </c>
      <c r="E765" t="str">
        <f>VLOOKUP(A765, Kickstarter!B:F, 5, FALSE)</f>
        <v>failed</v>
      </c>
      <c r="F765" t="str">
        <f>VLOOKUP(A765, Kickstarter!B:G, 6, FALSE)</f>
        <v>GB</v>
      </c>
      <c r="G765" t="str">
        <f>VLOOKUP(A765, Kickstarter!B:H, 7, FALSE)</f>
        <v>GBP</v>
      </c>
      <c r="H765">
        <f>VLOOKUP(A765, Kickstarter!B:I, 8, FALSE)</f>
        <v>1376563408</v>
      </c>
    </row>
    <row r="766" spans="1:8" ht="45" x14ac:dyDescent="0.25">
      <c r="A766" s="1" t="s">
        <v>765</v>
      </c>
      <c r="B766" s="1" t="str">
        <f>VLOOKUP(A766, Kickstarter!B:C, 2, FALSE)</f>
        <v>[JOE]KES is a book full of over 200 original, sometimes funny, pun-ish Joekes. If you hate the book, use it as a coster!</v>
      </c>
      <c r="C766" s="9">
        <f>VLOOKUP(A766, Kickstarter!B:E, 3, FALSE)</f>
        <v>5000</v>
      </c>
      <c r="D766">
        <f>VLOOKUP(A766, Kickstarter!B:E, 4, FALSE)</f>
        <v>0</v>
      </c>
      <c r="E766" t="str">
        <f>VLOOKUP(A766, Kickstarter!B:F, 5, FALSE)</f>
        <v>failed</v>
      </c>
      <c r="F766" t="str">
        <f>VLOOKUP(A766, Kickstarter!B:G, 6, FALSE)</f>
        <v>US</v>
      </c>
      <c r="G766" t="str">
        <f>VLOOKUP(A766, Kickstarter!B:H, 7, FALSE)</f>
        <v>USD</v>
      </c>
      <c r="H766">
        <f>VLOOKUP(A766, Kickstarter!B:I, 8, FALSE)</f>
        <v>1441858161</v>
      </c>
    </row>
    <row r="767" spans="1:8" ht="60" x14ac:dyDescent="0.25">
      <c r="A767" s="1" t="s">
        <v>766</v>
      </c>
      <c r="B767" s="1" t="str">
        <f>VLOOKUP(A767, Kickstarter!B:C, 2, FALSE)</f>
        <v>To survive, an American socialite must fight with a Mafia boss in the French Resistance, but will his underworld ruin her in the end?</v>
      </c>
      <c r="C767" s="9">
        <f>VLOOKUP(A767, Kickstarter!B:E, 3, FALSE)</f>
        <v>7000</v>
      </c>
      <c r="D767">
        <f>VLOOKUP(A767, Kickstarter!B:E, 4, FALSE)</f>
        <v>2521</v>
      </c>
      <c r="E767" t="str">
        <f>VLOOKUP(A767, Kickstarter!B:F, 5, FALSE)</f>
        <v>failed</v>
      </c>
      <c r="F767" t="str">
        <f>VLOOKUP(A767, Kickstarter!B:G, 6, FALSE)</f>
        <v>US</v>
      </c>
      <c r="G767" t="str">
        <f>VLOOKUP(A767, Kickstarter!B:H, 7, FALSE)</f>
        <v>USD</v>
      </c>
      <c r="H767">
        <f>VLOOKUP(A767, Kickstarter!B:I, 8, FALSE)</f>
        <v>1413723684</v>
      </c>
    </row>
    <row r="768" spans="1:8" ht="60" x14ac:dyDescent="0.25">
      <c r="A768" s="1" t="s">
        <v>767</v>
      </c>
      <c r="B768" s="1" t="str">
        <f>VLOOKUP(A768, Kickstarter!B:C, 2, FALSE)</f>
        <v>I am writing about my nonna's life in Southern Italy and what it was like to grow up in a Fascist regime before immigrating to Canada.</v>
      </c>
      <c r="C768" s="9">
        <f>VLOOKUP(A768, Kickstarter!B:E, 3, FALSE)</f>
        <v>4000</v>
      </c>
      <c r="D768">
        <f>VLOOKUP(A768, Kickstarter!B:E, 4, FALSE)</f>
        <v>0</v>
      </c>
      <c r="E768" t="str">
        <f>VLOOKUP(A768, Kickstarter!B:F, 5, FALSE)</f>
        <v>failed</v>
      </c>
      <c r="F768" t="str">
        <f>VLOOKUP(A768, Kickstarter!B:G, 6, FALSE)</f>
        <v>CA</v>
      </c>
      <c r="G768" t="str">
        <f>VLOOKUP(A768, Kickstarter!B:H, 7, FALSE)</f>
        <v>CAD</v>
      </c>
      <c r="H768">
        <f>VLOOKUP(A768, Kickstarter!B:I, 8, FALSE)</f>
        <v>1424112483</v>
      </c>
    </row>
    <row r="769" spans="1:8" ht="75" x14ac:dyDescent="0.25">
      <c r="A769" s="1" t="s">
        <v>768</v>
      </c>
      <c r="B769" s="1" t="str">
        <f>VLOOKUP(A769, Kickstarter!B:C, 2, FALSE)</f>
        <v>Jury of Peers is a complete novel, and it's good.
All it needs now?  
More readers.  About ten million more.
Let's get 'em.</v>
      </c>
      <c r="C769" s="9">
        <f>VLOOKUP(A769, Kickstarter!B:E, 3, FALSE)</f>
        <v>5000</v>
      </c>
      <c r="D769">
        <f>VLOOKUP(A769, Kickstarter!B:E, 4, FALSE)</f>
        <v>177</v>
      </c>
      <c r="E769" t="str">
        <f>VLOOKUP(A769, Kickstarter!B:F, 5, FALSE)</f>
        <v>failed</v>
      </c>
      <c r="F769" t="str">
        <f>VLOOKUP(A769, Kickstarter!B:G, 6, FALSE)</f>
        <v>US</v>
      </c>
      <c r="G769" t="str">
        <f>VLOOKUP(A769, Kickstarter!B:H, 7, FALSE)</f>
        <v>USD</v>
      </c>
      <c r="H769">
        <f>VLOOKUP(A769, Kickstarter!B:I, 8, FALSE)</f>
        <v>1432178810</v>
      </c>
    </row>
    <row r="770" spans="1:8" ht="60" x14ac:dyDescent="0.25">
      <c r="A770" s="1" t="s">
        <v>769</v>
      </c>
      <c r="B770" s="1" t="str">
        <f>VLOOKUP(A770, Kickstarter!B:C, 2, FALSE)</f>
        <v>Haunted by a wrong decision and hunted by a Tall Dark Stranger, a misguided teen struggles to find her way home ..or will she make it?</v>
      </c>
      <c r="C770" s="9">
        <f>VLOOKUP(A770, Kickstarter!B:E, 3, FALSE)</f>
        <v>2500</v>
      </c>
      <c r="D770">
        <f>VLOOKUP(A770, Kickstarter!B:E, 4, FALSE)</f>
        <v>0</v>
      </c>
      <c r="E770" t="str">
        <f>VLOOKUP(A770, Kickstarter!B:F, 5, FALSE)</f>
        <v>failed</v>
      </c>
      <c r="F770" t="str">
        <f>VLOOKUP(A770, Kickstarter!B:G, 6, FALSE)</f>
        <v>US</v>
      </c>
      <c r="G770" t="str">
        <f>VLOOKUP(A770, Kickstarter!B:H, 7, FALSE)</f>
        <v>USD</v>
      </c>
      <c r="H770">
        <f>VLOOKUP(A770, Kickstarter!B:I, 8, FALSE)</f>
        <v>1387169890</v>
      </c>
    </row>
    <row r="771" spans="1:8" ht="60" x14ac:dyDescent="0.25">
      <c r="A771" s="1" t="s">
        <v>770</v>
      </c>
      <c r="B771" s="1" t="str">
        <f>VLOOKUP(A771, Kickstarter!B:C, 2, FALSE)</f>
        <v>Over a year of dedication has produced amazing photos and stirring words. The last step is to help those words appear in a printed book</v>
      </c>
      <c r="C771" s="9">
        <f>VLOOKUP(A771, Kickstarter!B:E, 3, FALSE)</f>
        <v>4000</v>
      </c>
      <c r="D771">
        <f>VLOOKUP(A771, Kickstarter!B:E, 4, FALSE)</f>
        <v>1656</v>
      </c>
      <c r="E771" t="str">
        <f>VLOOKUP(A771, Kickstarter!B:F, 5, FALSE)</f>
        <v>failed</v>
      </c>
      <c r="F771" t="str">
        <f>VLOOKUP(A771, Kickstarter!B:G, 6, FALSE)</f>
        <v>US</v>
      </c>
      <c r="G771" t="str">
        <f>VLOOKUP(A771, Kickstarter!B:H, 7, FALSE)</f>
        <v>USD</v>
      </c>
      <c r="H771">
        <f>VLOOKUP(A771, Kickstarter!B:I, 8, FALSE)</f>
        <v>1388102094</v>
      </c>
    </row>
    <row r="772" spans="1:8" ht="60" x14ac:dyDescent="0.25">
      <c r="A772" s="1" t="s">
        <v>771</v>
      </c>
      <c r="B772" s="1" t="str">
        <f>VLOOKUP(A772, Kickstarter!B:C, 2, FALSE)</f>
        <v>Daniel was an ordinary boy, until unordinary events began to occur. Danny had never been exposed to supernatural activity until now...</v>
      </c>
      <c r="C772" s="9">
        <f>VLOOKUP(A772, Kickstarter!B:E, 3, FALSE)</f>
        <v>17500</v>
      </c>
      <c r="D772">
        <f>VLOOKUP(A772, Kickstarter!B:E, 4, FALSE)</f>
        <v>0</v>
      </c>
      <c r="E772" t="str">
        <f>VLOOKUP(A772, Kickstarter!B:F, 5, FALSE)</f>
        <v>failed</v>
      </c>
      <c r="F772" t="str">
        <f>VLOOKUP(A772, Kickstarter!B:G, 6, FALSE)</f>
        <v>US</v>
      </c>
      <c r="G772" t="str">
        <f>VLOOKUP(A772, Kickstarter!B:H, 7, FALSE)</f>
        <v>USD</v>
      </c>
      <c r="H772">
        <f>VLOOKUP(A772, Kickstarter!B:I, 8, FALSE)</f>
        <v>1361750369</v>
      </c>
    </row>
    <row r="773" spans="1:8" ht="45" x14ac:dyDescent="0.25">
      <c r="A773" s="1" t="s">
        <v>772</v>
      </c>
      <c r="B773" s="1" t="str">
        <f>VLOOKUP(A773, Kickstarter!B:C, 2, FALSE)</f>
        <v>A satire gift, the stress cube has original artwork, comes on a custom mahogany stand and has a funny exercise booklet.</v>
      </c>
      <c r="C773" s="9">
        <f>VLOOKUP(A773, Kickstarter!B:E, 3, FALSE)</f>
        <v>38000</v>
      </c>
      <c r="D773">
        <f>VLOOKUP(A773, Kickstarter!B:E, 4, FALSE)</f>
        <v>10</v>
      </c>
      <c r="E773" t="str">
        <f>VLOOKUP(A773, Kickstarter!B:F, 5, FALSE)</f>
        <v>failed</v>
      </c>
      <c r="F773" t="str">
        <f>VLOOKUP(A773, Kickstarter!B:G, 6, FALSE)</f>
        <v>US</v>
      </c>
      <c r="G773" t="str">
        <f>VLOOKUP(A773, Kickstarter!B:H, 7, FALSE)</f>
        <v>USD</v>
      </c>
      <c r="H773">
        <f>VLOOKUP(A773, Kickstarter!B:I, 8, FALSE)</f>
        <v>1454183202</v>
      </c>
    </row>
    <row r="774" spans="1:8" ht="60" x14ac:dyDescent="0.25">
      <c r="A774" s="1" t="s">
        <v>773</v>
      </c>
      <c r="B774" s="1" t="str">
        <f>VLOOKUP(A774, Kickstarter!B:C, 2, FALSE)</f>
        <v>What if the stories in the Bible, especially those about strong women, were retuld by their own characters? I've completed 5 and am ready to publish.</v>
      </c>
      <c r="C774" s="9">
        <f>VLOOKUP(A774, Kickstarter!B:E, 3, FALSE)</f>
        <v>1500</v>
      </c>
      <c r="D774">
        <f>VLOOKUP(A774, Kickstarter!B:E, 4, FALSE)</f>
        <v>50</v>
      </c>
      <c r="E774" t="str">
        <f>VLOOKUP(A774, Kickstarter!B:F, 5, FALSE)</f>
        <v>failed</v>
      </c>
      <c r="F774" t="str">
        <f>VLOOKUP(A774, Kickstarter!B:G, 6, FALSE)</f>
        <v>US</v>
      </c>
      <c r="G774" t="str">
        <f>VLOOKUP(A774, Kickstarter!B:H, 7, FALSE)</f>
        <v>USD</v>
      </c>
      <c r="H774">
        <f>VLOOKUP(A774, Kickstarter!B:I, 8, FALSE)</f>
        <v>1257047940</v>
      </c>
    </row>
    <row r="775" spans="1:8" ht="60" x14ac:dyDescent="0.25">
      <c r="A775" s="1" t="s">
        <v>774</v>
      </c>
      <c r="B775" s="1" t="str">
        <f>VLOOKUP(A775, Kickstarter!B:C, 2, FALSE)</f>
        <v>The Mortis Chronicles is a hard hitting, thought provoking and action packed indie published series. You know you want to read!</v>
      </c>
      <c r="C775" s="9">
        <f>VLOOKUP(A775, Kickstarter!B:E, 3, FALSE)</f>
        <v>3759</v>
      </c>
      <c r="D775">
        <f>VLOOKUP(A775, Kickstarter!B:E, 4, FALSE)</f>
        <v>32</v>
      </c>
      <c r="E775" t="str">
        <f>VLOOKUP(A775, Kickstarter!B:F, 5, FALSE)</f>
        <v>failed</v>
      </c>
      <c r="F775" t="str">
        <f>VLOOKUP(A775, Kickstarter!B:G, 6, FALSE)</f>
        <v>GB</v>
      </c>
      <c r="G775" t="str">
        <f>VLOOKUP(A775, Kickstarter!B:H, 7, FALSE)</f>
        <v>GBP</v>
      </c>
      <c r="H775">
        <f>VLOOKUP(A775, Kickstarter!B:I, 8, FALSE)</f>
        <v>1431298860</v>
      </c>
    </row>
    <row r="776" spans="1:8" ht="60" x14ac:dyDescent="0.25">
      <c r="A776" s="1" t="s">
        <v>775</v>
      </c>
      <c r="B776" s="1" t="str">
        <f>VLOOKUP(A776, Kickstarter!B:C, 2, FALSE)</f>
        <v>Arabella seeks studio time to professionally read her novel, making it available to listeners as an audio book on audible.com</v>
      </c>
      <c r="C776" s="9">
        <f>VLOOKUP(A776, Kickstarter!B:E, 3, FALSE)</f>
        <v>500</v>
      </c>
      <c r="D776">
        <f>VLOOKUP(A776, Kickstarter!B:E, 4, FALSE)</f>
        <v>351</v>
      </c>
      <c r="E776" t="str">
        <f>VLOOKUP(A776, Kickstarter!B:F, 5, FALSE)</f>
        <v>failed</v>
      </c>
      <c r="F776" t="str">
        <f>VLOOKUP(A776, Kickstarter!B:G, 6, FALSE)</f>
        <v>US</v>
      </c>
      <c r="G776" t="str">
        <f>VLOOKUP(A776, Kickstarter!B:H, 7, FALSE)</f>
        <v>USD</v>
      </c>
      <c r="H776">
        <f>VLOOKUP(A776, Kickstarter!B:I, 8, FALSE)</f>
        <v>1393181018</v>
      </c>
    </row>
    <row r="777" spans="1:8" ht="45" x14ac:dyDescent="0.25">
      <c r="A777" s="1" t="s">
        <v>776</v>
      </c>
      <c r="B777" s="1" t="str">
        <f>VLOOKUP(A777, Kickstarter!B:C, 2, FALSE)</f>
        <v>Scorned is the first in a series that I have been working on for two years and it's time to get it published.</v>
      </c>
      <c r="C777" s="9">
        <f>VLOOKUP(A777, Kickstarter!B:E, 3, FALSE)</f>
        <v>10000</v>
      </c>
      <c r="D777">
        <f>VLOOKUP(A777, Kickstarter!B:E, 4, FALSE)</f>
        <v>170</v>
      </c>
      <c r="E777" t="str">
        <f>VLOOKUP(A777, Kickstarter!B:F, 5, FALSE)</f>
        <v>failed</v>
      </c>
      <c r="F777" t="str">
        <f>VLOOKUP(A777, Kickstarter!B:G, 6, FALSE)</f>
        <v>US</v>
      </c>
      <c r="G777" t="str">
        <f>VLOOKUP(A777, Kickstarter!B:H, 7, FALSE)</f>
        <v>USD</v>
      </c>
      <c r="H777">
        <f>VLOOKUP(A777, Kickstarter!B:I, 8, FALSE)</f>
        <v>1323998795</v>
      </c>
    </row>
    <row r="778" spans="1:8" ht="60" x14ac:dyDescent="0.25">
      <c r="A778" s="1" t="s">
        <v>777</v>
      </c>
      <c r="B778" s="1" t="str">
        <f>VLOOKUP(A778, Kickstarter!B:C, 2, FALSE)</f>
        <v>Would anything change if women were in charge? Book Clubs, readers, and critics herald the latest by award-winning author, Aguila.</v>
      </c>
      <c r="C778" s="9">
        <f>VLOOKUP(A778, Kickstarter!B:E, 3, FALSE)</f>
        <v>7000</v>
      </c>
      <c r="D778">
        <f>VLOOKUP(A778, Kickstarter!B:E, 4, FALSE)</f>
        <v>3598</v>
      </c>
      <c r="E778" t="str">
        <f>VLOOKUP(A778, Kickstarter!B:F, 5, FALSE)</f>
        <v>failed</v>
      </c>
      <c r="F778" t="str">
        <f>VLOOKUP(A778, Kickstarter!B:G, 6, FALSE)</f>
        <v>US</v>
      </c>
      <c r="G778" t="str">
        <f>VLOOKUP(A778, Kickstarter!B:H, 7, FALSE)</f>
        <v>USD</v>
      </c>
      <c r="H778">
        <f>VLOOKUP(A778, Kickstarter!B:I, 8, FALSE)</f>
        <v>1444539600</v>
      </c>
    </row>
    <row r="779" spans="1:8" ht="60" x14ac:dyDescent="0.25">
      <c r="A779" s="1" t="s">
        <v>778</v>
      </c>
      <c r="B779" s="1" t="str">
        <f>VLOOKUP(A779, Kickstarter!B:C, 2, FALSE)</f>
        <v>One Minute Gone is a murder mystery drawn from real people and events. Read Chapter One at http://davidhansardblog.wordpress.com.</v>
      </c>
      <c r="C779" s="9">
        <f>VLOOKUP(A779, Kickstarter!B:E, 3, FALSE)</f>
        <v>3000</v>
      </c>
      <c r="D779">
        <f>VLOOKUP(A779, Kickstarter!B:E, 4, FALSE)</f>
        <v>21</v>
      </c>
      <c r="E779" t="str">
        <f>VLOOKUP(A779, Kickstarter!B:F, 5, FALSE)</f>
        <v>failed</v>
      </c>
      <c r="F779" t="str">
        <f>VLOOKUP(A779, Kickstarter!B:G, 6, FALSE)</f>
        <v>US</v>
      </c>
      <c r="G779" t="str">
        <f>VLOOKUP(A779, Kickstarter!B:H, 7, FALSE)</f>
        <v>USD</v>
      </c>
      <c r="H779">
        <f>VLOOKUP(A779, Kickstarter!B:I, 8, FALSE)</f>
        <v>1375313577</v>
      </c>
    </row>
    <row r="780" spans="1:8" ht="45" x14ac:dyDescent="0.25">
      <c r="A780" s="1" t="s">
        <v>779</v>
      </c>
      <c r="B780" s="1" t="str">
        <f>VLOOKUP(A780, Kickstarter!B:C, 2, FALSE)</f>
        <v>Laughter, tears and good times in the warm glow of Summer s Love. The perfect recipe for the winter blahs.</v>
      </c>
      <c r="C780" s="9">
        <f>VLOOKUP(A780, Kickstarter!B:E, 3, FALSE)</f>
        <v>500</v>
      </c>
      <c r="D780">
        <f>VLOOKUP(A780, Kickstarter!B:E, 4, FALSE)</f>
        <v>2</v>
      </c>
      <c r="E780" t="str">
        <f>VLOOKUP(A780, Kickstarter!B:F, 5, FALSE)</f>
        <v>failed</v>
      </c>
      <c r="F780" t="str">
        <f>VLOOKUP(A780, Kickstarter!B:G, 6, FALSE)</f>
        <v>US</v>
      </c>
      <c r="G780" t="str">
        <f>VLOOKUP(A780, Kickstarter!B:H, 7, FALSE)</f>
        <v>USD</v>
      </c>
      <c r="H780">
        <f>VLOOKUP(A780, Kickstarter!B:I, 8, FALSE)</f>
        <v>1398876680</v>
      </c>
    </row>
    <row r="781" spans="1:8" ht="60" x14ac:dyDescent="0.25">
      <c r="A781" s="1" t="s">
        <v>780</v>
      </c>
      <c r="B781" s="1" t="str">
        <f>VLOOKUP(A781, Kickstarter!B:C, 2, FALSE)</f>
        <v xml:space="preserve">A novel. Beautiful. Sparse. The truth behind the American Dream seen from the eyes of a young wanderer in the midst of the economic collapse. </v>
      </c>
      <c r="C781" s="9">
        <f>VLOOKUP(A781, Kickstarter!B:E, 3, FALSE)</f>
        <v>15000</v>
      </c>
      <c r="D781">
        <f>VLOOKUP(A781, Kickstarter!B:E, 4, FALSE)</f>
        <v>400</v>
      </c>
      <c r="E781" t="str">
        <f>VLOOKUP(A781, Kickstarter!B:F, 5, FALSE)</f>
        <v>failed</v>
      </c>
      <c r="F781" t="str">
        <f>VLOOKUP(A781, Kickstarter!B:G, 6, FALSE)</f>
        <v>US</v>
      </c>
      <c r="G781" t="str">
        <f>VLOOKUP(A781, Kickstarter!B:H, 7, FALSE)</f>
        <v>USD</v>
      </c>
      <c r="H781">
        <f>VLOOKUP(A781, Kickstarter!B:I, 8, FALSE)</f>
        <v>1287115200</v>
      </c>
    </row>
    <row r="782" spans="1:8" ht="45" x14ac:dyDescent="0.25">
      <c r="A782" s="1" t="s">
        <v>781</v>
      </c>
      <c r="B782" s="1" t="str">
        <f>VLOOKUP(A782, Kickstarter!B:C, 2, FALSE)</f>
        <v>We are finishing up recording our new record and we would like help with its physical CD release.</v>
      </c>
      <c r="C782" s="9">
        <f>VLOOKUP(A782, Kickstarter!B:E, 3, FALSE)</f>
        <v>1000</v>
      </c>
      <c r="D782">
        <f>VLOOKUP(A782, Kickstarter!B:E, 4, FALSE)</f>
        <v>1040</v>
      </c>
      <c r="E782" t="str">
        <f>VLOOKUP(A782, Kickstarter!B:F, 5, FALSE)</f>
        <v>successful</v>
      </c>
      <c r="F782" t="str">
        <f>VLOOKUP(A782, Kickstarter!B:G, 6, FALSE)</f>
        <v>US</v>
      </c>
      <c r="G782" t="str">
        <f>VLOOKUP(A782, Kickstarter!B:H, 7, FALSE)</f>
        <v>USD</v>
      </c>
      <c r="H782">
        <f>VLOOKUP(A782, Kickstarter!B:I, 8, FALSE)</f>
        <v>1304439025</v>
      </c>
    </row>
    <row r="783" spans="1:8" ht="45" x14ac:dyDescent="0.25">
      <c r="A783" s="1" t="s">
        <v>782</v>
      </c>
      <c r="B783" s="1" t="str">
        <f>VLOOKUP(A783, Kickstarter!B:C, 2, FALSE)</f>
        <v>"WE ARE ON A MISSION TO TOUR THE UNITED STATES NON-STOP. TO DO SO WE NEED TO PURCHASE A NEW VAN."</v>
      </c>
      <c r="C783" s="9">
        <f>VLOOKUP(A783, Kickstarter!B:E, 3, FALSE)</f>
        <v>800</v>
      </c>
      <c r="D783">
        <f>VLOOKUP(A783, Kickstarter!B:E, 4, FALSE)</f>
        <v>1065.23</v>
      </c>
      <c r="E783" t="str">
        <f>VLOOKUP(A783, Kickstarter!B:F, 5, FALSE)</f>
        <v>successful</v>
      </c>
      <c r="F783" t="str">
        <f>VLOOKUP(A783, Kickstarter!B:G, 6, FALSE)</f>
        <v>US</v>
      </c>
      <c r="G783" t="str">
        <f>VLOOKUP(A783, Kickstarter!B:H, 7, FALSE)</f>
        <v>USD</v>
      </c>
      <c r="H783">
        <f>VLOOKUP(A783, Kickstarter!B:I, 8, FALSE)</f>
        <v>1370649674</v>
      </c>
    </row>
    <row r="784" spans="1:8" ht="45" x14ac:dyDescent="0.25">
      <c r="A784" s="1" t="s">
        <v>783</v>
      </c>
      <c r="B784" s="1" t="str">
        <f>VLOOKUP(A784, Kickstarter!B:C, 2, FALSE)</f>
        <v>After almost three years of being out of music, I've decided to finally make the solo record I've wanted to do for years.</v>
      </c>
      <c r="C784" s="9">
        <f>VLOOKUP(A784, Kickstarter!B:E, 3, FALSE)</f>
        <v>700</v>
      </c>
      <c r="D784">
        <f>VLOOKUP(A784, Kickstarter!B:E, 4, FALSE)</f>
        <v>700</v>
      </c>
      <c r="E784" t="str">
        <f>VLOOKUP(A784, Kickstarter!B:F, 5, FALSE)</f>
        <v>successful</v>
      </c>
      <c r="F784" t="str">
        <f>VLOOKUP(A784, Kickstarter!B:G, 6, FALSE)</f>
        <v>US</v>
      </c>
      <c r="G784" t="str">
        <f>VLOOKUP(A784, Kickstarter!B:H, 7, FALSE)</f>
        <v>USD</v>
      </c>
      <c r="H784">
        <f>VLOOKUP(A784, Kickstarter!B:I, 8, FALSE)</f>
        <v>1345918302</v>
      </c>
    </row>
    <row r="785" spans="1:8" ht="60" x14ac:dyDescent="0.25">
      <c r="A785" s="1" t="s">
        <v>784</v>
      </c>
      <c r="B785" s="1" t="str">
        <f>VLOOKUP(A785, Kickstarter!B:C, 2, FALSE)</f>
        <v>The Red Masque will be heading into the studio in late April to begin recording their new album, tentatively titled "Mythalogue".</v>
      </c>
      <c r="C785" s="9">
        <f>VLOOKUP(A785, Kickstarter!B:E, 3, FALSE)</f>
        <v>1500</v>
      </c>
      <c r="D785">
        <f>VLOOKUP(A785, Kickstarter!B:E, 4, FALSE)</f>
        <v>2222</v>
      </c>
      <c r="E785" t="str">
        <f>VLOOKUP(A785, Kickstarter!B:F, 5, FALSE)</f>
        <v>successful</v>
      </c>
      <c r="F785" t="str">
        <f>VLOOKUP(A785, Kickstarter!B:G, 6, FALSE)</f>
        <v>US</v>
      </c>
      <c r="G785" t="str">
        <f>VLOOKUP(A785, Kickstarter!B:H, 7, FALSE)</f>
        <v>USD</v>
      </c>
      <c r="H785">
        <f>VLOOKUP(A785, Kickstarter!B:I, 8, FALSE)</f>
        <v>1335564000</v>
      </c>
    </row>
    <row r="786" spans="1:8" ht="60" x14ac:dyDescent="0.25">
      <c r="A786" s="1" t="s">
        <v>785</v>
      </c>
      <c r="B786" s="1" t="str">
        <f>VLOOKUP(A786, Kickstarter!B:C, 2, FALSE)</f>
        <v>The book I am working on now is the third is a series of rock encyclopedias. However, I am in need of funding to cover the photo costs.</v>
      </c>
      <c r="C786" s="9">
        <f>VLOOKUP(A786, Kickstarter!B:E, 3, FALSE)</f>
        <v>1000</v>
      </c>
      <c r="D786">
        <f>VLOOKUP(A786, Kickstarter!B:E, 4, FALSE)</f>
        <v>1025</v>
      </c>
      <c r="E786" t="str">
        <f>VLOOKUP(A786, Kickstarter!B:F, 5, FALSE)</f>
        <v>successful</v>
      </c>
      <c r="F786" t="str">
        <f>VLOOKUP(A786, Kickstarter!B:G, 6, FALSE)</f>
        <v>US</v>
      </c>
      <c r="G786" t="str">
        <f>VLOOKUP(A786, Kickstarter!B:H, 7, FALSE)</f>
        <v>USD</v>
      </c>
      <c r="H786">
        <f>VLOOKUP(A786, Kickstarter!B:I, 8, FALSE)</f>
        <v>1395023719</v>
      </c>
    </row>
    <row r="787" spans="1:8" ht="60" x14ac:dyDescent="0.25">
      <c r="A787" s="1" t="s">
        <v>786</v>
      </c>
      <c r="B787" s="1" t="str">
        <f>VLOOKUP(A787, Kickstarter!B:C, 2, FALSE)</f>
        <v>Treedom wants to record a second album! We have a lot of new material, and we wanted to capture our new sound in a record for our fans.</v>
      </c>
      <c r="C787" s="9">
        <f>VLOOKUP(A787, Kickstarter!B:E, 3, FALSE)</f>
        <v>500</v>
      </c>
      <c r="D787">
        <f>VLOOKUP(A787, Kickstarter!B:E, 4, FALSE)</f>
        <v>903.14</v>
      </c>
      <c r="E787" t="str">
        <f>VLOOKUP(A787, Kickstarter!B:F, 5, FALSE)</f>
        <v>successful</v>
      </c>
      <c r="F787" t="str">
        <f>VLOOKUP(A787, Kickstarter!B:G, 6, FALSE)</f>
        <v>US</v>
      </c>
      <c r="G787" t="str">
        <f>VLOOKUP(A787, Kickstarter!B:H, 7, FALSE)</f>
        <v>USD</v>
      </c>
      <c r="H787">
        <f>VLOOKUP(A787, Kickstarter!B:I, 8, FALSE)</f>
        <v>1362060915</v>
      </c>
    </row>
    <row r="788" spans="1:8" ht="45" x14ac:dyDescent="0.25">
      <c r="A788" s="1" t="s">
        <v>787</v>
      </c>
      <c r="B788" s="1" t="str">
        <f>VLOOKUP(A788, Kickstarter!B:C, 2, FALSE)</f>
        <v>In June, Columbus rock veterans, Watershed, will release and tour behind a new album, BRICK AND MORTAR.</v>
      </c>
      <c r="C788" s="9">
        <f>VLOOKUP(A788, Kickstarter!B:E, 3, FALSE)</f>
        <v>5000</v>
      </c>
      <c r="D788">
        <f>VLOOKUP(A788, Kickstarter!B:E, 4, FALSE)</f>
        <v>7140</v>
      </c>
      <c r="E788" t="str">
        <f>VLOOKUP(A788, Kickstarter!B:F, 5, FALSE)</f>
        <v>successful</v>
      </c>
      <c r="F788" t="str">
        <f>VLOOKUP(A788, Kickstarter!B:G, 6, FALSE)</f>
        <v>US</v>
      </c>
      <c r="G788" t="str">
        <f>VLOOKUP(A788, Kickstarter!B:H, 7, FALSE)</f>
        <v>USD</v>
      </c>
      <c r="H788">
        <f>VLOOKUP(A788, Kickstarter!B:I, 8, FALSE)</f>
        <v>1336751220</v>
      </c>
    </row>
    <row r="789" spans="1:8" ht="60" x14ac:dyDescent="0.25">
      <c r="A789" s="1" t="s">
        <v>788</v>
      </c>
      <c r="B789" s="1" t="str">
        <f>VLOOKUP(A789, Kickstarter!B:C, 2, FALSE)</f>
        <v>We've made our goal with your help. Thanks so much! This is a great time to pre-purchase the album and get some extra perks.</v>
      </c>
      <c r="C789" s="9">
        <f>VLOOKUP(A789, Kickstarter!B:E, 3, FALSE)</f>
        <v>1200</v>
      </c>
      <c r="D789">
        <f>VLOOKUP(A789, Kickstarter!B:E, 4, FALSE)</f>
        <v>1370</v>
      </c>
      <c r="E789" t="str">
        <f>VLOOKUP(A789, Kickstarter!B:F, 5, FALSE)</f>
        <v>successful</v>
      </c>
      <c r="F789" t="str">
        <f>VLOOKUP(A789, Kickstarter!B:G, 6, FALSE)</f>
        <v>US</v>
      </c>
      <c r="G789" t="str">
        <f>VLOOKUP(A789, Kickstarter!B:H, 7, FALSE)</f>
        <v>USD</v>
      </c>
      <c r="H789">
        <f>VLOOKUP(A789, Kickstarter!B:I, 8, FALSE)</f>
        <v>1383318226</v>
      </c>
    </row>
    <row r="790" spans="1:8" ht="60" x14ac:dyDescent="0.25">
      <c r="A790" s="1" t="s">
        <v>789</v>
      </c>
      <c r="B790" s="1" t="str">
        <f>VLOOKUP(A790, Kickstarter!B:C, 2, FALSE)</f>
        <v>With all of our money going towards our new full-length album and merch, we need your help so we don't end up stranded on tour.</v>
      </c>
      <c r="C790" s="9">
        <f>VLOOKUP(A790, Kickstarter!B:E, 3, FALSE)</f>
        <v>1000</v>
      </c>
      <c r="D790">
        <f>VLOOKUP(A790, Kickstarter!B:E, 4, FALSE)</f>
        <v>2035.05</v>
      </c>
      <c r="E790" t="str">
        <f>VLOOKUP(A790, Kickstarter!B:F, 5, FALSE)</f>
        <v>successful</v>
      </c>
      <c r="F790" t="str">
        <f>VLOOKUP(A790, Kickstarter!B:G, 6, FALSE)</f>
        <v>US</v>
      </c>
      <c r="G790" t="str">
        <f>VLOOKUP(A790, Kickstarter!B:H, 7, FALSE)</f>
        <v>USD</v>
      </c>
      <c r="H790">
        <f>VLOOKUP(A790, Kickstarter!B:I, 8, FALSE)</f>
        <v>1341633540</v>
      </c>
    </row>
    <row r="791" spans="1:8" ht="45" x14ac:dyDescent="0.25">
      <c r="A791" s="1" t="s">
        <v>790</v>
      </c>
      <c r="B791" s="1" t="str">
        <f>VLOOKUP(A791, Kickstarter!B:C, 2, FALSE)</f>
        <v>Reluctant Hero is getting ready to record their next EP titled All As One! Studio dates are set for January 18th-22nd! Let's work!</v>
      </c>
      <c r="C791" s="9">
        <f>VLOOKUP(A791, Kickstarter!B:E, 3, FALSE)</f>
        <v>1700</v>
      </c>
      <c r="D791">
        <f>VLOOKUP(A791, Kickstarter!B:E, 4, FALSE)</f>
        <v>1860</v>
      </c>
      <c r="E791" t="str">
        <f>VLOOKUP(A791, Kickstarter!B:F, 5, FALSE)</f>
        <v>successful</v>
      </c>
      <c r="F791" t="str">
        <f>VLOOKUP(A791, Kickstarter!B:G, 6, FALSE)</f>
        <v>US</v>
      </c>
      <c r="G791" t="str">
        <f>VLOOKUP(A791, Kickstarter!B:H, 7, FALSE)</f>
        <v>USD</v>
      </c>
      <c r="H791">
        <f>VLOOKUP(A791, Kickstarter!B:I, 8, FALSE)</f>
        <v>1358755140</v>
      </c>
    </row>
    <row r="792" spans="1:8" ht="60" x14ac:dyDescent="0.25">
      <c r="A792" s="1" t="s">
        <v>791</v>
      </c>
      <c r="B792" s="1" t="str">
        <f>VLOOKUP(A792, Kickstarter!B:C, 2, FALSE)</f>
        <v>A regional band reaching to their fans. Reaching to become a national band with no label support. This is the chance of a lifetime.</v>
      </c>
      <c r="C792" s="9">
        <f>VLOOKUP(A792, Kickstarter!B:E, 3, FALSE)</f>
        <v>10000</v>
      </c>
      <c r="D792">
        <f>VLOOKUP(A792, Kickstarter!B:E, 4, FALSE)</f>
        <v>14437.46</v>
      </c>
      <c r="E792" t="str">
        <f>VLOOKUP(A792, Kickstarter!B:F, 5, FALSE)</f>
        <v>successful</v>
      </c>
      <c r="F792" t="str">
        <f>VLOOKUP(A792, Kickstarter!B:G, 6, FALSE)</f>
        <v>US</v>
      </c>
      <c r="G792" t="str">
        <f>VLOOKUP(A792, Kickstarter!B:H, 7, FALSE)</f>
        <v>USD</v>
      </c>
      <c r="H792">
        <f>VLOOKUP(A792, Kickstarter!B:I, 8, FALSE)</f>
        <v>1359680939</v>
      </c>
    </row>
    <row r="793" spans="1:8" ht="60" x14ac:dyDescent="0.25">
      <c r="A793" s="1" t="s">
        <v>792</v>
      </c>
      <c r="B793" s="1" t="str">
        <f>VLOOKUP(A793, Kickstarter!B:C, 2, FALSE)</f>
        <v>Second album from award-winning Brad Hoshaw &amp; the Seven Deadlies, featuring crowd favorites "New Tattoo" and "Delta King."</v>
      </c>
      <c r="C793" s="9">
        <f>VLOOKUP(A793, Kickstarter!B:E, 3, FALSE)</f>
        <v>7500</v>
      </c>
      <c r="D793">
        <f>VLOOKUP(A793, Kickstarter!B:E, 4, FALSE)</f>
        <v>7790</v>
      </c>
      <c r="E793" t="str">
        <f>VLOOKUP(A793, Kickstarter!B:F, 5, FALSE)</f>
        <v>successful</v>
      </c>
      <c r="F793" t="str">
        <f>VLOOKUP(A793, Kickstarter!B:G, 6, FALSE)</f>
        <v>US</v>
      </c>
      <c r="G793" t="str">
        <f>VLOOKUP(A793, Kickstarter!B:H, 7, FALSE)</f>
        <v>USD</v>
      </c>
      <c r="H793">
        <f>VLOOKUP(A793, Kickstarter!B:I, 8, FALSE)</f>
        <v>1384322340</v>
      </c>
    </row>
    <row r="794" spans="1:8" ht="30" x14ac:dyDescent="0.25">
      <c r="A794" s="1" t="s">
        <v>793</v>
      </c>
      <c r="B794" s="1" t="str">
        <f>VLOOKUP(A794, Kickstarter!B:C, 2, FALSE)</f>
        <v>Rock n' Roll about the intersection of lies and belief: the Believable Lie.</v>
      </c>
      <c r="C794" s="9">
        <f>VLOOKUP(A794, Kickstarter!B:E, 3, FALSE)</f>
        <v>2500</v>
      </c>
      <c r="D794">
        <f>VLOOKUP(A794, Kickstarter!B:E, 4, FALSE)</f>
        <v>2511.11</v>
      </c>
      <c r="E794" t="str">
        <f>VLOOKUP(A794, Kickstarter!B:F, 5, FALSE)</f>
        <v>successful</v>
      </c>
      <c r="F794" t="str">
        <f>VLOOKUP(A794, Kickstarter!B:G, 6, FALSE)</f>
        <v>US</v>
      </c>
      <c r="G794" t="str">
        <f>VLOOKUP(A794, Kickstarter!B:H, 7, FALSE)</f>
        <v>USD</v>
      </c>
      <c r="H794">
        <f>VLOOKUP(A794, Kickstarter!B:I, 8, FALSE)</f>
        <v>1383861483</v>
      </c>
    </row>
    <row r="795" spans="1:8" ht="60" x14ac:dyDescent="0.25">
      <c r="A795" s="1" t="s">
        <v>794</v>
      </c>
      <c r="B795" s="1" t="str">
        <f>VLOOKUP(A795, Kickstarter!B:C, 2, FALSE)</f>
        <v>Dead Tree Duo has been fortunate enough to record a full length album at Threshold Studios in NYC!  Now it's time to manufacture them!</v>
      </c>
      <c r="C795" s="9">
        <f>VLOOKUP(A795, Kickstarter!B:E, 3, FALSE)</f>
        <v>2750</v>
      </c>
      <c r="D795">
        <f>VLOOKUP(A795, Kickstarter!B:E, 4, FALSE)</f>
        <v>2826.43</v>
      </c>
      <c r="E795" t="str">
        <f>VLOOKUP(A795, Kickstarter!B:F, 5, FALSE)</f>
        <v>successful</v>
      </c>
      <c r="F795" t="str">
        <f>VLOOKUP(A795, Kickstarter!B:G, 6, FALSE)</f>
        <v>US</v>
      </c>
      <c r="G795" t="str">
        <f>VLOOKUP(A795, Kickstarter!B:H, 7, FALSE)</f>
        <v>USD</v>
      </c>
      <c r="H795">
        <f>VLOOKUP(A795, Kickstarter!B:I, 8, FALSE)</f>
        <v>1372827540</v>
      </c>
    </row>
    <row r="796" spans="1:8" ht="60" x14ac:dyDescent="0.25">
      <c r="A796" s="1" t="s">
        <v>795</v>
      </c>
      <c r="B796" s="1" t="str">
        <f>VLOOKUP(A796, Kickstarter!B:C, 2, FALSE)</f>
        <v>The Brian Davis Band is a group of friends that want to share their lives and experiences through music that connects with people.</v>
      </c>
      <c r="C796" s="9">
        <f>VLOOKUP(A796, Kickstarter!B:E, 3, FALSE)</f>
        <v>8000</v>
      </c>
      <c r="D796">
        <f>VLOOKUP(A796, Kickstarter!B:E, 4, FALSE)</f>
        <v>8425</v>
      </c>
      <c r="E796" t="str">
        <f>VLOOKUP(A796, Kickstarter!B:F, 5, FALSE)</f>
        <v>successful</v>
      </c>
      <c r="F796" t="str">
        <f>VLOOKUP(A796, Kickstarter!B:G, 6, FALSE)</f>
        <v>US</v>
      </c>
      <c r="G796" t="str">
        <f>VLOOKUP(A796, Kickstarter!B:H, 7, FALSE)</f>
        <v>USD</v>
      </c>
      <c r="H796">
        <f>VLOOKUP(A796, Kickstarter!B:I, 8, FALSE)</f>
        <v>1315242360</v>
      </c>
    </row>
    <row r="797" spans="1:8" ht="60" x14ac:dyDescent="0.25">
      <c r="A797" s="1" t="s">
        <v>796</v>
      </c>
      <c r="B797" s="1" t="str">
        <f>VLOOKUP(A797, Kickstarter!B:C, 2, FALSE)</f>
        <v>After the success of the critically-acclaimed "Confederate Buddha," Jimbo &amp; Tri-State need your help to raise the WHITE BUFFALO.</v>
      </c>
      <c r="C797" s="9">
        <f>VLOOKUP(A797, Kickstarter!B:E, 3, FALSE)</f>
        <v>14000</v>
      </c>
      <c r="D797">
        <f>VLOOKUP(A797, Kickstarter!B:E, 4, FALSE)</f>
        <v>15650</v>
      </c>
      <c r="E797" t="str">
        <f>VLOOKUP(A797, Kickstarter!B:F, 5, FALSE)</f>
        <v>successful</v>
      </c>
      <c r="F797" t="str">
        <f>VLOOKUP(A797, Kickstarter!B:G, 6, FALSE)</f>
        <v>US</v>
      </c>
      <c r="G797" t="str">
        <f>VLOOKUP(A797, Kickstarter!B:H, 7, FALSE)</f>
        <v>USD</v>
      </c>
      <c r="H797">
        <f>VLOOKUP(A797, Kickstarter!B:I, 8, FALSE)</f>
        <v>1333774740</v>
      </c>
    </row>
    <row r="798" spans="1:8" ht="60" x14ac:dyDescent="0.25">
      <c r="A798" s="1" t="s">
        <v>797</v>
      </c>
      <c r="B798" s="1" t="str">
        <f>VLOOKUP(A798, Kickstarter!B:C, 2, FALSE)</f>
        <v>Madrone is an independent band creating melodic, emotional, 
alternative-rock needing your help to finish their new album.</v>
      </c>
      <c r="C798" s="9">
        <f>VLOOKUP(A798, Kickstarter!B:E, 3, FALSE)</f>
        <v>10000</v>
      </c>
      <c r="D798">
        <f>VLOOKUP(A798, Kickstarter!B:E, 4, FALSE)</f>
        <v>10135</v>
      </c>
      <c r="E798" t="str">
        <f>VLOOKUP(A798, Kickstarter!B:F, 5, FALSE)</f>
        <v>successful</v>
      </c>
      <c r="F798" t="str">
        <f>VLOOKUP(A798, Kickstarter!B:G, 6, FALSE)</f>
        <v>US</v>
      </c>
      <c r="G798" t="str">
        <f>VLOOKUP(A798, Kickstarter!B:H, 7, FALSE)</f>
        <v>USD</v>
      </c>
      <c r="H798">
        <f>VLOOKUP(A798, Kickstarter!B:I, 8, FALSE)</f>
        <v>1379279400</v>
      </c>
    </row>
    <row r="799" spans="1:8" ht="60" x14ac:dyDescent="0.25">
      <c r="A799" s="1" t="s">
        <v>798</v>
      </c>
      <c r="B799" s="1" t="str">
        <f>VLOOKUP(A799, Kickstarter!B:C, 2, FALSE)</f>
        <v>Help Lust Control Kickstart their first cd in 20 years!!  To be mixed by Rocky Gray (Living Sacrifice, Soul Embraced, Evanescence)!!</v>
      </c>
      <c r="C799" s="9">
        <f>VLOOKUP(A799, Kickstarter!B:E, 3, FALSE)</f>
        <v>3000</v>
      </c>
      <c r="D799">
        <f>VLOOKUP(A799, Kickstarter!B:E, 4, FALSE)</f>
        <v>3226</v>
      </c>
      <c r="E799" t="str">
        <f>VLOOKUP(A799, Kickstarter!B:F, 5, FALSE)</f>
        <v>successful</v>
      </c>
      <c r="F799" t="str">
        <f>VLOOKUP(A799, Kickstarter!B:G, 6, FALSE)</f>
        <v>US</v>
      </c>
      <c r="G799" t="str">
        <f>VLOOKUP(A799, Kickstarter!B:H, 7, FALSE)</f>
        <v>USD</v>
      </c>
      <c r="H799">
        <f>VLOOKUP(A799, Kickstarter!B:I, 8, FALSE)</f>
        <v>1335672000</v>
      </c>
    </row>
    <row r="800" spans="1:8" ht="45" x14ac:dyDescent="0.25">
      <c r="A800" s="1" t="s">
        <v>799</v>
      </c>
      <c r="B800" s="1" t="str">
        <f>VLOOKUP(A800, Kickstarter!B:C, 2, FALSE)</f>
        <v>We have some great new songs and want to record a special edition 4 song EP as our next Eric Stuart Band release</v>
      </c>
      <c r="C800" s="9">
        <f>VLOOKUP(A800, Kickstarter!B:E, 3, FALSE)</f>
        <v>3500</v>
      </c>
      <c r="D800">
        <f>VLOOKUP(A800, Kickstarter!B:E, 4, FALSE)</f>
        <v>4021</v>
      </c>
      <c r="E800" t="str">
        <f>VLOOKUP(A800, Kickstarter!B:F, 5, FALSE)</f>
        <v>successful</v>
      </c>
      <c r="F800" t="str">
        <f>VLOOKUP(A800, Kickstarter!B:G, 6, FALSE)</f>
        <v>US</v>
      </c>
      <c r="G800" t="str">
        <f>VLOOKUP(A800, Kickstarter!B:H, 7, FALSE)</f>
        <v>USD</v>
      </c>
      <c r="H800">
        <f>VLOOKUP(A800, Kickstarter!B:I, 8, FALSE)</f>
        <v>1412086187</v>
      </c>
    </row>
    <row r="801" spans="1:8" ht="60" x14ac:dyDescent="0.25">
      <c r="A801" s="1" t="s">
        <v>800</v>
      </c>
      <c r="B801" s="1" t="str">
        <f>VLOOKUP(A801, Kickstarter!B:C, 2, FALSE)</f>
        <v>Los Angeles-based recording artist Ryan Caskey joined forces with producer Eddie Hedges to record alternative rock masterworks.</v>
      </c>
      <c r="C801" s="9">
        <f>VLOOKUP(A801, Kickstarter!B:E, 3, FALSE)</f>
        <v>5000</v>
      </c>
      <c r="D801">
        <f>VLOOKUP(A801, Kickstarter!B:E, 4, FALSE)</f>
        <v>5001</v>
      </c>
      <c r="E801" t="str">
        <f>VLOOKUP(A801, Kickstarter!B:F, 5, FALSE)</f>
        <v>successful</v>
      </c>
      <c r="F801" t="str">
        <f>VLOOKUP(A801, Kickstarter!B:G, 6, FALSE)</f>
        <v>US</v>
      </c>
      <c r="G801" t="str">
        <f>VLOOKUP(A801, Kickstarter!B:H, 7, FALSE)</f>
        <v>USD</v>
      </c>
      <c r="H801">
        <f>VLOOKUP(A801, Kickstarter!B:I, 8, FALSE)</f>
        <v>1335542446</v>
      </c>
    </row>
    <row r="802" spans="1:8" ht="45" x14ac:dyDescent="0.25">
      <c r="A802" s="1" t="s">
        <v>801</v>
      </c>
      <c r="B802" s="1" t="str">
        <f>VLOOKUP(A802, Kickstarter!B:C, 2, FALSE)</f>
        <v>Scotland's premier classic rock and metal festival, 3 days, 3-4 stages, family friendly,  for people of all ages</v>
      </c>
      <c r="C802" s="9">
        <f>VLOOKUP(A802, Kickstarter!B:E, 3, FALSE)</f>
        <v>1500</v>
      </c>
      <c r="D802">
        <f>VLOOKUP(A802, Kickstarter!B:E, 4, FALSE)</f>
        <v>2282</v>
      </c>
      <c r="E802" t="str">
        <f>VLOOKUP(A802, Kickstarter!B:F, 5, FALSE)</f>
        <v>successful</v>
      </c>
      <c r="F802" t="str">
        <f>VLOOKUP(A802, Kickstarter!B:G, 6, FALSE)</f>
        <v>GB</v>
      </c>
      <c r="G802" t="str">
        <f>VLOOKUP(A802, Kickstarter!B:H, 7, FALSE)</f>
        <v>GBP</v>
      </c>
      <c r="H802">
        <f>VLOOKUP(A802, Kickstarter!B:I, 8, FALSE)</f>
        <v>1410431054</v>
      </c>
    </row>
    <row r="803" spans="1:8" ht="45" x14ac:dyDescent="0.25">
      <c r="A803" s="1" t="s">
        <v>802</v>
      </c>
      <c r="B803" s="1" t="str">
        <f>VLOOKUP(A803, Kickstarter!B:C, 2, FALSE)</f>
        <v>ALL WE WANT TO DO IS DRIVE AROUND AMERICA AND PLAY A BUNCH OF SHOWS, BUT WE DON'T HAVE ANY MONEY...</v>
      </c>
      <c r="C803" s="9">
        <f>VLOOKUP(A803, Kickstarter!B:E, 3, FALSE)</f>
        <v>2000</v>
      </c>
      <c r="D803">
        <f>VLOOKUP(A803, Kickstarter!B:E, 4, FALSE)</f>
        <v>2230.4299999999998</v>
      </c>
      <c r="E803" t="str">
        <f>VLOOKUP(A803, Kickstarter!B:F, 5, FALSE)</f>
        <v>successful</v>
      </c>
      <c r="F803" t="str">
        <f>VLOOKUP(A803, Kickstarter!B:G, 6, FALSE)</f>
        <v>US</v>
      </c>
      <c r="G803" t="str">
        <f>VLOOKUP(A803, Kickstarter!B:H, 7, FALSE)</f>
        <v>USD</v>
      </c>
      <c r="H803">
        <f>VLOOKUP(A803, Kickstarter!B:I, 8, FALSE)</f>
        <v>1309547120</v>
      </c>
    </row>
    <row r="804" spans="1:8" ht="60" x14ac:dyDescent="0.25">
      <c r="A804" s="1" t="s">
        <v>803</v>
      </c>
      <c r="B804" s="1" t="str">
        <f>VLOOKUP(A804, Kickstarter!B:C, 2, FALSE)</f>
        <v>Vaz invades 2 new continents in the Eastern Hemisphere and brings home a Split Single, a Video Documentary and a Live Record from Asia.</v>
      </c>
      <c r="C804" s="9">
        <f>VLOOKUP(A804, Kickstarter!B:E, 3, FALSE)</f>
        <v>6000</v>
      </c>
      <c r="D804">
        <f>VLOOKUP(A804, Kickstarter!B:E, 4, FALSE)</f>
        <v>6080</v>
      </c>
      <c r="E804" t="str">
        <f>VLOOKUP(A804, Kickstarter!B:F, 5, FALSE)</f>
        <v>successful</v>
      </c>
      <c r="F804" t="str">
        <f>VLOOKUP(A804, Kickstarter!B:G, 6, FALSE)</f>
        <v>US</v>
      </c>
      <c r="G804" t="str">
        <f>VLOOKUP(A804, Kickstarter!B:H, 7, FALSE)</f>
        <v>USD</v>
      </c>
      <c r="H804">
        <f>VLOOKUP(A804, Kickstarter!B:I, 8, FALSE)</f>
        <v>1347854700</v>
      </c>
    </row>
    <row r="805" spans="1:8" ht="60" x14ac:dyDescent="0.25">
      <c r="A805" s="1" t="s">
        <v>804</v>
      </c>
      <c r="B805" s="1" t="str">
        <f>VLOOKUP(A805, Kickstarter!B:C, 2, FALSE)</f>
        <v>We're recording our first single in Nashville this summer and sending it to radio with Shamrock Media Group.  We need your help!!</v>
      </c>
      <c r="C805" s="9">
        <f>VLOOKUP(A805, Kickstarter!B:E, 3, FALSE)</f>
        <v>2300</v>
      </c>
      <c r="D805">
        <f>VLOOKUP(A805, Kickstarter!B:E, 4, FALSE)</f>
        <v>2835</v>
      </c>
      <c r="E805" t="str">
        <f>VLOOKUP(A805, Kickstarter!B:F, 5, FALSE)</f>
        <v>successful</v>
      </c>
      <c r="F805" t="str">
        <f>VLOOKUP(A805, Kickstarter!B:G, 6, FALSE)</f>
        <v>US</v>
      </c>
      <c r="G805" t="str">
        <f>VLOOKUP(A805, Kickstarter!B:H, 7, FALSE)</f>
        <v>USD</v>
      </c>
      <c r="H805">
        <f>VLOOKUP(A805, Kickstarter!B:I, 8, FALSE)</f>
        <v>1306630800</v>
      </c>
    </row>
    <row r="806" spans="1:8" ht="60" x14ac:dyDescent="0.25">
      <c r="A806" s="1" t="s">
        <v>805</v>
      </c>
      <c r="B806" s="1" t="str">
        <f>VLOOKUP(A806, Kickstarter!B:C, 2, FALSE)</f>
        <v>Hope and Inspiration.  That is what this project is all about. In the midst of a dark and broken world our stories can speak life.</v>
      </c>
      <c r="C806" s="9">
        <f>VLOOKUP(A806, Kickstarter!B:E, 3, FALSE)</f>
        <v>5500</v>
      </c>
      <c r="D806">
        <f>VLOOKUP(A806, Kickstarter!B:E, 4, FALSE)</f>
        <v>5500</v>
      </c>
      <c r="E806" t="str">
        <f>VLOOKUP(A806, Kickstarter!B:F, 5, FALSE)</f>
        <v>successful</v>
      </c>
      <c r="F806" t="str">
        <f>VLOOKUP(A806, Kickstarter!B:G, 6, FALSE)</f>
        <v>US</v>
      </c>
      <c r="G806" t="str">
        <f>VLOOKUP(A806, Kickstarter!B:H, 7, FALSE)</f>
        <v>USD</v>
      </c>
      <c r="H806">
        <f>VLOOKUP(A806, Kickstarter!B:I, 8, FALSE)</f>
        <v>1311393540</v>
      </c>
    </row>
    <row r="807" spans="1:8" ht="45" x14ac:dyDescent="0.25">
      <c r="A807" s="1" t="s">
        <v>806</v>
      </c>
      <c r="B807" s="1" t="str">
        <f>VLOOKUP(A807, Kickstarter!B:C, 2, FALSE)</f>
        <v>Be a part of Virtual CH's debut Video and Record release.  Help fund their debut music video and record mixing expenses.</v>
      </c>
      <c r="C807" s="9">
        <f>VLOOKUP(A807, Kickstarter!B:E, 3, FALSE)</f>
        <v>3000</v>
      </c>
      <c r="D807">
        <f>VLOOKUP(A807, Kickstarter!B:E, 4, FALSE)</f>
        <v>3150</v>
      </c>
      <c r="E807" t="str">
        <f>VLOOKUP(A807, Kickstarter!B:F, 5, FALSE)</f>
        <v>successful</v>
      </c>
      <c r="F807" t="str">
        <f>VLOOKUP(A807, Kickstarter!B:G, 6, FALSE)</f>
        <v>US</v>
      </c>
      <c r="G807" t="str">
        <f>VLOOKUP(A807, Kickstarter!B:H, 7, FALSE)</f>
        <v>USD</v>
      </c>
      <c r="H807">
        <f>VLOOKUP(A807, Kickstarter!B:I, 8, FALSE)</f>
        <v>1310857200</v>
      </c>
    </row>
    <row r="808" spans="1:8" ht="30" x14ac:dyDescent="0.25">
      <c r="A808" s="1" t="s">
        <v>807</v>
      </c>
      <c r="B808" s="1" t="str">
        <f>VLOOKUP(A808, Kickstarter!B:C, 2, FALSE)</f>
        <v>Help Golden Animals finish their NEW Album!</v>
      </c>
      <c r="C808" s="9">
        <f>VLOOKUP(A808, Kickstarter!B:E, 3, FALSE)</f>
        <v>8000</v>
      </c>
      <c r="D808">
        <f>VLOOKUP(A808, Kickstarter!B:E, 4, FALSE)</f>
        <v>8355</v>
      </c>
      <c r="E808" t="str">
        <f>VLOOKUP(A808, Kickstarter!B:F, 5, FALSE)</f>
        <v>successful</v>
      </c>
      <c r="F808" t="str">
        <f>VLOOKUP(A808, Kickstarter!B:G, 6, FALSE)</f>
        <v>US</v>
      </c>
      <c r="G808" t="str">
        <f>VLOOKUP(A808, Kickstarter!B:H, 7, FALSE)</f>
        <v>USD</v>
      </c>
      <c r="H808">
        <f>VLOOKUP(A808, Kickstarter!B:I, 8, FALSE)</f>
        <v>1315413339</v>
      </c>
    </row>
    <row r="809" spans="1:8" ht="30" x14ac:dyDescent="0.25">
      <c r="A809" s="1" t="s">
        <v>808</v>
      </c>
      <c r="B809" s="1" t="str">
        <f>VLOOKUP(A809, Kickstarter!B:C, 2, FALSE)</f>
        <v>Join the Sic Vita family and lend a hand as we create a new album!</v>
      </c>
      <c r="C809" s="9">
        <f>VLOOKUP(A809, Kickstarter!B:E, 3, FALSE)</f>
        <v>4000</v>
      </c>
      <c r="D809">
        <f>VLOOKUP(A809, Kickstarter!B:E, 4, FALSE)</f>
        <v>4205</v>
      </c>
      <c r="E809" t="str">
        <f>VLOOKUP(A809, Kickstarter!B:F, 5, FALSE)</f>
        <v>successful</v>
      </c>
      <c r="F809" t="str">
        <f>VLOOKUP(A809, Kickstarter!B:G, 6, FALSE)</f>
        <v>US</v>
      </c>
      <c r="G809" t="str">
        <f>VLOOKUP(A809, Kickstarter!B:H, 7, FALSE)</f>
        <v>USD</v>
      </c>
      <c r="H809">
        <f>VLOOKUP(A809, Kickstarter!B:I, 8, FALSE)</f>
        <v>1488333600</v>
      </c>
    </row>
    <row r="810" spans="1:8" ht="60" x14ac:dyDescent="0.25">
      <c r="A810" s="1" t="s">
        <v>809</v>
      </c>
      <c r="B810" s="1" t="str">
        <f>VLOOKUP(A810, Kickstarter!B:C, 2, FALSE)</f>
        <v>The Micronite Filters have a blood curdling sonic adventure ready for psychedelic swirled vinyl for the best possible auditory journey.</v>
      </c>
      <c r="C810" s="9">
        <f>VLOOKUP(A810, Kickstarter!B:E, 3, FALSE)</f>
        <v>4500</v>
      </c>
      <c r="D810">
        <f>VLOOKUP(A810, Kickstarter!B:E, 4, FALSE)</f>
        <v>4500</v>
      </c>
      <c r="E810" t="str">
        <f>VLOOKUP(A810, Kickstarter!B:F, 5, FALSE)</f>
        <v>successful</v>
      </c>
      <c r="F810" t="str">
        <f>VLOOKUP(A810, Kickstarter!B:G, 6, FALSE)</f>
        <v>CA</v>
      </c>
      <c r="G810" t="str">
        <f>VLOOKUP(A810, Kickstarter!B:H, 7, FALSE)</f>
        <v>CAD</v>
      </c>
      <c r="H810">
        <f>VLOOKUP(A810, Kickstarter!B:I, 8, FALSE)</f>
        <v>1419224340</v>
      </c>
    </row>
    <row r="811" spans="1:8" ht="45" x14ac:dyDescent="0.25">
      <c r="A811" s="1" t="s">
        <v>810</v>
      </c>
      <c r="B811" s="1" t="str">
        <f>VLOOKUP(A811, Kickstarter!B:C, 2, FALSE)</f>
        <v>Acknowledged songwriter looking to record album of new songs to secure a Publishing Contract</v>
      </c>
      <c r="C811" s="9">
        <f>VLOOKUP(A811, Kickstarter!B:E, 3, FALSE)</f>
        <v>4000</v>
      </c>
      <c r="D811">
        <f>VLOOKUP(A811, Kickstarter!B:E, 4, FALSE)</f>
        <v>4151</v>
      </c>
      <c r="E811" t="str">
        <f>VLOOKUP(A811, Kickstarter!B:F, 5, FALSE)</f>
        <v>successful</v>
      </c>
      <c r="F811" t="str">
        <f>VLOOKUP(A811, Kickstarter!B:G, 6, FALSE)</f>
        <v>US</v>
      </c>
      <c r="G811" t="str">
        <f>VLOOKUP(A811, Kickstarter!B:H, 7, FALSE)</f>
        <v>USD</v>
      </c>
      <c r="H811">
        <f>VLOOKUP(A811, Kickstarter!B:I, 8, FALSE)</f>
        <v>1390161630</v>
      </c>
    </row>
    <row r="812" spans="1:8" ht="60" x14ac:dyDescent="0.25">
      <c r="A812" s="1" t="s">
        <v>811</v>
      </c>
      <c r="B812" s="1" t="str">
        <f>VLOOKUP(A812, Kickstarter!B:C, 2, FALSE)</f>
        <v>Please help us reach both a short term and lifetime goal! We can't do this without your help. thank you a ton from all of us at P.T.R..</v>
      </c>
      <c r="C812" s="9">
        <f>VLOOKUP(A812, Kickstarter!B:E, 3, FALSE)</f>
        <v>1500</v>
      </c>
      <c r="D812">
        <f>VLOOKUP(A812, Kickstarter!B:E, 4, FALSE)</f>
        <v>1575</v>
      </c>
      <c r="E812" t="str">
        <f>VLOOKUP(A812, Kickstarter!B:F, 5, FALSE)</f>
        <v>successful</v>
      </c>
      <c r="F812" t="str">
        <f>VLOOKUP(A812, Kickstarter!B:G, 6, FALSE)</f>
        <v>US</v>
      </c>
      <c r="G812" t="str">
        <f>VLOOKUP(A812, Kickstarter!B:H, 7, FALSE)</f>
        <v>USD</v>
      </c>
      <c r="H812">
        <f>VLOOKUP(A812, Kickstarter!B:I, 8, FALSE)</f>
        <v>1346462462</v>
      </c>
    </row>
    <row r="813" spans="1:8" ht="45" x14ac:dyDescent="0.25">
      <c r="A813" s="1" t="s">
        <v>812</v>
      </c>
      <c r="B813" s="1" t="str">
        <f>VLOOKUP(A813, Kickstarter!B:C, 2, FALSE)</f>
        <v>We need your financial support to cover the tour costs!  (Sound, lights, travel, stage design)</v>
      </c>
      <c r="C813" s="9">
        <f>VLOOKUP(A813, Kickstarter!B:E, 3, FALSE)</f>
        <v>1000</v>
      </c>
      <c r="D813">
        <f>VLOOKUP(A813, Kickstarter!B:E, 4, FALSE)</f>
        <v>1040</v>
      </c>
      <c r="E813" t="str">
        <f>VLOOKUP(A813, Kickstarter!B:F, 5, FALSE)</f>
        <v>successful</v>
      </c>
      <c r="F813" t="str">
        <f>VLOOKUP(A813, Kickstarter!B:G, 6, FALSE)</f>
        <v>US</v>
      </c>
      <c r="G813" t="str">
        <f>VLOOKUP(A813, Kickstarter!B:H, 7, FALSE)</f>
        <v>USD</v>
      </c>
      <c r="H813">
        <f>VLOOKUP(A813, Kickstarter!B:I, 8, FALSE)</f>
        <v>1373475120</v>
      </c>
    </row>
    <row r="814" spans="1:8" ht="60" x14ac:dyDescent="0.25">
      <c r="A814" s="1" t="s">
        <v>813</v>
      </c>
      <c r="B814" s="1" t="str">
        <f>VLOOKUP(A814, Kickstarter!B:C, 2, FALSE)</f>
        <v>Gainesville's pop punk 3 piece Assassinate The Scientist started a new band and they want to release a 7", but they need your help!!</v>
      </c>
      <c r="C814" s="9">
        <f>VLOOKUP(A814, Kickstarter!B:E, 3, FALSE)</f>
        <v>600</v>
      </c>
      <c r="D814">
        <f>VLOOKUP(A814, Kickstarter!B:E, 4, FALSE)</f>
        <v>911</v>
      </c>
      <c r="E814" t="str">
        <f>VLOOKUP(A814, Kickstarter!B:F, 5, FALSE)</f>
        <v>successful</v>
      </c>
      <c r="F814" t="str">
        <f>VLOOKUP(A814, Kickstarter!B:G, 6, FALSE)</f>
        <v>US</v>
      </c>
      <c r="G814" t="str">
        <f>VLOOKUP(A814, Kickstarter!B:H, 7, FALSE)</f>
        <v>USD</v>
      </c>
      <c r="H814">
        <f>VLOOKUP(A814, Kickstarter!B:I, 8, FALSE)</f>
        <v>1362146280</v>
      </c>
    </row>
    <row r="815" spans="1:8" ht="30" x14ac:dyDescent="0.25">
      <c r="A815" s="1" t="s">
        <v>814</v>
      </c>
      <c r="B815" s="1" t="str">
        <f>VLOOKUP(A815, Kickstarter!B:C, 2, FALSE)</f>
        <v>A pre order campaign to fund the pressing of our second full length vinyl LP</v>
      </c>
      <c r="C815" s="9">
        <f>VLOOKUP(A815, Kickstarter!B:E, 3, FALSE)</f>
        <v>1500</v>
      </c>
      <c r="D815">
        <f>VLOOKUP(A815, Kickstarter!B:E, 4, FALSE)</f>
        <v>2399.94</v>
      </c>
      <c r="E815" t="str">
        <f>VLOOKUP(A815, Kickstarter!B:F, 5, FALSE)</f>
        <v>successful</v>
      </c>
      <c r="F815" t="str">
        <f>VLOOKUP(A815, Kickstarter!B:G, 6, FALSE)</f>
        <v>US</v>
      </c>
      <c r="G815" t="str">
        <f>VLOOKUP(A815, Kickstarter!B:H, 7, FALSE)</f>
        <v>USD</v>
      </c>
      <c r="H815">
        <f>VLOOKUP(A815, Kickstarter!B:I, 8, FALSE)</f>
        <v>1342825365</v>
      </c>
    </row>
    <row r="816" spans="1:8" ht="60" x14ac:dyDescent="0.25">
      <c r="A816" s="1" t="s">
        <v>815</v>
      </c>
      <c r="B816" s="1" t="str">
        <f>VLOOKUP(A816, Kickstarter!B:C, 2, FALSE)</f>
        <v>We have been a band since 2007, but we've never hit the road. That's messed up... So this summer, we're trying to and need your help!</v>
      </c>
      <c r="C816" s="9">
        <f>VLOOKUP(A816, Kickstarter!B:E, 3, FALSE)</f>
        <v>1000</v>
      </c>
      <c r="D816">
        <f>VLOOKUP(A816, Kickstarter!B:E, 4, FALSE)</f>
        <v>1273</v>
      </c>
      <c r="E816" t="str">
        <f>VLOOKUP(A816, Kickstarter!B:F, 5, FALSE)</f>
        <v>successful</v>
      </c>
      <c r="F816" t="str">
        <f>VLOOKUP(A816, Kickstarter!B:G, 6, FALSE)</f>
        <v>US</v>
      </c>
      <c r="G816" t="str">
        <f>VLOOKUP(A816, Kickstarter!B:H, 7, FALSE)</f>
        <v>USD</v>
      </c>
      <c r="H816">
        <f>VLOOKUP(A816, Kickstarter!B:I, 8, FALSE)</f>
        <v>1306865040</v>
      </c>
    </row>
    <row r="817" spans="1:8" ht="30" x14ac:dyDescent="0.25">
      <c r="A817" s="1" t="s">
        <v>816</v>
      </c>
      <c r="B817" s="1" t="str">
        <f>VLOOKUP(A817, Kickstarter!B:C, 2, FALSE)</f>
        <v>Be a part of helping The Early Reset finish their new 7 song EP.</v>
      </c>
      <c r="C817" s="9">
        <f>VLOOKUP(A817, Kickstarter!B:E, 3, FALSE)</f>
        <v>4000</v>
      </c>
      <c r="D817">
        <f>VLOOKUP(A817, Kickstarter!B:E, 4, FALSE)</f>
        <v>4280</v>
      </c>
      <c r="E817" t="str">
        <f>VLOOKUP(A817, Kickstarter!B:F, 5, FALSE)</f>
        <v>successful</v>
      </c>
      <c r="F817" t="str">
        <f>VLOOKUP(A817, Kickstarter!B:G, 6, FALSE)</f>
        <v>US</v>
      </c>
      <c r="G817" t="str">
        <f>VLOOKUP(A817, Kickstarter!B:H, 7, FALSE)</f>
        <v>USD</v>
      </c>
      <c r="H817">
        <f>VLOOKUP(A817, Kickstarter!B:I, 8, FALSE)</f>
        <v>1414879303</v>
      </c>
    </row>
    <row r="818" spans="1:8" ht="45" x14ac:dyDescent="0.25">
      <c r="A818" s="1" t="s">
        <v>817</v>
      </c>
      <c r="B818" s="1" t="str">
        <f>VLOOKUP(A818, Kickstarter!B:C, 2, FALSE)</f>
        <v>Friends and Family have an album for you. They need your help to release it to the world.</v>
      </c>
      <c r="C818" s="9">
        <f>VLOOKUP(A818, Kickstarter!B:E, 3, FALSE)</f>
        <v>7000</v>
      </c>
      <c r="D818">
        <f>VLOOKUP(A818, Kickstarter!B:E, 4, FALSE)</f>
        <v>8058.55</v>
      </c>
      <c r="E818" t="str">
        <f>VLOOKUP(A818, Kickstarter!B:F, 5, FALSE)</f>
        <v>successful</v>
      </c>
      <c r="F818" t="str">
        <f>VLOOKUP(A818, Kickstarter!B:G, 6, FALSE)</f>
        <v>US</v>
      </c>
      <c r="G818" t="str">
        <f>VLOOKUP(A818, Kickstarter!B:H, 7, FALSE)</f>
        <v>USD</v>
      </c>
      <c r="H818">
        <f>VLOOKUP(A818, Kickstarter!B:I, 8, FALSE)</f>
        <v>1365489000</v>
      </c>
    </row>
    <row r="819" spans="1:8" ht="45" x14ac:dyDescent="0.25">
      <c r="A819" s="1" t="s">
        <v>818</v>
      </c>
      <c r="B819" s="1" t="str">
        <f>VLOOKUP(A819, Kickstarter!B:C, 2, FALSE)</f>
        <v>Dead Fish Handshake is a rock band based out of New Jersey. We are in the process of raising funds for our second record.</v>
      </c>
      <c r="C819" s="9">
        <f>VLOOKUP(A819, Kickstarter!B:E, 3, FALSE)</f>
        <v>1500</v>
      </c>
      <c r="D819">
        <f>VLOOKUP(A819, Kickstarter!B:E, 4, FALSE)</f>
        <v>2056.66</v>
      </c>
      <c r="E819" t="str">
        <f>VLOOKUP(A819, Kickstarter!B:F, 5, FALSE)</f>
        <v>successful</v>
      </c>
      <c r="F819" t="str">
        <f>VLOOKUP(A819, Kickstarter!B:G, 6, FALSE)</f>
        <v>US</v>
      </c>
      <c r="G819" t="str">
        <f>VLOOKUP(A819, Kickstarter!B:H, 7, FALSE)</f>
        <v>USD</v>
      </c>
      <c r="H819">
        <f>VLOOKUP(A819, Kickstarter!B:I, 8, FALSE)</f>
        <v>1331441940</v>
      </c>
    </row>
    <row r="820" spans="1:8" ht="60" x14ac:dyDescent="0.25">
      <c r="A820" s="1" t="s">
        <v>819</v>
      </c>
      <c r="B820" s="1" t="str">
        <f>VLOOKUP(A820, Kickstarter!B:C, 2, FALSE)</f>
        <v>Orwell is hitting the road this August for a West Coast tour and we need substantial van repairs in order to get there.  Dates booked.</v>
      </c>
      <c r="C820" s="9">
        <f>VLOOKUP(A820, Kickstarter!B:E, 3, FALSE)</f>
        <v>350</v>
      </c>
      <c r="D820">
        <f>VLOOKUP(A820, Kickstarter!B:E, 4, FALSE)</f>
        <v>545</v>
      </c>
      <c r="E820" t="str">
        <f>VLOOKUP(A820, Kickstarter!B:F, 5, FALSE)</f>
        <v>successful</v>
      </c>
      <c r="F820" t="str">
        <f>VLOOKUP(A820, Kickstarter!B:G, 6, FALSE)</f>
        <v>US</v>
      </c>
      <c r="G820" t="str">
        <f>VLOOKUP(A820, Kickstarter!B:H, 7, FALSE)</f>
        <v>USD</v>
      </c>
      <c r="H820">
        <f>VLOOKUP(A820, Kickstarter!B:I, 8, FALSE)</f>
        <v>1344358860</v>
      </c>
    </row>
    <row r="821" spans="1:8" ht="30" x14ac:dyDescent="0.25">
      <c r="A821" s="1" t="s">
        <v>820</v>
      </c>
      <c r="B821" s="1" t="str">
        <f>VLOOKUP(A821, Kickstarter!B:C, 2, FALSE)</f>
        <v>We are touring the Southeast in support of our new EP</v>
      </c>
      <c r="C821" s="9">
        <f>VLOOKUP(A821, Kickstarter!B:E, 3, FALSE)</f>
        <v>400</v>
      </c>
      <c r="D821">
        <f>VLOOKUP(A821, Kickstarter!B:E, 4, FALSE)</f>
        <v>435</v>
      </c>
      <c r="E821" t="str">
        <f>VLOOKUP(A821, Kickstarter!B:F, 5, FALSE)</f>
        <v>successful</v>
      </c>
      <c r="F821" t="str">
        <f>VLOOKUP(A821, Kickstarter!B:G, 6, FALSE)</f>
        <v>US</v>
      </c>
      <c r="G821" t="str">
        <f>VLOOKUP(A821, Kickstarter!B:H, 7, FALSE)</f>
        <v>USD</v>
      </c>
      <c r="H821">
        <f>VLOOKUP(A821, Kickstarter!B:I, 8, FALSE)</f>
        <v>1387601040</v>
      </c>
    </row>
    <row r="822" spans="1:8" ht="45" x14ac:dyDescent="0.25">
      <c r="A822" s="1" t="s">
        <v>821</v>
      </c>
      <c r="B822" s="1" t="str">
        <f>VLOOKUP(A822, Kickstarter!B:C, 2, FALSE)</f>
        <v>Wyatt Lowe &amp; the Ottomatics will be hitting the road this June on a North and Southwest Summer 2014 tour!</v>
      </c>
      <c r="C822" s="9">
        <f>VLOOKUP(A822, Kickstarter!B:E, 3, FALSE)</f>
        <v>2000</v>
      </c>
      <c r="D822">
        <f>VLOOKUP(A822, Kickstarter!B:E, 4, FALSE)</f>
        <v>2681</v>
      </c>
      <c r="E822" t="str">
        <f>VLOOKUP(A822, Kickstarter!B:F, 5, FALSE)</f>
        <v>successful</v>
      </c>
      <c r="F822" t="str">
        <f>VLOOKUP(A822, Kickstarter!B:G, 6, FALSE)</f>
        <v>US</v>
      </c>
      <c r="G822" t="str">
        <f>VLOOKUP(A822, Kickstarter!B:H, 7, FALSE)</f>
        <v>USD</v>
      </c>
      <c r="H822">
        <f>VLOOKUP(A822, Kickstarter!B:I, 8, FALSE)</f>
        <v>1402290000</v>
      </c>
    </row>
    <row r="823" spans="1:8" ht="45" x14ac:dyDescent="0.25">
      <c r="A823" s="1" t="s">
        <v>822</v>
      </c>
      <c r="B823" s="1" t="str">
        <f>VLOOKUP(A823, Kickstarter!B:C, 2, FALSE)</f>
        <v>Bizness Suit - NEW ALBUM - We're going to LA to record the best rock album ever - bluesy funky Rock n Roll with soul</v>
      </c>
      <c r="C823" s="9">
        <f>VLOOKUP(A823, Kickstarter!B:E, 3, FALSE)</f>
        <v>17482</v>
      </c>
      <c r="D823">
        <f>VLOOKUP(A823, Kickstarter!B:E, 4, FALSE)</f>
        <v>17482</v>
      </c>
      <c r="E823" t="str">
        <f>VLOOKUP(A823, Kickstarter!B:F, 5, FALSE)</f>
        <v>successful</v>
      </c>
      <c r="F823" t="str">
        <f>VLOOKUP(A823, Kickstarter!B:G, 6, FALSE)</f>
        <v>US</v>
      </c>
      <c r="G823" t="str">
        <f>VLOOKUP(A823, Kickstarter!B:H, 7, FALSE)</f>
        <v>USD</v>
      </c>
      <c r="H823">
        <f>VLOOKUP(A823, Kickstarter!B:I, 8, FALSE)</f>
        <v>1430712060</v>
      </c>
    </row>
    <row r="824" spans="1:8" ht="45" x14ac:dyDescent="0.25">
      <c r="A824" s="1" t="s">
        <v>823</v>
      </c>
      <c r="B824" s="1" t="str">
        <f>VLOOKUP(A824, Kickstarter!B:C, 2, FALSE)</f>
        <v>Soul Easy recording our first full length CD.  Inspired by lots of friends and lots of good times.</v>
      </c>
      <c r="C824" s="9">
        <f>VLOOKUP(A824, Kickstarter!B:E, 3, FALSE)</f>
        <v>3000</v>
      </c>
      <c r="D824">
        <f>VLOOKUP(A824, Kickstarter!B:E, 4, FALSE)</f>
        <v>3575</v>
      </c>
      <c r="E824" t="str">
        <f>VLOOKUP(A824, Kickstarter!B:F, 5, FALSE)</f>
        <v>successful</v>
      </c>
      <c r="F824" t="str">
        <f>VLOOKUP(A824, Kickstarter!B:G, 6, FALSE)</f>
        <v>US</v>
      </c>
      <c r="G824" t="str">
        <f>VLOOKUP(A824, Kickstarter!B:H, 7, FALSE)</f>
        <v>USD</v>
      </c>
      <c r="H824">
        <f>VLOOKUP(A824, Kickstarter!B:I, 8, FALSE)</f>
        <v>1349477050</v>
      </c>
    </row>
    <row r="825" spans="1:8" ht="45" x14ac:dyDescent="0.25">
      <c r="A825" s="1" t="s">
        <v>824</v>
      </c>
      <c r="B825" s="1" t="str">
        <f>VLOOKUP(A825, Kickstarter!B:C, 2, FALSE)</f>
        <v>Eyes For Fire is finally ready to release their Debut Album but we need YOU to help us put the final touches on it.</v>
      </c>
      <c r="C825" s="9">
        <f>VLOOKUP(A825, Kickstarter!B:E, 3, FALSE)</f>
        <v>800</v>
      </c>
      <c r="D825">
        <f>VLOOKUP(A825, Kickstarter!B:E, 4, FALSE)</f>
        <v>1436</v>
      </c>
      <c r="E825" t="str">
        <f>VLOOKUP(A825, Kickstarter!B:F, 5, FALSE)</f>
        <v>successful</v>
      </c>
      <c r="F825" t="str">
        <f>VLOOKUP(A825, Kickstarter!B:G, 6, FALSE)</f>
        <v>US</v>
      </c>
      <c r="G825" t="str">
        <f>VLOOKUP(A825, Kickstarter!B:H, 7, FALSE)</f>
        <v>USD</v>
      </c>
      <c r="H825">
        <f>VLOOKUP(A825, Kickstarter!B:I, 8, FALSE)</f>
        <v>1427062852</v>
      </c>
    </row>
    <row r="826" spans="1:8" ht="60" x14ac:dyDescent="0.25">
      <c r="A826" s="1" t="s">
        <v>825</v>
      </c>
      <c r="B826" s="1" t="str">
        <f>VLOOKUP(A826, Kickstarter!B:C, 2, FALSE)</f>
        <v>Hi Ho Silver Oh is going on a West Coast tour! We'll be starting in Santa Barbara, and spreading our tunes all the way to Seattle and back.</v>
      </c>
      <c r="C826" s="9">
        <f>VLOOKUP(A826, Kickstarter!B:E, 3, FALSE)</f>
        <v>1600</v>
      </c>
      <c r="D826">
        <f>VLOOKUP(A826, Kickstarter!B:E, 4, FALSE)</f>
        <v>2150.1</v>
      </c>
      <c r="E826" t="str">
        <f>VLOOKUP(A826, Kickstarter!B:F, 5, FALSE)</f>
        <v>successful</v>
      </c>
      <c r="F826" t="str">
        <f>VLOOKUP(A826, Kickstarter!B:G, 6, FALSE)</f>
        <v>US</v>
      </c>
      <c r="G826" t="str">
        <f>VLOOKUP(A826, Kickstarter!B:H, 7, FALSE)</f>
        <v>USD</v>
      </c>
      <c r="H826">
        <f>VLOOKUP(A826, Kickstarter!B:I, 8, FALSE)</f>
        <v>1271573940</v>
      </c>
    </row>
    <row r="827" spans="1:8" ht="45" x14ac:dyDescent="0.25">
      <c r="A827" s="1" t="s">
        <v>826</v>
      </c>
      <c r="B827" s="1" t="str">
        <f>VLOOKUP(A827, Kickstarter!B:C, 2, FALSE)</f>
        <v>Kickstarting Kill Freeman independently. Help fund the New Record, Video and Live Shows.</v>
      </c>
      <c r="C827" s="9">
        <f>VLOOKUP(A827, Kickstarter!B:E, 3, FALSE)</f>
        <v>12500</v>
      </c>
      <c r="D827">
        <f>VLOOKUP(A827, Kickstarter!B:E, 4, FALSE)</f>
        <v>12554</v>
      </c>
      <c r="E827" t="str">
        <f>VLOOKUP(A827, Kickstarter!B:F, 5, FALSE)</f>
        <v>successful</v>
      </c>
      <c r="F827" t="str">
        <f>VLOOKUP(A827, Kickstarter!B:G, 6, FALSE)</f>
        <v>US</v>
      </c>
      <c r="G827" t="str">
        <f>VLOOKUP(A827, Kickstarter!B:H, 7, FALSE)</f>
        <v>USD</v>
      </c>
      <c r="H827">
        <f>VLOOKUP(A827, Kickstarter!B:I, 8, FALSE)</f>
        <v>1351495284</v>
      </c>
    </row>
    <row r="828" spans="1:8" ht="45" x14ac:dyDescent="0.25">
      <c r="A828" s="1" t="s">
        <v>827</v>
      </c>
      <c r="B828" s="1" t="str">
        <f>VLOOKUP(A828, Kickstarter!B:C, 2, FALSE)</f>
        <v>Protect The Dream is preparing to record their debut album 8 years in the making. Lets make it happen Kickstarter!</v>
      </c>
      <c r="C828" s="9">
        <f>VLOOKUP(A828, Kickstarter!B:E, 3, FALSE)</f>
        <v>5500</v>
      </c>
      <c r="D828">
        <f>VLOOKUP(A828, Kickstarter!B:E, 4, FALSE)</f>
        <v>5580</v>
      </c>
      <c r="E828" t="str">
        <f>VLOOKUP(A828, Kickstarter!B:F, 5, FALSE)</f>
        <v>successful</v>
      </c>
      <c r="F828" t="str">
        <f>VLOOKUP(A828, Kickstarter!B:G, 6, FALSE)</f>
        <v>US</v>
      </c>
      <c r="G828" t="str">
        <f>VLOOKUP(A828, Kickstarter!B:H, 7, FALSE)</f>
        <v>USD</v>
      </c>
      <c r="H828">
        <f>VLOOKUP(A828, Kickstarter!B:I, 8, FALSE)</f>
        <v>1332719730</v>
      </c>
    </row>
    <row r="829" spans="1:8" ht="60" x14ac:dyDescent="0.25">
      <c r="A829" s="1" t="s">
        <v>828</v>
      </c>
      <c r="B829" s="1" t="str">
        <f>VLOOKUP(A829, Kickstarter!B:C, 2, FALSE)</f>
        <v>We want to release our Losing Wings EP on a week-long tour of California's music scene!  We've got the EP made, we just need gas money!</v>
      </c>
      <c r="C829" s="9">
        <f>VLOOKUP(A829, Kickstarter!B:E, 3, FALSE)</f>
        <v>300</v>
      </c>
      <c r="D829">
        <f>VLOOKUP(A829, Kickstarter!B:E, 4, FALSE)</f>
        <v>310</v>
      </c>
      <c r="E829" t="str">
        <f>VLOOKUP(A829, Kickstarter!B:F, 5, FALSE)</f>
        <v>successful</v>
      </c>
      <c r="F829" t="str">
        <f>VLOOKUP(A829, Kickstarter!B:G, 6, FALSE)</f>
        <v>US</v>
      </c>
      <c r="G829" t="str">
        <f>VLOOKUP(A829, Kickstarter!B:H, 7, FALSE)</f>
        <v>USD</v>
      </c>
      <c r="H829">
        <f>VLOOKUP(A829, Kickstarter!B:I, 8, FALSE)</f>
        <v>1329248940</v>
      </c>
    </row>
    <row r="830" spans="1:8" ht="60" x14ac:dyDescent="0.25">
      <c r="A830" s="1" t="s">
        <v>829</v>
      </c>
      <c r="B830" s="1" t="str">
        <f>VLOOKUP(A830, Kickstarter!B:C, 2, FALSE)</f>
        <v>Our new CD comes out July 3. We have self-financed the project with money from our shows but now need additional funding for video.</v>
      </c>
      <c r="C830" s="9">
        <f>VLOOKUP(A830, Kickstarter!B:E, 3, FALSE)</f>
        <v>1300</v>
      </c>
      <c r="D830">
        <f>VLOOKUP(A830, Kickstarter!B:E, 4, FALSE)</f>
        <v>1391</v>
      </c>
      <c r="E830" t="str">
        <f>VLOOKUP(A830, Kickstarter!B:F, 5, FALSE)</f>
        <v>successful</v>
      </c>
      <c r="F830" t="str">
        <f>VLOOKUP(A830, Kickstarter!B:G, 6, FALSE)</f>
        <v>US</v>
      </c>
      <c r="G830" t="str">
        <f>VLOOKUP(A830, Kickstarter!B:H, 7, FALSE)</f>
        <v>USD</v>
      </c>
      <c r="H830">
        <f>VLOOKUP(A830, Kickstarter!B:I, 8, FALSE)</f>
        <v>1340641440</v>
      </c>
    </row>
    <row r="831" spans="1:8" ht="60" x14ac:dyDescent="0.25">
      <c r="A831" s="1" t="s">
        <v>830</v>
      </c>
      <c r="B831" s="1" t="str">
        <f>VLOOKUP(A831, Kickstarter!B:C, 2, FALSE)</f>
        <v>We are a band from South East London- each member is19 years OA. We have been together for two years. Taking pride in making good music</v>
      </c>
      <c r="C831" s="9">
        <f>VLOOKUP(A831, Kickstarter!B:E, 3, FALSE)</f>
        <v>500</v>
      </c>
      <c r="D831">
        <f>VLOOKUP(A831, Kickstarter!B:E, 4, FALSE)</f>
        <v>520</v>
      </c>
      <c r="E831" t="str">
        <f>VLOOKUP(A831, Kickstarter!B:F, 5, FALSE)</f>
        <v>successful</v>
      </c>
      <c r="F831" t="str">
        <f>VLOOKUP(A831, Kickstarter!B:G, 6, FALSE)</f>
        <v>GB</v>
      </c>
      <c r="G831" t="str">
        <f>VLOOKUP(A831, Kickstarter!B:H, 7, FALSE)</f>
        <v>GBP</v>
      </c>
      <c r="H831">
        <f>VLOOKUP(A831, Kickstarter!B:I, 8, FALSE)</f>
        <v>1468437240</v>
      </c>
    </row>
    <row r="832" spans="1:8" ht="45" x14ac:dyDescent="0.25">
      <c r="A832" s="1" t="s">
        <v>831</v>
      </c>
      <c r="B832" s="1" t="str">
        <f>VLOOKUP(A832, Kickstarter!B:C, 2, FALSE)</f>
        <v>We're making a high energy, fist pumpin', pelvis-thrusting new Rock n Roll album and we'd love for you to be a part of it.</v>
      </c>
      <c r="C832" s="9">
        <f>VLOOKUP(A832, Kickstarter!B:E, 3, FALSE)</f>
        <v>1800</v>
      </c>
      <c r="D832">
        <f>VLOOKUP(A832, Kickstarter!B:E, 4, FALSE)</f>
        <v>1941</v>
      </c>
      <c r="E832" t="str">
        <f>VLOOKUP(A832, Kickstarter!B:F, 5, FALSE)</f>
        <v>successful</v>
      </c>
      <c r="F832" t="str">
        <f>VLOOKUP(A832, Kickstarter!B:G, 6, FALSE)</f>
        <v>US</v>
      </c>
      <c r="G832" t="str">
        <f>VLOOKUP(A832, Kickstarter!B:H, 7, FALSE)</f>
        <v>USD</v>
      </c>
      <c r="H832">
        <f>VLOOKUP(A832, Kickstarter!B:I, 8, FALSE)</f>
        <v>1363952225</v>
      </c>
    </row>
    <row r="833" spans="1:8" ht="45" x14ac:dyDescent="0.25">
      <c r="A833" s="1" t="s">
        <v>832</v>
      </c>
      <c r="B833" s="1" t="str">
        <f>VLOOKUP(A833, Kickstarter!B:C, 2, FALSE)</f>
        <v>7Horse is a new band with a self-funded album and a show they want to rock in your town!</v>
      </c>
      <c r="C833" s="9">
        <f>VLOOKUP(A833, Kickstarter!B:E, 3, FALSE)</f>
        <v>1500</v>
      </c>
      <c r="D833">
        <f>VLOOKUP(A833, Kickstarter!B:E, 4, FALSE)</f>
        <v>3500</v>
      </c>
      <c r="E833" t="str">
        <f>VLOOKUP(A833, Kickstarter!B:F, 5, FALSE)</f>
        <v>successful</v>
      </c>
      <c r="F833" t="str">
        <f>VLOOKUP(A833, Kickstarter!B:G, 6, FALSE)</f>
        <v>US</v>
      </c>
      <c r="G833" t="str">
        <f>VLOOKUP(A833, Kickstarter!B:H, 7, FALSE)</f>
        <v>USD</v>
      </c>
      <c r="H833">
        <f>VLOOKUP(A833, Kickstarter!B:I, 8, FALSE)</f>
        <v>1335540694</v>
      </c>
    </row>
    <row r="834" spans="1:8" ht="60" x14ac:dyDescent="0.25">
      <c r="A834" s="1" t="s">
        <v>833</v>
      </c>
      <c r="B834" s="1" t="str">
        <f>VLOOKUP(A834, Kickstarter!B:C, 2, FALSE)</f>
        <v>Being in a band can make you feel like clowns, but we've got the best fans so we're not too worried. You are the new record labels!!</v>
      </c>
      <c r="C834" s="9">
        <f>VLOOKUP(A834, Kickstarter!B:E, 3, FALSE)</f>
        <v>15000</v>
      </c>
      <c r="D834">
        <f>VLOOKUP(A834, Kickstarter!B:E, 4, FALSE)</f>
        <v>15091.06</v>
      </c>
      <c r="E834" t="str">
        <f>VLOOKUP(A834, Kickstarter!B:F, 5, FALSE)</f>
        <v>successful</v>
      </c>
      <c r="F834" t="str">
        <f>VLOOKUP(A834, Kickstarter!B:G, 6, FALSE)</f>
        <v>US</v>
      </c>
      <c r="G834" t="str">
        <f>VLOOKUP(A834, Kickstarter!B:H, 7, FALSE)</f>
        <v>USD</v>
      </c>
      <c r="H834">
        <f>VLOOKUP(A834, Kickstarter!B:I, 8, FALSE)</f>
        <v>1327133580</v>
      </c>
    </row>
    <row r="835" spans="1:8" ht="15.75" x14ac:dyDescent="0.25">
      <c r="A835" s="1" t="s">
        <v>834</v>
      </c>
      <c r="B835" s="1" t="str">
        <f>VLOOKUP(A835, Kickstarter!B:C, 2, FALSE)</f>
        <v>This is an American rock album.</v>
      </c>
      <c r="C835" s="9">
        <f>VLOOKUP(A835, Kickstarter!B:E, 3, FALSE)</f>
        <v>6000</v>
      </c>
      <c r="D835">
        <f>VLOOKUP(A835, Kickstarter!B:E, 4, FALSE)</f>
        <v>6100</v>
      </c>
      <c r="E835" t="str">
        <f>VLOOKUP(A835, Kickstarter!B:F, 5, FALSE)</f>
        <v>successful</v>
      </c>
      <c r="F835" t="str">
        <f>VLOOKUP(A835, Kickstarter!B:G, 6, FALSE)</f>
        <v>US</v>
      </c>
      <c r="G835" t="str">
        <f>VLOOKUP(A835, Kickstarter!B:H, 7, FALSE)</f>
        <v>USD</v>
      </c>
      <c r="H835">
        <f>VLOOKUP(A835, Kickstarter!B:I, 8, FALSE)</f>
        <v>1397941475</v>
      </c>
    </row>
    <row r="836" spans="1:8" ht="60" x14ac:dyDescent="0.25">
      <c r="A836" s="1" t="s">
        <v>835</v>
      </c>
      <c r="B836" s="1" t="str">
        <f>VLOOKUP(A836, Kickstarter!B:C, 2, FALSE)</f>
        <v>We were selected out of 4,000 bands to play on VANS Warped Tour! Amazing opportunity, but touring costs $$$!  We REALLY need your help!</v>
      </c>
      <c r="C836" s="9">
        <f>VLOOKUP(A836, Kickstarter!B:E, 3, FALSE)</f>
        <v>5500</v>
      </c>
      <c r="D836">
        <f>VLOOKUP(A836, Kickstarter!B:E, 4, FALSE)</f>
        <v>7206</v>
      </c>
      <c r="E836" t="str">
        <f>VLOOKUP(A836, Kickstarter!B:F, 5, FALSE)</f>
        <v>successful</v>
      </c>
      <c r="F836" t="str">
        <f>VLOOKUP(A836, Kickstarter!B:G, 6, FALSE)</f>
        <v>US</v>
      </c>
      <c r="G836" t="str">
        <f>VLOOKUP(A836, Kickstarter!B:H, 7, FALSE)</f>
        <v>USD</v>
      </c>
      <c r="H836">
        <f>VLOOKUP(A836, Kickstarter!B:I, 8, FALSE)</f>
        <v>1372651140</v>
      </c>
    </row>
    <row r="837" spans="1:8" ht="60" x14ac:dyDescent="0.25">
      <c r="A837" s="1" t="s">
        <v>836</v>
      </c>
      <c r="B837" s="1" t="str">
        <f>VLOOKUP(A837, Kickstarter!B:C, 2, FALSE)</f>
        <v>Help composer and musician Samuel B. Lupowitz release his first solo piano rock effort featuring the hard-grooving Ego Band.</v>
      </c>
      <c r="C837" s="9">
        <f>VLOOKUP(A837, Kickstarter!B:E, 3, FALSE)</f>
        <v>2000</v>
      </c>
      <c r="D837">
        <f>VLOOKUP(A837, Kickstarter!B:E, 4, FALSE)</f>
        <v>2345</v>
      </c>
      <c r="E837" t="str">
        <f>VLOOKUP(A837, Kickstarter!B:F, 5, FALSE)</f>
        <v>successful</v>
      </c>
      <c r="F837" t="str">
        <f>VLOOKUP(A837, Kickstarter!B:G, 6, FALSE)</f>
        <v>US</v>
      </c>
      <c r="G837" t="str">
        <f>VLOOKUP(A837, Kickstarter!B:H, 7, FALSE)</f>
        <v>USD</v>
      </c>
      <c r="H837">
        <f>VLOOKUP(A837, Kickstarter!B:I, 8, FALSE)</f>
        <v>1337396400</v>
      </c>
    </row>
    <row r="838" spans="1:8" ht="15.75" x14ac:dyDescent="0.25">
      <c r="A838" s="1" t="s">
        <v>837</v>
      </c>
      <c r="B838" s="1" t="str">
        <f>VLOOKUP(A838, Kickstarter!B:C, 2, FALSE)</f>
        <v>An album you can bring home to mom.</v>
      </c>
      <c r="C838" s="9">
        <f>VLOOKUP(A838, Kickstarter!B:E, 3, FALSE)</f>
        <v>5000</v>
      </c>
      <c r="D838">
        <f>VLOOKUP(A838, Kickstarter!B:E, 4, FALSE)</f>
        <v>5046.5200000000004</v>
      </c>
      <c r="E838" t="str">
        <f>VLOOKUP(A838, Kickstarter!B:F, 5, FALSE)</f>
        <v>successful</v>
      </c>
      <c r="F838" t="str">
        <f>VLOOKUP(A838, Kickstarter!B:G, 6, FALSE)</f>
        <v>US</v>
      </c>
      <c r="G838" t="str">
        <f>VLOOKUP(A838, Kickstarter!B:H, 7, FALSE)</f>
        <v>USD</v>
      </c>
      <c r="H838">
        <f>VLOOKUP(A838, Kickstarter!B:I, 8, FALSE)</f>
        <v>1381108918</v>
      </c>
    </row>
    <row r="839" spans="1:8" ht="45" x14ac:dyDescent="0.25">
      <c r="A839" s="1" t="s">
        <v>838</v>
      </c>
      <c r="B839" s="1" t="str">
        <f>VLOOKUP(A839, Kickstarter!B:C, 2, FALSE)</f>
        <v>Take 147 is currently in the process of recording the debut album called, "Nothin' to Lose".</v>
      </c>
      <c r="C839" s="9">
        <f>VLOOKUP(A839, Kickstarter!B:E, 3, FALSE)</f>
        <v>2500</v>
      </c>
      <c r="D839">
        <f>VLOOKUP(A839, Kickstarter!B:E, 4, FALSE)</f>
        <v>3045</v>
      </c>
      <c r="E839" t="str">
        <f>VLOOKUP(A839, Kickstarter!B:F, 5, FALSE)</f>
        <v>successful</v>
      </c>
      <c r="F839" t="str">
        <f>VLOOKUP(A839, Kickstarter!B:G, 6, FALSE)</f>
        <v>US</v>
      </c>
      <c r="G839" t="str">
        <f>VLOOKUP(A839, Kickstarter!B:H, 7, FALSE)</f>
        <v>USD</v>
      </c>
      <c r="H839">
        <f>VLOOKUP(A839, Kickstarter!B:I, 8, FALSE)</f>
        <v>1398988662</v>
      </c>
    </row>
    <row r="840" spans="1:8" ht="60" x14ac:dyDescent="0.25">
      <c r="A840" s="1" t="s">
        <v>839</v>
      </c>
      <c r="B840" s="1" t="str">
        <f>VLOOKUP(A840, Kickstarter!B:C, 2, FALSE)</f>
        <v>The Paper Melody wants YOU to be a part of the next chapter! Be a part of the process of our brand new EP and Music Videos!</v>
      </c>
      <c r="C840" s="9">
        <f>VLOOKUP(A840, Kickstarter!B:E, 3, FALSE)</f>
        <v>2000</v>
      </c>
      <c r="D840">
        <f>VLOOKUP(A840, Kickstarter!B:E, 4, FALSE)</f>
        <v>2908</v>
      </c>
      <c r="E840" t="str">
        <f>VLOOKUP(A840, Kickstarter!B:F, 5, FALSE)</f>
        <v>successful</v>
      </c>
      <c r="F840" t="str">
        <f>VLOOKUP(A840, Kickstarter!B:G, 6, FALSE)</f>
        <v>US</v>
      </c>
      <c r="G840" t="str">
        <f>VLOOKUP(A840, Kickstarter!B:H, 7, FALSE)</f>
        <v>USD</v>
      </c>
      <c r="H840">
        <f>VLOOKUP(A840, Kickstarter!B:I, 8, FALSE)</f>
        <v>1326835985</v>
      </c>
    </row>
    <row r="841" spans="1:8" ht="45" x14ac:dyDescent="0.25">
      <c r="A841" s="1" t="s">
        <v>840</v>
      </c>
      <c r="B841" s="1" t="str">
        <f>VLOOKUP(A841, Kickstarter!B:C, 2, FALSE)</f>
        <v>The Waffle Stompers need your support to keep doing what we love--go on tour, make music and music videos.</v>
      </c>
      <c r="C841" s="9">
        <f>VLOOKUP(A841, Kickstarter!B:E, 3, FALSE)</f>
        <v>5000</v>
      </c>
      <c r="D841">
        <f>VLOOKUP(A841, Kickstarter!B:E, 4, FALSE)</f>
        <v>5830.83</v>
      </c>
      <c r="E841" t="str">
        <f>VLOOKUP(A841, Kickstarter!B:F, 5, FALSE)</f>
        <v>successful</v>
      </c>
      <c r="F841" t="str">
        <f>VLOOKUP(A841, Kickstarter!B:G, 6, FALSE)</f>
        <v>US</v>
      </c>
      <c r="G841" t="str">
        <f>VLOOKUP(A841, Kickstarter!B:H, 7, FALSE)</f>
        <v>USD</v>
      </c>
      <c r="H841">
        <f>VLOOKUP(A841, Kickstarter!B:I, 8, FALSE)</f>
        <v>1348337956</v>
      </c>
    </row>
    <row r="842" spans="1:8" ht="45" x14ac:dyDescent="0.25">
      <c r="A842" s="1" t="s">
        <v>841</v>
      </c>
      <c r="B842" s="1" t="str">
        <f>VLOOKUP(A842, Kickstarter!B:C, 2, FALSE)</f>
        <v>Carl King / Sir Millard Mulch / Dr. Zoltan Ã˜belisk is making a new 45-minute instrumental sci-fi album!</v>
      </c>
      <c r="C842" s="9">
        <f>VLOOKUP(A842, Kickstarter!B:E, 3, FALSE)</f>
        <v>10000</v>
      </c>
      <c r="D842">
        <f>VLOOKUP(A842, Kickstarter!B:E, 4, FALSE)</f>
        <v>12041.66</v>
      </c>
      <c r="E842" t="str">
        <f>VLOOKUP(A842, Kickstarter!B:F, 5, FALSE)</f>
        <v>successful</v>
      </c>
      <c r="F842" t="str">
        <f>VLOOKUP(A842, Kickstarter!B:G, 6, FALSE)</f>
        <v>US</v>
      </c>
      <c r="G842" t="str">
        <f>VLOOKUP(A842, Kickstarter!B:H, 7, FALSE)</f>
        <v>USD</v>
      </c>
      <c r="H842">
        <f>VLOOKUP(A842, Kickstarter!B:I, 8, FALSE)</f>
        <v>1474694787</v>
      </c>
    </row>
    <row r="843" spans="1:8" ht="60" x14ac:dyDescent="0.25">
      <c r="A843" s="1" t="s">
        <v>842</v>
      </c>
      <c r="B843" s="1" t="str">
        <f>VLOOKUP(A843, Kickstarter!B:C, 2, FALSE)</f>
        <v>Dan Mumm's 2nd studio album. An ambitious project - Dan will attempt his best musical work yet, drawing influence from across the ages.</v>
      </c>
      <c r="C843" s="9">
        <f>VLOOKUP(A843, Kickstarter!B:E, 3, FALSE)</f>
        <v>5000</v>
      </c>
      <c r="D843">
        <f>VLOOKUP(A843, Kickstarter!B:E, 4, FALSE)</f>
        <v>5066</v>
      </c>
      <c r="E843" t="str">
        <f>VLOOKUP(A843, Kickstarter!B:F, 5, FALSE)</f>
        <v>successful</v>
      </c>
      <c r="F843" t="str">
        <f>VLOOKUP(A843, Kickstarter!B:G, 6, FALSE)</f>
        <v>US</v>
      </c>
      <c r="G843" t="str">
        <f>VLOOKUP(A843, Kickstarter!B:H, 7, FALSE)</f>
        <v>USD</v>
      </c>
      <c r="H843">
        <f>VLOOKUP(A843, Kickstarter!B:I, 8, FALSE)</f>
        <v>1415653663</v>
      </c>
    </row>
    <row r="844" spans="1:8" ht="45" x14ac:dyDescent="0.25">
      <c r="A844" s="1" t="s">
        <v>843</v>
      </c>
      <c r="B844" s="1" t="str">
        <f>VLOOKUP(A844, Kickstarter!B:C, 2, FALSE)</f>
        <v>Help fund our new concept album, inspired heavily by Sci-Fi and cosmology. Together, we can make "Frontiers" a great release!</v>
      </c>
      <c r="C844" s="9">
        <f>VLOOKUP(A844, Kickstarter!B:E, 3, FALSE)</f>
        <v>2500</v>
      </c>
      <c r="D844">
        <f>VLOOKUP(A844, Kickstarter!B:E, 4, FALSE)</f>
        <v>2608</v>
      </c>
      <c r="E844" t="str">
        <f>VLOOKUP(A844, Kickstarter!B:F, 5, FALSE)</f>
        <v>successful</v>
      </c>
      <c r="F844" t="str">
        <f>VLOOKUP(A844, Kickstarter!B:G, 6, FALSE)</f>
        <v>CA</v>
      </c>
      <c r="G844" t="str">
        <f>VLOOKUP(A844, Kickstarter!B:H, 7, FALSE)</f>
        <v>CAD</v>
      </c>
      <c r="H844">
        <f>VLOOKUP(A844, Kickstarter!B:I, 8, FALSE)</f>
        <v>1381723140</v>
      </c>
    </row>
    <row r="845" spans="1:8" ht="60" x14ac:dyDescent="0.25">
      <c r="A845" s="1" t="s">
        <v>844</v>
      </c>
      <c r="B845" s="1" t="str">
        <f>VLOOKUP(A845, Kickstarter!B:C, 2, FALSE)</f>
        <v>Five metal heads dedicated to our passion for music. We believe music is Freedom, Unity &amp; Escape. Join us on our mission to Dig Deeper.</v>
      </c>
      <c r="C845" s="9">
        <f>VLOOKUP(A845, Kickstarter!B:E, 3, FALSE)</f>
        <v>3000</v>
      </c>
      <c r="D845">
        <f>VLOOKUP(A845, Kickstarter!B:E, 4, FALSE)</f>
        <v>8014</v>
      </c>
      <c r="E845" t="str">
        <f>VLOOKUP(A845, Kickstarter!B:F, 5, FALSE)</f>
        <v>successful</v>
      </c>
      <c r="F845" t="str">
        <f>VLOOKUP(A845, Kickstarter!B:G, 6, FALSE)</f>
        <v>US</v>
      </c>
      <c r="G845" t="str">
        <f>VLOOKUP(A845, Kickstarter!B:H, 7, FALSE)</f>
        <v>USD</v>
      </c>
      <c r="H845">
        <f>VLOOKUP(A845, Kickstarter!B:I, 8, FALSE)</f>
        <v>1481184000</v>
      </c>
    </row>
    <row r="846" spans="1:8" ht="60" x14ac:dyDescent="0.25">
      <c r="A846" s="1" t="s">
        <v>845</v>
      </c>
      <c r="B846" s="1" t="str">
        <f>VLOOKUP(A846, Kickstarter!B:C, 2, FALSE)</f>
        <v>The NEW ALBUM from the MOST METAL BAND ON EARTH is here! (WARNING: May cause melted faces and headbanging-related spinal trauma!)</v>
      </c>
      <c r="C846" s="9">
        <f>VLOOKUP(A846, Kickstarter!B:E, 3, FALSE)</f>
        <v>3000</v>
      </c>
      <c r="D846">
        <f>VLOOKUP(A846, Kickstarter!B:E, 4, FALSE)</f>
        <v>5824</v>
      </c>
      <c r="E846" t="str">
        <f>VLOOKUP(A846, Kickstarter!B:F, 5, FALSE)</f>
        <v>successful</v>
      </c>
      <c r="F846" t="str">
        <f>VLOOKUP(A846, Kickstarter!B:G, 6, FALSE)</f>
        <v>US</v>
      </c>
      <c r="G846" t="str">
        <f>VLOOKUP(A846, Kickstarter!B:H, 7, FALSE)</f>
        <v>USD</v>
      </c>
      <c r="H846">
        <f>VLOOKUP(A846, Kickstarter!B:I, 8, FALSE)</f>
        <v>1414817940</v>
      </c>
    </row>
    <row r="847" spans="1:8" ht="45" x14ac:dyDescent="0.25">
      <c r="A847" s="1" t="s">
        <v>846</v>
      </c>
      <c r="B847" s="1" t="str">
        <f>VLOOKUP(A847, Kickstarter!B:C, 2, FALSE)</f>
        <v>Help Legend of Zelda tribute band Master Sword complete their latest heavy metal album: Shadow and Steel!</v>
      </c>
      <c r="C847" s="9">
        <f>VLOOKUP(A847, Kickstarter!B:E, 3, FALSE)</f>
        <v>5000</v>
      </c>
      <c r="D847">
        <f>VLOOKUP(A847, Kickstarter!B:E, 4, FALSE)</f>
        <v>6019.01</v>
      </c>
      <c r="E847" t="str">
        <f>VLOOKUP(A847, Kickstarter!B:F, 5, FALSE)</f>
        <v>successful</v>
      </c>
      <c r="F847" t="str">
        <f>VLOOKUP(A847, Kickstarter!B:G, 6, FALSE)</f>
        <v>US</v>
      </c>
      <c r="G847" t="str">
        <f>VLOOKUP(A847, Kickstarter!B:H, 7, FALSE)</f>
        <v>USD</v>
      </c>
      <c r="H847">
        <f>VLOOKUP(A847, Kickstarter!B:I, 8, FALSE)</f>
        <v>1473047940</v>
      </c>
    </row>
    <row r="848" spans="1:8" ht="45" x14ac:dyDescent="0.25">
      <c r="A848" s="1" t="s">
        <v>847</v>
      </c>
      <c r="B848" s="1" t="str">
        <f>VLOOKUP(A848, Kickstarter!B:C, 2, FALSE)</f>
        <v>Pre-order and help me fund new merchandise so we can make the album release something amazing.</v>
      </c>
      <c r="C848" s="9">
        <f>VLOOKUP(A848, Kickstarter!B:E, 3, FALSE)</f>
        <v>1100</v>
      </c>
      <c r="D848">
        <f>VLOOKUP(A848, Kickstarter!B:E, 4, FALSE)</f>
        <v>1342.01</v>
      </c>
      <c r="E848" t="str">
        <f>VLOOKUP(A848, Kickstarter!B:F, 5, FALSE)</f>
        <v>successful</v>
      </c>
      <c r="F848" t="str">
        <f>VLOOKUP(A848, Kickstarter!B:G, 6, FALSE)</f>
        <v>GB</v>
      </c>
      <c r="G848" t="str">
        <f>VLOOKUP(A848, Kickstarter!B:H, 7, FALSE)</f>
        <v>GBP</v>
      </c>
      <c r="H848">
        <f>VLOOKUP(A848, Kickstarter!B:I, 8, FALSE)</f>
        <v>1394460000</v>
      </c>
    </row>
    <row r="849" spans="1:8" ht="30" x14ac:dyDescent="0.25">
      <c r="A849" s="1" t="s">
        <v>848</v>
      </c>
      <c r="B849" s="1" t="str">
        <f>VLOOKUP(A849, Kickstarter!B:C, 2, FALSE)</f>
        <v>MUSIC WITH MEANING!  MUSIC THAT MATTERS!!!</v>
      </c>
      <c r="C849" s="9">
        <f>VLOOKUP(A849, Kickstarter!B:E, 3, FALSE)</f>
        <v>10</v>
      </c>
      <c r="D849">
        <f>VLOOKUP(A849, Kickstarter!B:E, 4, FALSE)</f>
        <v>10</v>
      </c>
      <c r="E849" t="str">
        <f>VLOOKUP(A849, Kickstarter!B:F, 5, FALSE)</f>
        <v>successful</v>
      </c>
      <c r="F849" t="str">
        <f>VLOOKUP(A849, Kickstarter!B:G, 6, FALSE)</f>
        <v>US</v>
      </c>
      <c r="G849" t="str">
        <f>VLOOKUP(A849, Kickstarter!B:H, 7, FALSE)</f>
        <v>USD</v>
      </c>
      <c r="H849">
        <f>VLOOKUP(A849, Kickstarter!B:I, 8, FALSE)</f>
        <v>1436555376</v>
      </c>
    </row>
    <row r="850" spans="1:8" ht="45" x14ac:dyDescent="0.25">
      <c r="A850" s="1" t="s">
        <v>849</v>
      </c>
      <c r="B850" s="1" t="str">
        <f>VLOOKUP(A850, Kickstarter!B:C, 2, FALSE)</f>
        <v>God Am, a Grunge/Doom metal band, who have been trying to fund the production of our EP to bring you a unique aural assault.</v>
      </c>
      <c r="C850" s="9">
        <f>VLOOKUP(A850, Kickstarter!B:E, 3, FALSE)</f>
        <v>300</v>
      </c>
      <c r="D850">
        <f>VLOOKUP(A850, Kickstarter!B:E, 4, FALSE)</f>
        <v>300</v>
      </c>
      <c r="E850" t="str">
        <f>VLOOKUP(A850, Kickstarter!B:F, 5, FALSE)</f>
        <v>successful</v>
      </c>
      <c r="F850" t="str">
        <f>VLOOKUP(A850, Kickstarter!B:G, 6, FALSE)</f>
        <v>US</v>
      </c>
      <c r="G850" t="str">
        <f>VLOOKUP(A850, Kickstarter!B:H, 7, FALSE)</f>
        <v>USD</v>
      </c>
      <c r="H850">
        <f>VLOOKUP(A850, Kickstarter!B:I, 8, FALSE)</f>
        <v>1429038033</v>
      </c>
    </row>
    <row r="851" spans="1:8" ht="60" x14ac:dyDescent="0.25">
      <c r="A851" s="1" t="s">
        <v>850</v>
      </c>
      <c r="B851" s="1" t="str">
        <f>VLOOKUP(A851, Kickstarter!B:C, 2, FALSE)</f>
        <v>"Guard your passion as if your life depended on it, for well it might!"
Join Nightingale in her journey through the Poison Garden.</v>
      </c>
      <c r="C851" s="9">
        <f>VLOOKUP(A851, Kickstarter!B:E, 3, FALSE)</f>
        <v>4000</v>
      </c>
      <c r="D851">
        <f>VLOOKUP(A851, Kickstarter!B:E, 4, FALSE)</f>
        <v>4796</v>
      </c>
      <c r="E851" t="str">
        <f>VLOOKUP(A851, Kickstarter!B:F, 5, FALSE)</f>
        <v>successful</v>
      </c>
      <c r="F851" t="str">
        <f>VLOOKUP(A851, Kickstarter!B:G, 6, FALSE)</f>
        <v>US</v>
      </c>
      <c r="G851" t="str">
        <f>VLOOKUP(A851, Kickstarter!B:H, 7, FALSE)</f>
        <v>USD</v>
      </c>
      <c r="H851">
        <f>VLOOKUP(A851, Kickstarter!B:I, 8, FALSE)</f>
        <v>1426473264</v>
      </c>
    </row>
    <row r="852" spans="1:8" ht="45" x14ac:dyDescent="0.25">
      <c r="A852" s="1" t="s">
        <v>851</v>
      </c>
      <c r="B852" s="1" t="str">
        <f>VLOOKUP(A852, Kickstarter!B:C, 2, FALSE)</f>
        <v>Help Chicago-based instrumental group Sioum complete the production of their 2nd full-length album.</v>
      </c>
      <c r="C852" s="9">
        <f>VLOOKUP(A852, Kickstarter!B:E, 3, FALSE)</f>
        <v>4000</v>
      </c>
      <c r="D852">
        <f>VLOOKUP(A852, Kickstarter!B:E, 4, FALSE)</f>
        <v>6207</v>
      </c>
      <c r="E852" t="str">
        <f>VLOOKUP(A852, Kickstarter!B:F, 5, FALSE)</f>
        <v>successful</v>
      </c>
      <c r="F852" t="str">
        <f>VLOOKUP(A852, Kickstarter!B:G, 6, FALSE)</f>
        <v>US</v>
      </c>
      <c r="G852" t="str">
        <f>VLOOKUP(A852, Kickstarter!B:H, 7, FALSE)</f>
        <v>USD</v>
      </c>
      <c r="H852">
        <f>VLOOKUP(A852, Kickstarter!B:I, 8, FALSE)</f>
        <v>1461560340</v>
      </c>
    </row>
    <row r="853" spans="1:8" ht="45" x14ac:dyDescent="0.25">
      <c r="A853" s="1" t="s">
        <v>852</v>
      </c>
      <c r="B853" s="1" t="str">
        <f>VLOOKUP(A853, Kickstarter!B:C, 2, FALSE)</f>
        <v>Salut, nous c'est M.F.Crew, on a besoin de vous pour produire notre premier album "First Ride" ! :)</v>
      </c>
      <c r="C853" s="9">
        <f>VLOOKUP(A853, Kickstarter!B:E, 3, FALSE)</f>
        <v>2000</v>
      </c>
      <c r="D853">
        <f>VLOOKUP(A853, Kickstarter!B:E, 4, FALSE)</f>
        <v>2609</v>
      </c>
      <c r="E853" t="str">
        <f>VLOOKUP(A853, Kickstarter!B:F, 5, FALSE)</f>
        <v>successful</v>
      </c>
      <c r="F853" t="str">
        <f>VLOOKUP(A853, Kickstarter!B:G, 6, FALSE)</f>
        <v>FR</v>
      </c>
      <c r="G853" t="str">
        <f>VLOOKUP(A853, Kickstarter!B:H, 7, FALSE)</f>
        <v>EUR</v>
      </c>
      <c r="H853">
        <f>VLOOKUP(A853, Kickstarter!B:I, 8, FALSE)</f>
        <v>1469994300</v>
      </c>
    </row>
    <row r="854" spans="1:8" ht="30" x14ac:dyDescent="0.25">
      <c r="A854" s="1" t="s">
        <v>853</v>
      </c>
      <c r="B854" s="1" t="str">
        <f>VLOOKUP(A854, Kickstarter!B:C, 2, FALSE)</f>
        <v>Limited edition 2x12" vinyl pressing of our latest album "Who Do You Think We Are?"</v>
      </c>
      <c r="C854" s="9">
        <f>VLOOKUP(A854, Kickstarter!B:E, 3, FALSE)</f>
        <v>3500</v>
      </c>
      <c r="D854">
        <f>VLOOKUP(A854, Kickstarter!B:E, 4, FALSE)</f>
        <v>3674</v>
      </c>
      <c r="E854" t="str">
        <f>VLOOKUP(A854, Kickstarter!B:F, 5, FALSE)</f>
        <v>successful</v>
      </c>
      <c r="F854" t="str">
        <f>VLOOKUP(A854, Kickstarter!B:G, 6, FALSE)</f>
        <v>US</v>
      </c>
      <c r="G854" t="str">
        <f>VLOOKUP(A854, Kickstarter!B:H, 7, FALSE)</f>
        <v>USD</v>
      </c>
      <c r="H854">
        <f>VLOOKUP(A854, Kickstarter!B:I, 8, FALSE)</f>
        <v>1477342800</v>
      </c>
    </row>
    <row r="855" spans="1:8" ht="45" x14ac:dyDescent="0.25">
      <c r="A855" s="1" t="s">
        <v>854</v>
      </c>
      <c r="B855" s="1" t="str">
        <f>VLOOKUP(A855, Kickstarter!B:C, 2, FALSE)</f>
        <v>Help release a CD of sloggoth's first album "sloggoth".  All contributors of $5 or more get a CD when the goal is met!</v>
      </c>
      <c r="C855" s="9">
        <f>VLOOKUP(A855, Kickstarter!B:E, 3, FALSE)</f>
        <v>300</v>
      </c>
      <c r="D855">
        <f>VLOOKUP(A855, Kickstarter!B:E, 4, FALSE)</f>
        <v>300</v>
      </c>
      <c r="E855" t="str">
        <f>VLOOKUP(A855, Kickstarter!B:F, 5, FALSE)</f>
        <v>successful</v>
      </c>
      <c r="F855" t="str">
        <f>VLOOKUP(A855, Kickstarter!B:G, 6, FALSE)</f>
        <v>US</v>
      </c>
      <c r="G855" t="str">
        <f>VLOOKUP(A855, Kickstarter!B:H, 7, FALSE)</f>
        <v>USD</v>
      </c>
      <c r="H855">
        <f>VLOOKUP(A855, Kickstarter!B:I, 8, FALSE)</f>
        <v>1424116709</v>
      </c>
    </row>
    <row r="856" spans="1:8" ht="45" x14ac:dyDescent="0.25">
      <c r="A856" s="1" t="s">
        <v>855</v>
      </c>
      <c r="B856" s="1" t="str">
        <f>VLOOKUP(A856, Kickstarter!B:C, 2, FALSE)</f>
        <v>Writing and Recording Sophomore record, and funding Tour to support Spring 2017 album release.</v>
      </c>
      <c r="C856" s="9">
        <f>VLOOKUP(A856, Kickstarter!B:E, 3, FALSE)</f>
        <v>27800</v>
      </c>
      <c r="D856">
        <f>VLOOKUP(A856, Kickstarter!B:E, 4, FALSE)</f>
        <v>32865.300000000003</v>
      </c>
      <c r="E856" t="str">
        <f>VLOOKUP(A856, Kickstarter!B:F, 5, FALSE)</f>
        <v>successful</v>
      </c>
      <c r="F856" t="str">
        <f>VLOOKUP(A856, Kickstarter!B:G, 6, FALSE)</f>
        <v>US</v>
      </c>
      <c r="G856" t="str">
        <f>VLOOKUP(A856, Kickstarter!B:H, 7, FALSE)</f>
        <v>USD</v>
      </c>
      <c r="H856">
        <f>VLOOKUP(A856, Kickstarter!B:I, 8, FALSE)</f>
        <v>1482901546</v>
      </c>
    </row>
    <row r="857" spans="1:8" ht="45" x14ac:dyDescent="0.25">
      <c r="A857" s="1" t="s">
        <v>856</v>
      </c>
      <c r="B857" s="1" t="str">
        <f>VLOOKUP(A857, Kickstarter!B:C, 2, FALSE)</f>
        <v>AtteroTerra's "Pray for Apocalypse" is fully completed, and only being held up by funding.</v>
      </c>
      <c r="C857" s="9">
        <f>VLOOKUP(A857, Kickstarter!B:E, 3, FALSE)</f>
        <v>1450</v>
      </c>
      <c r="D857">
        <f>VLOOKUP(A857, Kickstarter!B:E, 4, FALSE)</f>
        <v>1500</v>
      </c>
      <c r="E857" t="str">
        <f>VLOOKUP(A857, Kickstarter!B:F, 5, FALSE)</f>
        <v>successful</v>
      </c>
      <c r="F857" t="str">
        <f>VLOOKUP(A857, Kickstarter!B:G, 6, FALSE)</f>
        <v>US</v>
      </c>
      <c r="G857" t="str">
        <f>VLOOKUP(A857, Kickstarter!B:H, 7, FALSE)</f>
        <v>USD</v>
      </c>
      <c r="H857">
        <f>VLOOKUP(A857, Kickstarter!B:I, 8, FALSE)</f>
        <v>1469329217</v>
      </c>
    </row>
    <row r="858" spans="1:8" ht="60" x14ac:dyDescent="0.25">
      <c r="A858" s="1" t="s">
        <v>857</v>
      </c>
      <c r="B858" s="1" t="str">
        <f>VLOOKUP(A858, Kickstarter!B:C, 2, FALSE)</f>
        <v>Wir, die Heavy/Thrash Band "Powerhead" wollen ins Studio und eine Promo CD aufnehmen. Songs haben wir, Geld nicht ;-) ... und los!! :-)</v>
      </c>
      <c r="C858" s="9">
        <f>VLOOKUP(A858, Kickstarter!B:E, 3, FALSE)</f>
        <v>250</v>
      </c>
      <c r="D858">
        <f>VLOOKUP(A858, Kickstarter!B:E, 4, FALSE)</f>
        <v>545</v>
      </c>
      <c r="E858" t="str">
        <f>VLOOKUP(A858, Kickstarter!B:F, 5, FALSE)</f>
        <v>successful</v>
      </c>
      <c r="F858" t="str">
        <f>VLOOKUP(A858, Kickstarter!B:G, 6, FALSE)</f>
        <v>DE</v>
      </c>
      <c r="G858" t="str">
        <f>VLOOKUP(A858, Kickstarter!B:H, 7, FALSE)</f>
        <v>EUR</v>
      </c>
      <c r="H858">
        <f>VLOOKUP(A858, Kickstarter!B:I, 8, FALSE)</f>
        <v>1477422000</v>
      </c>
    </row>
    <row r="859" spans="1:8" ht="45" x14ac:dyDescent="0.25">
      <c r="A859" s="1" t="s">
        <v>858</v>
      </c>
      <c r="B859" s="1" t="str">
        <f>VLOOKUP(A859, Kickstarter!B:C, 2, FALSE)</f>
        <v>Modern Post-Hardcore/Electro music (Hardstyle, EDM, Trap, Dubstep, Dembow, House).</v>
      </c>
      <c r="C859" s="9">
        <f>VLOOKUP(A859, Kickstarter!B:E, 3, FALSE)</f>
        <v>1200</v>
      </c>
      <c r="D859">
        <f>VLOOKUP(A859, Kickstarter!B:E, 4, FALSE)</f>
        <v>1200</v>
      </c>
      <c r="E859" t="str">
        <f>VLOOKUP(A859, Kickstarter!B:F, 5, FALSE)</f>
        <v>successful</v>
      </c>
      <c r="F859" t="str">
        <f>VLOOKUP(A859, Kickstarter!B:G, 6, FALSE)</f>
        <v>ES</v>
      </c>
      <c r="G859" t="str">
        <f>VLOOKUP(A859, Kickstarter!B:H, 7, FALSE)</f>
        <v>EUR</v>
      </c>
      <c r="H859">
        <f>VLOOKUP(A859, Kickstarter!B:I, 8, FALSE)</f>
        <v>1448463431</v>
      </c>
    </row>
    <row r="860" spans="1:8" ht="60" x14ac:dyDescent="0.25">
      <c r="A860" s="1" t="s">
        <v>859</v>
      </c>
      <c r="B860" s="1" t="str">
        <f>VLOOKUP(A860, Kickstarter!B:C, 2, FALSE)</f>
        <v>The album is written &amp; sounding epic, dark &amp; heavy! We now need your help to fund the release &amp; some spiffing limited edition merch!</v>
      </c>
      <c r="C860" s="9">
        <f>VLOOKUP(A860, Kickstarter!B:E, 3, FALSE)</f>
        <v>1200</v>
      </c>
      <c r="D860">
        <f>VLOOKUP(A860, Kickstarter!B:E, 4, FALSE)</f>
        <v>1728.07</v>
      </c>
      <c r="E860" t="str">
        <f>VLOOKUP(A860, Kickstarter!B:F, 5, FALSE)</f>
        <v>successful</v>
      </c>
      <c r="F860" t="str">
        <f>VLOOKUP(A860, Kickstarter!B:G, 6, FALSE)</f>
        <v>GB</v>
      </c>
      <c r="G860" t="str">
        <f>VLOOKUP(A860, Kickstarter!B:H, 7, FALSE)</f>
        <v>GBP</v>
      </c>
      <c r="H860">
        <f>VLOOKUP(A860, Kickstarter!B:I, 8, FALSE)</f>
        <v>1429138740</v>
      </c>
    </row>
    <row r="861" spans="1:8" ht="45" x14ac:dyDescent="0.25">
      <c r="A861" s="1" t="s">
        <v>860</v>
      </c>
      <c r="B861" s="1" t="str">
        <f>VLOOKUP(A861, Kickstarter!B:C, 2, FALSE)</f>
        <v>We are heading to the studio to create our second album and we want you to be right there with us!</v>
      </c>
      <c r="C861" s="9">
        <f>VLOOKUP(A861, Kickstarter!B:E, 3, FALSE)</f>
        <v>4000</v>
      </c>
      <c r="D861">
        <f>VLOOKUP(A861, Kickstarter!B:E, 4, FALSE)</f>
        <v>4187</v>
      </c>
      <c r="E861" t="str">
        <f>VLOOKUP(A861, Kickstarter!B:F, 5, FALSE)</f>
        <v>successful</v>
      </c>
      <c r="F861" t="str">
        <f>VLOOKUP(A861, Kickstarter!B:G, 6, FALSE)</f>
        <v>US</v>
      </c>
      <c r="G861" t="str">
        <f>VLOOKUP(A861, Kickstarter!B:H, 7, FALSE)</f>
        <v>USD</v>
      </c>
      <c r="H861">
        <f>VLOOKUP(A861, Kickstarter!B:I, 8, FALSE)</f>
        <v>1433376000</v>
      </c>
    </row>
    <row r="862" spans="1:8" ht="60" x14ac:dyDescent="0.25">
      <c r="A862" s="1" t="s">
        <v>861</v>
      </c>
      <c r="B862" s="1" t="str">
        <f>VLOOKUP(A862, Kickstarter!B:C, 2, FALSE)</f>
        <v>â€œThe Odd Couple Quintetâ€ is aptly named, since the Horn and Bassoon are truly an â€˜odd coupleâ€™ to front a jazz group.</v>
      </c>
      <c r="C862" s="9">
        <f>VLOOKUP(A862, Kickstarter!B:E, 3, FALSE)</f>
        <v>14000</v>
      </c>
      <c r="D862">
        <f>VLOOKUP(A862, Kickstarter!B:E, 4, FALSE)</f>
        <v>2540</v>
      </c>
      <c r="E862" t="str">
        <f>VLOOKUP(A862, Kickstarter!B:F, 5, FALSE)</f>
        <v>failed</v>
      </c>
      <c r="F862" t="str">
        <f>VLOOKUP(A862, Kickstarter!B:G, 6, FALSE)</f>
        <v>US</v>
      </c>
      <c r="G862" t="str">
        <f>VLOOKUP(A862, Kickstarter!B:H, 7, FALSE)</f>
        <v>USD</v>
      </c>
      <c r="H862">
        <f>VLOOKUP(A862, Kickstarter!B:I, 8, FALSE)</f>
        <v>1385123713</v>
      </c>
    </row>
    <row r="863" spans="1:8" ht="45" x14ac:dyDescent="0.25">
      <c r="A863" s="1" t="s">
        <v>862</v>
      </c>
      <c r="B863" s="1" t="str">
        <f>VLOOKUP(A863, Kickstarter!B:C, 2, FALSE)</f>
        <v>"In My Own Eye" a cabaret not to be missed  Building a Business Preserving the Art of Cabaret Theatre 4 the Next Generation</v>
      </c>
      <c r="C863" s="9">
        <f>VLOOKUP(A863, Kickstarter!B:E, 3, FALSE)</f>
        <v>4500</v>
      </c>
      <c r="D863">
        <f>VLOOKUP(A863, Kickstarter!B:E, 4, FALSE)</f>
        <v>101</v>
      </c>
      <c r="E863" t="str">
        <f>VLOOKUP(A863, Kickstarter!B:F, 5, FALSE)</f>
        <v>failed</v>
      </c>
      <c r="F863" t="str">
        <f>VLOOKUP(A863, Kickstarter!B:G, 6, FALSE)</f>
        <v>US</v>
      </c>
      <c r="G863" t="str">
        <f>VLOOKUP(A863, Kickstarter!B:H, 7, FALSE)</f>
        <v>USD</v>
      </c>
      <c r="H863">
        <f>VLOOKUP(A863, Kickstarter!B:I, 8, FALSE)</f>
        <v>1474067404</v>
      </c>
    </row>
    <row r="864" spans="1:8" ht="45" x14ac:dyDescent="0.25">
      <c r="A864" s="1" t="s">
        <v>863</v>
      </c>
      <c r="B864" s="1" t="str">
        <f>VLOOKUP(A864, Kickstarter!B:C, 2, FALSE)</f>
        <v>I want to work with the great John Goodsall and Percy Jones from Brand X to create the ultimate new jazz album.</v>
      </c>
      <c r="C864" s="9">
        <f>VLOOKUP(A864, Kickstarter!B:E, 3, FALSE)</f>
        <v>50000</v>
      </c>
      <c r="D864">
        <f>VLOOKUP(A864, Kickstarter!B:E, 4, FALSE)</f>
        <v>170</v>
      </c>
      <c r="E864" t="str">
        <f>VLOOKUP(A864, Kickstarter!B:F, 5, FALSE)</f>
        <v>failed</v>
      </c>
      <c r="F864" t="str">
        <f>VLOOKUP(A864, Kickstarter!B:G, 6, FALSE)</f>
        <v>GB</v>
      </c>
      <c r="G864" t="str">
        <f>VLOOKUP(A864, Kickstarter!B:H, 7, FALSE)</f>
        <v>GBP</v>
      </c>
      <c r="H864">
        <f>VLOOKUP(A864, Kickstarter!B:I, 8, FALSE)</f>
        <v>1384179548</v>
      </c>
    </row>
    <row r="865" spans="1:8" ht="45" x14ac:dyDescent="0.25">
      <c r="A865" s="1" t="s">
        <v>864</v>
      </c>
      <c r="B865" s="1" t="str">
        <f>VLOOKUP(A865, Kickstarter!B:C, 2, FALSE)</f>
        <v>I'm making the move from a side man in local groups to the leader with this debut jazz CD project.</v>
      </c>
      <c r="C865" s="9">
        <f>VLOOKUP(A865, Kickstarter!B:E, 3, FALSE)</f>
        <v>2000</v>
      </c>
      <c r="D865">
        <f>VLOOKUP(A865, Kickstarter!B:E, 4, FALSE)</f>
        <v>90</v>
      </c>
      <c r="E865" t="str">
        <f>VLOOKUP(A865, Kickstarter!B:F, 5, FALSE)</f>
        <v>failed</v>
      </c>
      <c r="F865" t="str">
        <f>VLOOKUP(A865, Kickstarter!B:G, 6, FALSE)</f>
        <v>US</v>
      </c>
      <c r="G865" t="str">
        <f>VLOOKUP(A865, Kickstarter!B:H, 7, FALSE)</f>
        <v>USD</v>
      </c>
      <c r="H865">
        <f>VLOOKUP(A865, Kickstarter!B:I, 8, FALSE)</f>
        <v>1329014966</v>
      </c>
    </row>
    <row r="866" spans="1:8" ht="45" x14ac:dyDescent="0.25">
      <c r="A866" s="1" t="s">
        <v>865</v>
      </c>
      <c r="B866" s="1" t="str">
        <f>VLOOKUP(A866, Kickstarter!B:C, 2, FALSE)</f>
        <v>Help to make an album that will stand out in the pantheon of LDS music, an album of the highest musical and artistic standards.</v>
      </c>
      <c r="C866" s="9">
        <f>VLOOKUP(A866, Kickstarter!B:E, 3, FALSE)</f>
        <v>6500</v>
      </c>
      <c r="D866">
        <f>VLOOKUP(A866, Kickstarter!B:E, 4, FALSE)</f>
        <v>2700</v>
      </c>
      <c r="E866" t="str">
        <f>VLOOKUP(A866, Kickstarter!B:F, 5, FALSE)</f>
        <v>failed</v>
      </c>
      <c r="F866" t="str">
        <f>VLOOKUP(A866, Kickstarter!B:G, 6, FALSE)</f>
        <v>US</v>
      </c>
      <c r="G866" t="str">
        <f>VLOOKUP(A866, Kickstarter!B:H, 7, FALSE)</f>
        <v>USD</v>
      </c>
      <c r="H866">
        <f>VLOOKUP(A866, Kickstarter!B:I, 8, FALSE)</f>
        <v>1381917540</v>
      </c>
    </row>
    <row r="867" spans="1:8" ht="60" x14ac:dyDescent="0.25">
      <c r="A867" s="1" t="s">
        <v>866</v>
      </c>
      <c r="B867" s="1" t="str">
        <f>VLOOKUP(A867, Kickstarter!B:C, 2, FALSE)</f>
        <v>My name is Lindsay Main, and My artist name is "Memphis Lady". Im looking to make my first cd, will all my own original songs on it.</v>
      </c>
      <c r="C867" s="9">
        <f>VLOOKUP(A867, Kickstarter!B:E, 3, FALSE)</f>
        <v>2200</v>
      </c>
      <c r="D867">
        <f>VLOOKUP(A867, Kickstarter!B:E, 4, FALSE)</f>
        <v>45</v>
      </c>
      <c r="E867" t="str">
        <f>VLOOKUP(A867, Kickstarter!B:F, 5, FALSE)</f>
        <v>failed</v>
      </c>
      <c r="F867" t="str">
        <f>VLOOKUP(A867, Kickstarter!B:G, 6, FALSE)</f>
        <v>US</v>
      </c>
      <c r="G867" t="str">
        <f>VLOOKUP(A867, Kickstarter!B:H, 7, FALSE)</f>
        <v>USD</v>
      </c>
      <c r="H867">
        <f>VLOOKUP(A867, Kickstarter!B:I, 8, FALSE)</f>
        <v>1358361197</v>
      </c>
    </row>
    <row r="868" spans="1:8" ht="45" x14ac:dyDescent="0.25">
      <c r="A868" s="1" t="s">
        <v>867</v>
      </c>
      <c r="B868" s="1" t="str">
        <f>VLOOKUP(A868, Kickstarter!B:C, 2, FALSE)</f>
        <v>Drivetime heads to Cali for summer tour supported by @Smoothjazz.com &amp; @JJZPhilly  #Spaghettini #The Roxy</v>
      </c>
      <c r="C868" s="9">
        <f>VLOOKUP(A868, Kickstarter!B:E, 3, FALSE)</f>
        <v>3500</v>
      </c>
      <c r="D868">
        <f>VLOOKUP(A868, Kickstarter!B:E, 4, FALSE)</f>
        <v>640</v>
      </c>
      <c r="E868" t="str">
        <f>VLOOKUP(A868, Kickstarter!B:F, 5, FALSE)</f>
        <v>failed</v>
      </c>
      <c r="F868" t="str">
        <f>VLOOKUP(A868, Kickstarter!B:G, 6, FALSE)</f>
        <v>US</v>
      </c>
      <c r="G868" t="str">
        <f>VLOOKUP(A868, Kickstarter!B:H, 7, FALSE)</f>
        <v>USD</v>
      </c>
      <c r="H868">
        <f>VLOOKUP(A868, Kickstarter!B:I, 8, FALSE)</f>
        <v>1425136200</v>
      </c>
    </row>
    <row r="869" spans="1:8" ht="60" x14ac:dyDescent="0.25">
      <c r="A869" s="1" t="s">
        <v>868</v>
      </c>
      <c r="B869" s="1" t="str">
        <f>VLOOKUP(A869, Kickstarter!B:C, 2, FALSE)</f>
        <v>MichÃ© Fambro records the long-awaited Jazz Crooner album.  Favorite standards, and soon-to-be classic originals in one memorable album.</v>
      </c>
      <c r="C869" s="9">
        <f>VLOOKUP(A869, Kickstarter!B:E, 3, FALSE)</f>
        <v>5000</v>
      </c>
      <c r="D869">
        <f>VLOOKUP(A869, Kickstarter!B:E, 4, FALSE)</f>
        <v>1201</v>
      </c>
      <c r="E869" t="str">
        <f>VLOOKUP(A869, Kickstarter!B:F, 5, FALSE)</f>
        <v>failed</v>
      </c>
      <c r="F869" t="str">
        <f>VLOOKUP(A869, Kickstarter!B:G, 6, FALSE)</f>
        <v>US</v>
      </c>
      <c r="G869" t="str">
        <f>VLOOKUP(A869, Kickstarter!B:H, 7, FALSE)</f>
        <v>USD</v>
      </c>
      <c r="H869">
        <f>VLOOKUP(A869, Kickstarter!B:I, 8, FALSE)</f>
        <v>1259643540</v>
      </c>
    </row>
    <row r="870" spans="1:8" ht="60" x14ac:dyDescent="0.25">
      <c r="A870" s="1" t="s">
        <v>869</v>
      </c>
      <c r="B870" s="1" t="str">
        <f>VLOOKUP(A870, Kickstarter!B:C, 2, FALSE)</f>
        <v>I AM A SINGER/SONGWRITER RECORDING MY DEBUT ALBUM OF ORIGINAL MATERIAL TITLED "MY LIFE UNFOLDING".....MUSIC IS SO MUCH A PART OF ME!</v>
      </c>
      <c r="C870" s="9">
        <f>VLOOKUP(A870, Kickstarter!B:E, 3, FALSE)</f>
        <v>45000</v>
      </c>
      <c r="D870">
        <f>VLOOKUP(A870, Kickstarter!B:E, 4, FALSE)</f>
        <v>50</v>
      </c>
      <c r="E870" t="str">
        <f>VLOOKUP(A870, Kickstarter!B:F, 5, FALSE)</f>
        <v>failed</v>
      </c>
      <c r="F870" t="str">
        <f>VLOOKUP(A870, Kickstarter!B:G, 6, FALSE)</f>
        <v>US</v>
      </c>
      <c r="G870" t="str">
        <f>VLOOKUP(A870, Kickstarter!B:H, 7, FALSE)</f>
        <v>USD</v>
      </c>
      <c r="H870">
        <f>VLOOKUP(A870, Kickstarter!B:I, 8, FALSE)</f>
        <v>1389055198</v>
      </c>
    </row>
    <row r="871" spans="1:8" ht="60" x14ac:dyDescent="0.25">
      <c r="A871" s="1" t="s">
        <v>870</v>
      </c>
      <c r="B871" s="1" t="str">
        <f>VLOOKUP(A871, Kickstarter!B:C, 2, FALSE)</f>
        <v>The band Twice As Good wants to create and distribute a DVD of their live concert performance. This amazing band needs to be seen!</v>
      </c>
      <c r="C871" s="9">
        <f>VLOOKUP(A871, Kickstarter!B:E, 3, FALSE)</f>
        <v>8800</v>
      </c>
      <c r="D871">
        <f>VLOOKUP(A871, Kickstarter!B:E, 4, FALSE)</f>
        <v>1040</v>
      </c>
      <c r="E871" t="str">
        <f>VLOOKUP(A871, Kickstarter!B:F, 5, FALSE)</f>
        <v>failed</v>
      </c>
      <c r="F871" t="str">
        <f>VLOOKUP(A871, Kickstarter!B:G, 6, FALSE)</f>
        <v>US</v>
      </c>
      <c r="G871" t="str">
        <f>VLOOKUP(A871, Kickstarter!B:H, 7, FALSE)</f>
        <v>USD</v>
      </c>
      <c r="H871">
        <f>VLOOKUP(A871, Kickstarter!B:I, 8, FALSE)</f>
        <v>1365448657</v>
      </c>
    </row>
    <row r="872" spans="1:8" ht="60" x14ac:dyDescent="0.25">
      <c r="A872" s="1" t="s">
        <v>871</v>
      </c>
      <c r="B872" s="1" t="str">
        <f>VLOOKUP(A872, Kickstarter!B:C, 2, FALSE)</f>
        <v>The Orchestra and it's boy/girl singers perform a plethora of hit songs arranged by Nelson Riddle, for the world's greatest singers.</v>
      </c>
      <c r="C872" s="9">
        <f>VLOOKUP(A872, Kickstarter!B:E, 3, FALSE)</f>
        <v>20000</v>
      </c>
      <c r="D872">
        <f>VLOOKUP(A872, Kickstarter!B:E, 4, FALSE)</f>
        <v>62</v>
      </c>
      <c r="E872" t="str">
        <f>VLOOKUP(A872, Kickstarter!B:F, 5, FALSE)</f>
        <v>failed</v>
      </c>
      <c r="F872" t="str">
        <f>VLOOKUP(A872, Kickstarter!B:G, 6, FALSE)</f>
        <v>GB</v>
      </c>
      <c r="G872" t="str">
        <f>VLOOKUP(A872, Kickstarter!B:H, 7, FALSE)</f>
        <v>GBP</v>
      </c>
      <c r="H872">
        <f>VLOOKUP(A872, Kickstarter!B:I, 8, FALSE)</f>
        <v>1377995523</v>
      </c>
    </row>
    <row r="873" spans="1:8" ht="60" x14ac:dyDescent="0.25">
      <c r="A873" s="1" t="s">
        <v>872</v>
      </c>
      <c r="B873" s="1" t="str">
        <f>VLOOKUP(A873, Kickstarter!B:C, 2, FALSE)</f>
        <v>fo/mo/deep heads back into the studio in January 2014 to record their 3rd CD. Seeking to continue experimenting with all things groove:</v>
      </c>
      <c r="C873" s="9">
        <f>VLOOKUP(A873, Kickstarter!B:E, 3, FALSE)</f>
        <v>6000</v>
      </c>
      <c r="D873">
        <f>VLOOKUP(A873, Kickstarter!B:E, 4, FALSE)</f>
        <v>325</v>
      </c>
      <c r="E873" t="str">
        <f>VLOOKUP(A873, Kickstarter!B:F, 5, FALSE)</f>
        <v>failed</v>
      </c>
      <c r="F873" t="str">
        <f>VLOOKUP(A873, Kickstarter!B:G, 6, FALSE)</f>
        <v>US</v>
      </c>
      <c r="G873" t="str">
        <f>VLOOKUP(A873, Kickstarter!B:H, 7, FALSE)</f>
        <v>USD</v>
      </c>
      <c r="H873">
        <f>VLOOKUP(A873, Kickstarter!B:I, 8, FALSE)</f>
        <v>1385735295</v>
      </c>
    </row>
    <row r="874" spans="1:8" ht="45" x14ac:dyDescent="0.25">
      <c r="A874" s="1" t="s">
        <v>873</v>
      </c>
      <c r="B874" s="1" t="str">
        <f>VLOOKUP(A874, Kickstarter!B:C, 2, FALSE)</f>
        <v>The Songs of Africa Ensemble embarks on their first Goodwill Africa Tour, to taste African music &amp; culture firsthand.</v>
      </c>
      <c r="C874" s="9">
        <f>VLOOKUP(A874, Kickstarter!B:E, 3, FALSE)</f>
        <v>8000</v>
      </c>
      <c r="D874">
        <f>VLOOKUP(A874, Kickstarter!B:E, 4, FALSE)</f>
        <v>65</v>
      </c>
      <c r="E874" t="str">
        <f>VLOOKUP(A874, Kickstarter!B:F, 5, FALSE)</f>
        <v>failed</v>
      </c>
      <c r="F874" t="str">
        <f>VLOOKUP(A874, Kickstarter!B:G, 6, FALSE)</f>
        <v>US</v>
      </c>
      <c r="G874" t="str">
        <f>VLOOKUP(A874, Kickstarter!B:H, 7, FALSE)</f>
        <v>USD</v>
      </c>
      <c r="H874">
        <f>VLOOKUP(A874, Kickstarter!B:I, 8, FALSE)</f>
        <v>1299786527</v>
      </c>
    </row>
    <row r="875" spans="1:8" ht="45" x14ac:dyDescent="0.25">
      <c r="A875" s="1" t="s">
        <v>874</v>
      </c>
      <c r="B875" s="1" t="str">
        <f>VLOOKUP(A875, Kickstarter!B:C, 2, FALSE)</f>
        <v>Fall in love with "The Dreamer", new original music from trumpeter Freddie Dunn!</v>
      </c>
      <c r="C875" s="9">
        <f>VLOOKUP(A875, Kickstarter!B:E, 3, FALSE)</f>
        <v>3500</v>
      </c>
      <c r="D875">
        <f>VLOOKUP(A875, Kickstarter!B:E, 4, FALSE)</f>
        <v>45</v>
      </c>
      <c r="E875" t="str">
        <f>VLOOKUP(A875, Kickstarter!B:F, 5, FALSE)</f>
        <v>failed</v>
      </c>
      <c r="F875" t="str">
        <f>VLOOKUP(A875, Kickstarter!B:G, 6, FALSE)</f>
        <v>US</v>
      </c>
      <c r="G875" t="str">
        <f>VLOOKUP(A875, Kickstarter!B:H, 7, FALSE)</f>
        <v>USD</v>
      </c>
      <c r="H875">
        <f>VLOOKUP(A875, Kickstarter!B:I, 8, FALSE)</f>
        <v>1352610040</v>
      </c>
    </row>
    <row r="876" spans="1:8" ht="60" x14ac:dyDescent="0.25">
      <c r="A876" s="1" t="s">
        <v>875</v>
      </c>
      <c r="B876" s="1" t="str">
        <f>VLOOKUP(A876, Kickstarter!B:C, 2, FALSE)</f>
        <v>Tachoir music has been described as "Highly original compositions with dazzling improvisations by virtuoso musicians" - The Times</v>
      </c>
      <c r="C876" s="9">
        <f>VLOOKUP(A876, Kickstarter!B:E, 3, FALSE)</f>
        <v>3000</v>
      </c>
      <c r="D876">
        <f>VLOOKUP(A876, Kickstarter!B:E, 4, FALSE)</f>
        <v>730</v>
      </c>
      <c r="E876" t="str">
        <f>VLOOKUP(A876, Kickstarter!B:F, 5, FALSE)</f>
        <v>failed</v>
      </c>
      <c r="F876" t="str">
        <f>VLOOKUP(A876, Kickstarter!B:G, 6, FALSE)</f>
        <v>US</v>
      </c>
      <c r="G876" t="str">
        <f>VLOOKUP(A876, Kickstarter!B:H, 7, FALSE)</f>
        <v>USD</v>
      </c>
      <c r="H876">
        <f>VLOOKUP(A876, Kickstarter!B:I, 8, FALSE)</f>
        <v>1367676034</v>
      </c>
    </row>
    <row r="877" spans="1:8" ht="60" x14ac:dyDescent="0.25">
      <c r="A877" s="1" t="s">
        <v>876</v>
      </c>
      <c r="B877" s="1" t="str">
        <f>VLOOKUP(A877, Kickstarter!B:C, 2, FALSE)</f>
        <v>IJD coincides with the Columbus Day. The musicians are Italian-American and they'll showcase music from the Italian American songbook.</v>
      </c>
      <c r="C877" s="9">
        <f>VLOOKUP(A877, Kickstarter!B:E, 3, FALSE)</f>
        <v>5000</v>
      </c>
      <c r="D877">
        <f>VLOOKUP(A877, Kickstarter!B:E, 4, FALSE)</f>
        <v>0</v>
      </c>
      <c r="E877" t="str">
        <f>VLOOKUP(A877, Kickstarter!B:F, 5, FALSE)</f>
        <v>failed</v>
      </c>
      <c r="F877" t="str">
        <f>VLOOKUP(A877, Kickstarter!B:G, 6, FALSE)</f>
        <v>US</v>
      </c>
      <c r="G877" t="str">
        <f>VLOOKUP(A877, Kickstarter!B:H, 7, FALSE)</f>
        <v>USD</v>
      </c>
      <c r="H877">
        <f>VLOOKUP(A877, Kickstarter!B:I, 8, FALSE)</f>
        <v>1442856131</v>
      </c>
    </row>
    <row r="878" spans="1:8" ht="30" x14ac:dyDescent="0.25">
      <c r="A878" s="1" t="s">
        <v>877</v>
      </c>
      <c r="B878" s="1" t="str">
        <f>VLOOKUP(A878, Kickstarter!B:C, 2, FALSE)</f>
        <v>What was the greatest record shop ever?  DOBELLS!</v>
      </c>
      <c r="C878" s="9">
        <f>VLOOKUP(A878, Kickstarter!B:E, 3, FALSE)</f>
        <v>3152</v>
      </c>
      <c r="D878">
        <f>VLOOKUP(A878, Kickstarter!B:E, 4, FALSE)</f>
        <v>1286</v>
      </c>
      <c r="E878" t="str">
        <f>VLOOKUP(A878, Kickstarter!B:F, 5, FALSE)</f>
        <v>failed</v>
      </c>
      <c r="F878" t="str">
        <f>VLOOKUP(A878, Kickstarter!B:G, 6, FALSE)</f>
        <v>GB</v>
      </c>
      <c r="G878" t="str">
        <f>VLOOKUP(A878, Kickstarter!B:H, 7, FALSE)</f>
        <v>GBP</v>
      </c>
      <c r="H878">
        <f>VLOOKUP(A878, Kickstarter!B:I, 8, FALSE)</f>
        <v>1359978927</v>
      </c>
    </row>
    <row r="879" spans="1:8" ht="60" x14ac:dyDescent="0.25">
      <c r="A879" s="1" t="s">
        <v>878</v>
      </c>
      <c r="B879" s="1" t="str">
        <f>VLOOKUP(A879, Kickstarter!B:C, 2, FALSE)</f>
        <v>The Saxidentals are a Laie, HI based saxophone quartet. We have been playing gigs all around Laie and would love to make a music video!</v>
      </c>
      <c r="C879" s="9">
        <f>VLOOKUP(A879, Kickstarter!B:E, 3, FALSE)</f>
        <v>2000</v>
      </c>
      <c r="D879">
        <f>VLOOKUP(A879, Kickstarter!B:E, 4, FALSE)</f>
        <v>1351</v>
      </c>
      <c r="E879" t="str">
        <f>VLOOKUP(A879, Kickstarter!B:F, 5, FALSE)</f>
        <v>failed</v>
      </c>
      <c r="F879" t="str">
        <f>VLOOKUP(A879, Kickstarter!B:G, 6, FALSE)</f>
        <v>US</v>
      </c>
      <c r="G879" t="str">
        <f>VLOOKUP(A879, Kickstarter!B:H, 7, FALSE)</f>
        <v>USD</v>
      </c>
      <c r="H879">
        <f>VLOOKUP(A879, Kickstarter!B:I, 8, FALSE)</f>
        <v>1387479360</v>
      </c>
    </row>
    <row r="880" spans="1:8" ht="60" x14ac:dyDescent="0.25">
      <c r="A880" s="1" t="s">
        <v>879</v>
      </c>
      <c r="B880" s="1" t="str">
        <f>VLOOKUP(A880, Kickstarter!B:C, 2, FALSE)</f>
        <v>Join in and help me make my first jazz album. I would really like to make a Christmas album and a smooth jazz CD. Want a FREE CD?</v>
      </c>
      <c r="C880" s="9">
        <f>VLOOKUP(A880, Kickstarter!B:E, 3, FALSE)</f>
        <v>5000</v>
      </c>
      <c r="D880">
        <f>VLOOKUP(A880, Kickstarter!B:E, 4, FALSE)</f>
        <v>65</v>
      </c>
      <c r="E880" t="str">
        <f>VLOOKUP(A880, Kickstarter!B:F, 5, FALSE)</f>
        <v>failed</v>
      </c>
      <c r="F880" t="str">
        <f>VLOOKUP(A880, Kickstarter!B:G, 6, FALSE)</f>
        <v>US</v>
      </c>
      <c r="G880" t="str">
        <f>VLOOKUP(A880, Kickstarter!B:H, 7, FALSE)</f>
        <v>USD</v>
      </c>
      <c r="H880">
        <f>VLOOKUP(A880, Kickstarter!B:I, 8, FALSE)</f>
        <v>1293082524</v>
      </c>
    </row>
    <row r="881" spans="1:8" ht="60" x14ac:dyDescent="0.25">
      <c r="A881" s="1" t="s">
        <v>880</v>
      </c>
      <c r="B881" s="1" t="str">
        <f>VLOOKUP(A881, Kickstarter!B:C, 2, FALSE)</f>
        <v>It'll be THE event of the year for the musically adventurous types. Don't miss this chance to bring Peter BrÃ¶tzmann to our fair city!</v>
      </c>
      <c r="C881" s="9">
        <f>VLOOKUP(A881, Kickstarter!B:E, 3, FALSE)</f>
        <v>2100</v>
      </c>
      <c r="D881">
        <f>VLOOKUP(A881, Kickstarter!B:E, 4, FALSE)</f>
        <v>644</v>
      </c>
      <c r="E881" t="str">
        <f>VLOOKUP(A881, Kickstarter!B:F, 5, FALSE)</f>
        <v>failed</v>
      </c>
      <c r="F881" t="str">
        <f>VLOOKUP(A881, Kickstarter!B:G, 6, FALSE)</f>
        <v>US</v>
      </c>
      <c r="G881" t="str">
        <f>VLOOKUP(A881, Kickstarter!B:H, 7, FALSE)</f>
        <v>USD</v>
      </c>
      <c r="H881">
        <f>VLOOKUP(A881, Kickstarter!B:I, 8, FALSE)</f>
        <v>1338321305</v>
      </c>
    </row>
    <row r="882" spans="1:8" ht="60" x14ac:dyDescent="0.25">
      <c r="A882" s="1" t="s">
        <v>881</v>
      </c>
      <c r="B882" s="1" t="str">
        <f>VLOOKUP(A882, Kickstarter!B:C, 2, FALSE)</f>
        <v>A record representing an era in East Bay local music that sustained art &amp; community that deserves to be preserved on 180 gram vinyl.</v>
      </c>
      <c r="C882" s="9">
        <f>VLOOKUP(A882, Kickstarter!B:E, 3, FALSE)</f>
        <v>3780</v>
      </c>
      <c r="D882">
        <f>VLOOKUP(A882, Kickstarter!B:E, 4, FALSE)</f>
        <v>113</v>
      </c>
      <c r="E882" t="str">
        <f>VLOOKUP(A882, Kickstarter!B:F, 5, FALSE)</f>
        <v>failed</v>
      </c>
      <c r="F882" t="str">
        <f>VLOOKUP(A882, Kickstarter!B:G, 6, FALSE)</f>
        <v>US</v>
      </c>
      <c r="G882" t="str">
        <f>VLOOKUP(A882, Kickstarter!B:H, 7, FALSE)</f>
        <v>USD</v>
      </c>
      <c r="H882">
        <f>VLOOKUP(A882, Kickstarter!B:I, 8, FALSE)</f>
        <v>1351582938</v>
      </c>
    </row>
    <row r="883" spans="1:8" ht="45" x14ac:dyDescent="0.25">
      <c r="A883" s="1" t="s">
        <v>882</v>
      </c>
      <c r="B883" s="1" t="str">
        <f>VLOOKUP(A883, Kickstarter!B:C, 2, FALSE)</f>
        <v>To raise funds to finish the latest album by Chris Reed and the Anime Raiders, called "Deep City Diving"</v>
      </c>
      <c r="C883" s="9">
        <f>VLOOKUP(A883, Kickstarter!B:E, 3, FALSE)</f>
        <v>3750</v>
      </c>
      <c r="D883">
        <f>VLOOKUP(A883, Kickstarter!B:E, 4, FALSE)</f>
        <v>30</v>
      </c>
      <c r="E883" t="str">
        <f>VLOOKUP(A883, Kickstarter!B:F, 5, FALSE)</f>
        <v>failed</v>
      </c>
      <c r="F883" t="str">
        <f>VLOOKUP(A883, Kickstarter!B:G, 6, FALSE)</f>
        <v>US</v>
      </c>
      <c r="G883" t="str">
        <f>VLOOKUP(A883, Kickstarter!B:H, 7, FALSE)</f>
        <v>USD</v>
      </c>
      <c r="H883">
        <f>VLOOKUP(A883, Kickstarter!B:I, 8, FALSE)</f>
        <v>1326520886</v>
      </c>
    </row>
    <row r="884" spans="1:8" ht="60" x14ac:dyDescent="0.25">
      <c r="A884" s="1" t="s">
        <v>883</v>
      </c>
      <c r="B884" s="1" t="str">
        <f>VLOOKUP(A884, Kickstarter!B:C, 2, FALSE)</f>
        <v>This Full length Album Needs the real living record life. It took us 4 hard years, countless deaths and several studios but we won.</v>
      </c>
      <c r="C884" s="9">
        <f>VLOOKUP(A884, Kickstarter!B:E, 3, FALSE)</f>
        <v>1500</v>
      </c>
      <c r="D884">
        <f>VLOOKUP(A884, Kickstarter!B:E, 4, FALSE)</f>
        <v>302</v>
      </c>
      <c r="E884" t="str">
        <f>VLOOKUP(A884, Kickstarter!B:F, 5, FALSE)</f>
        <v>failed</v>
      </c>
      <c r="F884" t="str">
        <f>VLOOKUP(A884, Kickstarter!B:G, 6, FALSE)</f>
        <v>US</v>
      </c>
      <c r="G884" t="str">
        <f>VLOOKUP(A884, Kickstarter!B:H, 7, FALSE)</f>
        <v>USD</v>
      </c>
      <c r="H884">
        <f>VLOOKUP(A884, Kickstarter!B:I, 8, FALSE)</f>
        <v>1315341550</v>
      </c>
    </row>
    <row r="885" spans="1:8" ht="60" x14ac:dyDescent="0.25">
      <c r="A885" s="1" t="s">
        <v>884</v>
      </c>
      <c r="B885" s="1" t="str">
        <f>VLOOKUP(A885, Kickstarter!B:C, 2, FALSE)</f>
        <v>Seeking supporters to help me break the 15 year streak since my last record.  Dana Lawrence Music is ready to go back into the studio!</v>
      </c>
      <c r="C885" s="9">
        <f>VLOOKUP(A885, Kickstarter!B:E, 3, FALSE)</f>
        <v>5000</v>
      </c>
      <c r="D885">
        <f>VLOOKUP(A885, Kickstarter!B:E, 4, FALSE)</f>
        <v>2001</v>
      </c>
      <c r="E885" t="str">
        <f>VLOOKUP(A885, Kickstarter!B:F, 5, FALSE)</f>
        <v>failed</v>
      </c>
      <c r="F885" t="str">
        <f>VLOOKUP(A885, Kickstarter!B:G, 6, FALSE)</f>
        <v>US</v>
      </c>
      <c r="G885" t="str">
        <f>VLOOKUP(A885, Kickstarter!B:H, 7, FALSE)</f>
        <v>USD</v>
      </c>
      <c r="H885">
        <f>VLOOKUP(A885, Kickstarter!B:I, 8, FALSE)</f>
        <v>1456957635</v>
      </c>
    </row>
    <row r="886" spans="1:8" ht="45" x14ac:dyDescent="0.25">
      <c r="A886" s="1" t="s">
        <v>885</v>
      </c>
      <c r="B886" s="1" t="str">
        <f>VLOOKUP(A886, Kickstarter!B:C, 2, FALSE)</f>
        <v>We need to hire an animal trainer to have a chimpanzee actor perform in our music video with us!</v>
      </c>
      <c r="C886" s="9">
        <f>VLOOKUP(A886, Kickstarter!B:E, 3, FALSE)</f>
        <v>2000</v>
      </c>
      <c r="D886">
        <f>VLOOKUP(A886, Kickstarter!B:E, 4, FALSE)</f>
        <v>20</v>
      </c>
      <c r="E886" t="str">
        <f>VLOOKUP(A886, Kickstarter!B:F, 5, FALSE)</f>
        <v>failed</v>
      </c>
      <c r="F886" t="str">
        <f>VLOOKUP(A886, Kickstarter!B:G, 6, FALSE)</f>
        <v>US</v>
      </c>
      <c r="G886" t="str">
        <f>VLOOKUP(A886, Kickstarter!B:H, 7, FALSE)</f>
        <v>USD</v>
      </c>
      <c r="H886">
        <f>VLOOKUP(A886, Kickstarter!B:I, 8, FALSE)</f>
        <v>1336789860</v>
      </c>
    </row>
    <row r="887" spans="1:8" ht="45" x14ac:dyDescent="0.25">
      <c r="A887" s="1" t="s">
        <v>886</v>
      </c>
      <c r="B887" s="1" t="str">
        <f>VLOOKUP(A887, Kickstarter!B:C, 2, FALSE)</f>
        <v>Cobrette Bardole's widely anticipated sophomore release is ready for tracking and he needs your help to make it a reality!</v>
      </c>
      <c r="C887" s="9">
        <f>VLOOKUP(A887, Kickstarter!B:E, 3, FALSE)</f>
        <v>1000</v>
      </c>
      <c r="D887">
        <f>VLOOKUP(A887, Kickstarter!B:E, 4, FALSE)</f>
        <v>750</v>
      </c>
      <c r="E887" t="str">
        <f>VLOOKUP(A887, Kickstarter!B:F, 5, FALSE)</f>
        <v>failed</v>
      </c>
      <c r="F887" t="str">
        <f>VLOOKUP(A887, Kickstarter!B:G, 6, FALSE)</f>
        <v>US</v>
      </c>
      <c r="G887" t="str">
        <f>VLOOKUP(A887, Kickstarter!B:H, 7, FALSE)</f>
        <v>USD</v>
      </c>
      <c r="H887">
        <f>VLOOKUP(A887, Kickstarter!B:I, 8, FALSE)</f>
        <v>1483137311</v>
      </c>
    </row>
    <row r="888" spans="1:8" ht="60" x14ac:dyDescent="0.25">
      <c r="A888" s="1" t="s">
        <v>887</v>
      </c>
      <c r="B888" s="1" t="str">
        <f>VLOOKUP(A888, Kickstarter!B:C, 2, FALSE)</f>
        <v>The time has finally come... Sap Laughter is in the process of updating our merchandise setup, and we need your help making it happen!</v>
      </c>
      <c r="C888" s="9">
        <f>VLOOKUP(A888, Kickstarter!B:E, 3, FALSE)</f>
        <v>500</v>
      </c>
      <c r="D888">
        <f>VLOOKUP(A888, Kickstarter!B:E, 4, FALSE)</f>
        <v>205</v>
      </c>
      <c r="E888" t="str">
        <f>VLOOKUP(A888, Kickstarter!B:F, 5, FALSE)</f>
        <v>failed</v>
      </c>
      <c r="F888" t="str">
        <f>VLOOKUP(A888, Kickstarter!B:G, 6, FALSE)</f>
        <v>US</v>
      </c>
      <c r="G888" t="str">
        <f>VLOOKUP(A888, Kickstarter!B:H, 7, FALSE)</f>
        <v>USD</v>
      </c>
      <c r="H888">
        <f>VLOOKUP(A888, Kickstarter!B:I, 8, FALSE)</f>
        <v>1473972813</v>
      </c>
    </row>
    <row r="889" spans="1:8" ht="60" x14ac:dyDescent="0.25">
      <c r="A889" s="1" t="s">
        <v>888</v>
      </c>
      <c r="B889" s="1" t="str">
        <f>VLOOKUP(A889, Kickstarter!B:C, 2, FALSE)</f>
        <v>Mortimer Nova is attempting to raise enough money to record their new album, Terrible the Fish has Drowned, to release it to the public</v>
      </c>
      <c r="C889" s="9">
        <f>VLOOKUP(A889, Kickstarter!B:E, 3, FALSE)</f>
        <v>1000</v>
      </c>
      <c r="D889">
        <f>VLOOKUP(A889, Kickstarter!B:E, 4, FALSE)</f>
        <v>0</v>
      </c>
      <c r="E889" t="str">
        <f>VLOOKUP(A889, Kickstarter!B:F, 5, FALSE)</f>
        <v>failed</v>
      </c>
      <c r="F889" t="str">
        <f>VLOOKUP(A889, Kickstarter!B:G, 6, FALSE)</f>
        <v>US</v>
      </c>
      <c r="G889" t="str">
        <f>VLOOKUP(A889, Kickstarter!B:H, 7, FALSE)</f>
        <v>USD</v>
      </c>
      <c r="H889">
        <f>VLOOKUP(A889, Kickstarter!B:I, 8, FALSE)</f>
        <v>1338159655</v>
      </c>
    </row>
    <row r="890" spans="1:8" ht="60" x14ac:dyDescent="0.25">
      <c r="A890" s="1" t="s">
        <v>889</v>
      </c>
      <c r="B890" s="1" t="str">
        <f>VLOOKUP(A890, Kickstarter!B:C, 2, FALSE)</f>
        <v>Support Ginger Binge sounds. We're an independent 'cosmic Americana' band. We love to play music for you. We are grateful for your help</v>
      </c>
      <c r="C890" s="9">
        <f>VLOOKUP(A890, Kickstarter!B:E, 3, FALSE)</f>
        <v>1000</v>
      </c>
      <c r="D890">
        <f>VLOOKUP(A890, Kickstarter!B:E, 4, FALSE)</f>
        <v>72</v>
      </c>
      <c r="E890" t="str">
        <f>VLOOKUP(A890, Kickstarter!B:F, 5, FALSE)</f>
        <v>failed</v>
      </c>
      <c r="F890" t="str">
        <f>VLOOKUP(A890, Kickstarter!B:G, 6, FALSE)</f>
        <v>US</v>
      </c>
      <c r="G890" t="str">
        <f>VLOOKUP(A890, Kickstarter!B:H, 7, FALSE)</f>
        <v>USD</v>
      </c>
      <c r="H890">
        <f>VLOOKUP(A890, Kickstarter!B:I, 8, FALSE)</f>
        <v>1314856800</v>
      </c>
    </row>
    <row r="891" spans="1:8" ht="45" x14ac:dyDescent="0.25">
      <c r="A891" s="1" t="s">
        <v>890</v>
      </c>
      <c r="B891" s="1" t="str">
        <f>VLOOKUP(A891, Kickstarter!B:C, 2, FALSE)</f>
        <v>I have finally decided to follow my dream. I want to be a professional musician. This is the project that with get me there.</v>
      </c>
      <c r="C891" s="9">
        <f>VLOOKUP(A891, Kickstarter!B:E, 3, FALSE)</f>
        <v>25000</v>
      </c>
      <c r="D891">
        <f>VLOOKUP(A891, Kickstarter!B:E, 4, FALSE)</f>
        <v>2360.3200000000002</v>
      </c>
      <c r="E891" t="str">
        <f>VLOOKUP(A891, Kickstarter!B:F, 5, FALSE)</f>
        <v>failed</v>
      </c>
      <c r="F891" t="str">
        <f>VLOOKUP(A891, Kickstarter!B:G, 6, FALSE)</f>
        <v>US</v>
      </c>
      <c r="G891" t="str">
        <f>VLOOKUP(A891, Kickstarter!B:H, 7, FALSE)</f>
        <v>USD</v>
      </c>
      <c r="H891">
        <f>VLOOKUP(A891, Kickstarter!B:I, 8, FALSE)</f>
        <v>1412534943</v>
      </c>
    </row>
    <row r="892" spans="1:8" ht="60" x14ac:dyDescent="0.25">
      <c r="A892" s="1" t="s">
        <v>891</v>
      </c>
      <c r="B892" s="1" t="str">
        <f>VLOOKUP(A892, Kickstarter!B:C, 2, FALSE)</f>
        <v>I'm producing an original gospel-folk, "AmeriqueÃ±o" collection of hymns and songs, so organic you could grow tomatoes with them.</v>
      </c>
      <c r="C892" s="9">
        <f>VLOOKUP(A892, Kickstarter!B:E, 3, FALSE)</f>
        <v>3000</v>
      </c>
      <c r="D892">
        <f>VLOOKUP(A892, Kickstarter!B:E, 4, FALSE)</f>
        <v>125</v>
      </c>
      <c r="E892" t="str">
        <f>VLOOKUP(A892, Kickstarter!B:F, 5, FALSE)</f>
        <v>failed</v>
      </c>
      <c r="F892" t="str">
        <f>VLOOKUP(A892, Kickstarter!B:G, 6, FALSE)</f>
        <v>US</v>
      </c>
      <c r="G892" t="str">
        <f>VLOOKUP(A892, Kickstarter!B:H, 7, FALSE)</f>
        <v>USD</v>
      </c>
      <c r="H892">
        <f>VLOOKUP(A892, Kickstarter!B:I, 8, FALSE)</f>
        <v>1385055979</v>
      </c>
    </row>
    <row r="893" spans="1:8" ht="60" x14ac:dyDescent="0.25">
      <c r="A893" s="1" t="s">
        <v>892</v>
      </c>
      <c r="B893" s="1" t="str">
        <f>VLOOKUP(A893, Kickstarter!B:C, 2, FALSE)</f>
        <v>Along with a new EP production and release, it's time to bring Den-Mate, LIVE, to a location near you - East Coast and Beyond!</v>
      </c>
      <c r="C893" s="9">
        <f>VLOOKUP(A893, Kickstarter!B:E, 3, FALSE)</f>
        <v>8000</v>
      </c>
      <c r="D893">
        <f>VLOOKUP(A893, Kickstarter!B:E, 4, FALSE)</f>
        <v>260</v>
      </c>
      <c r="E893" t="str">
        <f>VLOOKUP(A893, Kickstarter!B:F, 5, FALSE)</f>
        <v>failed</v>
      </c>
      <c r="F893" t="str">
        <f>VLOOKUP(A893, Kickstarter!B:G, 6, FALSE)</f>
        <v>US</v>
      </c>
      <c r="G893" t="str">
        <f>VLOOKUP(A893, Kickstarter!B:H, 7, FALSE)</f>
        <v>USD</v>
      </c>
      <c r="H893">
        <f>VLOOKUP(A893, Kickstarter!B:I, 8, FALSE)</f>
        <v>1408581930</v>
      </c>
    </row>
    <row r="894" spans="1:8" ht="60" x14ac:dyDescent="0.25">
      <c r="A894" s="1" t="s">
        <v>893</v>
      </c>
      <c r="B894" s="1" t="str">
        <f>VLOOKUP(A894, Kickstarter!B:C, 2, FALSE)</f>
        <v>ADCA would like to complete the production of its debut CD, in order to bring the joys of chamber music to its fans, new and old.</v>
      </c>
      <c r="C894" s="9">
        <f>VLOOKUP(A894, Kickstarter!B:E, 3, FALSE)</f>
        <v>6000</v>
      </c>
      <c r="D894">
        <f>VLOOKUP(A894, Kickstarter!B:E, 4, FALSE)</f>
        <v>2445</v>
      </c>
      <c r="E894" t="str">
        <f>VLOOKUP(A894, Kickstarter!B:F, 5, FALSE)</f>
        <v>failed</v>
      </c>
      <c r="F894" t="str">
        <f>VLOOKUP(A894, Kickstarter!B:G, 6, FALSE)</f>
        <v>US</v>
      </c>
      <c r="G894" t="str">
        <f>VLOOKUP(A894, Kickstarter!B:H, 7, FALSE)</f>
        <v>USD</v>
      </c>
      <c r="H894">
        <f>VLOOKUP(A894, Kickstarter!B:I, 8, FALSE)</f>
        <v>1280635200</v>
      </c>
    </row>
    <row r="895" spans="1:8" ht="45" x14ac:dyDescent="0.25">
      <c r="A895" s="1" t="s">
        <v>894</v>
      </c>
      <c r="B895" s="1" t="str">
        <f>VLOOKUP(A895, Kickstarter!B:C, 2, FALSE)</f>
        <v>The Philly music scene is full of amazing talent. This annual music festival is to celebrate those gems within that scene!</v>
      </c>
      <c r="C895" s="9">
        <f>VLOOKUP(A895, Kickstarter!B:E, 3, FALSE)</f>
        <v>2000</v>
      </c>
      <c r="D895">
        <f>VLOOKUP(A895, Kickstarter!B:E, 4, FALSE)</f>
        <v>200</v>
      </c>
      <c r="E895" t="str">
        <f>VLOOKUP(A895, Kickstarter!B:F, 5, FALSE)</f>
        <v>failed</v>
      </c>
      <c r="F895" t="str">
        <f>VLOOKUP(A895, Kickstarter!B:G, 6, FALSE)</f>
        <v>US</v>
      </c>
      <c r="G895" t="str">
        <f>VLOOKUP(A895, Kickstarter!B:H, 7, FALSE)</f>
        <v>USD</v>
      </c>
      <c r="H895">
        <f>VLOOKUP(A895, Kickstarter!B:I, 8, FALSE)</f>
        <v>1427920363</v>
      </c>
    </row>
    <row r="896" spans="1:8" ht="60" x14ac:dyDescent="0.25">
      <c r="A896" s="1" t="s">
        <v>895</v>
      </c>
      <c r="B896" s="1" t="str">
        <f>VLOOKUP(A896, Kickstarter!B:C, 2, FALSE)</f>
        <v>Help Saint Sebastian finish their debut album, Melancholy Breakdown, accompanied by a short documentary film about fibromyalgia.</v>
      </c>
      <c r="C896" s="9">
        <f>VLOOKUP(A896, Kickstarter!B:E, 3, FALSE)</f>
        <v>20000</v>
      </c>
      <c r="D896">
        <f>VLOOKUP(A896, Kickstarter!B:E, 4, FALSE)</f>
        <v>7834</v>
      </c>
      <c r="E896" t="str">
        <f>VLOOKUP(A896, Kickstarter!B:F, 5, FALSE)</f>
        <v>failed</v>
      </c>
      <c r="F896" t="str">
        <f>VLOOKUP(A896, Kickstarter!B:G, 6, FALSE)</f>
        <v>US</v>
      </c>
      <c r="G896" t="str">
        <f>VLOOKUP(A896, Kickstarter!B:H, 7, FALSE)</f>
        <v>USD</v>
      </c>
      <c r="H896">
        <f>VLOOKUP(A896, Kickstarter!B:I, 8, FALSE)</f>
        <v>1465169610</v>
      </c>
    </row>
    <row r="897" spans="1:8" ht="60" x14ac:dyDescent="0.25">
      <c r="A897" s="1" t="s">
        <v>896</v>
      </c>
      <c r="B897" s="1" t="str">
        <f>VLOOKUP(A897, Kickstarter!B:C, 2, FALSE)</f>
        <v xml:space="preserve">ruKus radio is an independent internet radio station focused solely on the independent artist and has been Mainstream-free since 2007! </v>
      </c>
      <c r="C897" s="9">
        <f>VLOOKUP(A897, Kickstarter!B:E, 3, FALSE)</f>
        <v>8000</v>
      </c>
      <c r="D897">
        <f>VLOOKUP(A897, Kickstarter!B:E, 4, FALSE)</f>
        <v>195</v>
      </c>
      <c r="E897" t="str">
        <f>VLOOKUP(A897, Kickstarter!B:F, 5, FALSE)</f>
        <v>failed</v>
      </c>
      <c r="F897" t="str">
        <f>VLOOKUP(A897, Kickstarter!B:G, 6, FALSE)</f>
        <v>US</v>
      </c>
      <c r="G897" t="str">
        <f>VLOOKUP(A897, Kickstarter!B:H, 7, FALSE)</f>
        <v>USD</v>
      </c>
      <c r="H897">
        <f>VLOOKUP(A897, Kickstarter!B:I, 8, FALSE)</f>
        <v>1287975829</v>
      </c>
    </row>
    <row r="898" spans="1:8" ht="60" x14ac:dyDescent="0.25">
      <c r="A898" s="1" t="s">
        <v>897</v>
      </c>
      <c r="B898" s="1" t="str">
        <f>VLOOKUP(A898, Kickstarter!B:C, 2, FALSE)</f>
        <v>The people have spoken...the stars have aligned...Hardsoul Poets are making a new record and we want our fans on the front lines.</v>
      </c>
      <c r="C898" s="9">
        <f>VLOOKUP(A898, Kickstarter!B:E, 3, FALSE)</f>
        <v>8000</v>
      </c>
      <c r="D898">
        <f>VLOOKUP(A898, Kickstarter!B:E, 4, FALSE)</f>
        <v>3200</v>
      </c>
      <c r="E898" t="str">
        <f>VLOOKUP(A898, Kickstarter!B:F, 5, FALSE)</f>
        <v>failed</v>
      </c>
      <c r="F898" t="str">
        <f>VLOOKUP(A898, Kickstarter!B:G, 6, FALSE)</f>
        <v>US</v>
      </c>
      <c r="G898" t="str">
        <f>VLOOKUP(A898, Kickstarter!B:H, 7, FALSE)</f>
        <v>USD</v>
      </c>
      <c r="H898">
        <f>VLOOKUP(A898, Kickstarter!B:I, 8, FALSE)</f>
        <v>1440734400</v>
      </c>
    </row>
    <row r="899" spans="1:8" ht="60" x14ac:dyDescent="0.25">
      <c r="A899" s="1" t="s">
        <v>898</v>
      </c>
      <c r="B899" s="1" t="str">
        <f>VLOOKUP(A899, Kickstarter!B:C, 2, FALSE)</f>
        <v>Park XXVII is putting together an album of up and coming Georgia bands. We need money to fund the recording/production costs of this cd</v>
      </c>
      <c r="C899" s="9">
        <f>VLOOKUP(A899, Kickstarter!B:E, 3, FALSE)</f>
        <v>3000</v>
      </c>
      <c r="D899">
        <f>VLOOKUP(A899, Kickstarter!B:E, 4, FALSE)</f>
        <v>0</v>
      </c>
      <c r="E899" t="str">
        <f>VLOOKUP(A899, Kickstarter!B:F, 5, FALSE)</f>
        <v>failed</v>
      </c>
      <c r="F899" t="str">
        <f>VLOOKUP(A899, Kickstarter!B:G, 6, FALSE)</f>
        <v>US</v>
      </c>
      <c r="G899" t="str">
        <f>VLOOKUP(A899, Kickstarter!B:H, 7, FALSE)</f>
        <v>USD</v>
      </c>
      <c r="H899">
        <f>VLOOKUP(A899, Kickstarter!B:I, 8, FALSE)</f>
        <v>1354123908</v>
      </c>
    </row>
    <row r="900" spans="1:8" ht="60" x14ac:dyDescent="0.25">
      <c r="A900" s="1" t="s">
        <v>899</v>
      </c>
      <c r="B900" s="1" t="str">
        <f>VLOOKUP(A900, Kickstarter!B:C, 2, FALSE)</f>
        <v>For each month in 2012, Sonnet will be releasing a Jesus-celebrating, grave-shattering, ear-tickling, mind-provoking song!</v>
      </c>
      <c r="C900" s="9">
        <f>VLOOKUP(A900, Kickstarter!B:E, 3, FALSE)</f>
        <v>2500</v>
      </c>
      <c r="D900">
        <f>VLOOKUP(A900, Kickstarter!B:E, 4, FALSE)</f>
        <v>70</v>
      </c>
      <c r="E900" t="str">
        <f>VLOOKUP(A900, Kickstarter!B:F, 5, FALSE)</f>
        <v>failed</v>
      </c>
      <c r="F900" t="str">
        <f>VLOOKUP(A900, Kickstarter!B:G, 6, FALSE)</f>
        <v>US</v>
      </c>
      <c r="G900" t="str">
        <f>VLOOKUP(A900, Kickstarter!B:H, 7, FALSE)</f>
        <v>USD</v>
      </c>
      <c r="H900">
        <f>VLOOKUP(A900, Kickstarter!B:I, 8, FALSE)</f>
        <v>1326651110</v>
      </c>
    </row>
    <row r="901" spans="1:8" ht="45" x14ac:dyDescent="0.25">
      <c r="A901" s="1" t="s">
        <v>900</v>
      </c>
      <c r="B901" s="1" t="str">
        <f>VLOOKUP(A901, Kickstarter!B:C, 2, FALSE)</f>
        <v>Lets get 48/14 pressed and in your cd players,ipods,blogs, and facebook status'. Lets get it everywhere!</v>
      </c>
      <c r="C901" s="9">
        <f>VLOOKUP(A901, Kickstarter!B:E, 3, FALSE)</f>
        <v>750</v>
      </c>
      <c r="D901">
        <f>VLOOKUP(A901, Kickstarter!B:E, 4, FALSE)</f>
        <v>280</v>
      </c>
      <c r="E901" t="str">
        <f>VLOOKUP(A901, Kickstarter!B:F, 5, FALSE)</f>
        <v>failed</v>
      </c>
      <c r="F901" t="str">
        <f>VLOOKUP(A901, Kickstarter!B:G, 6, FALSE)</f>
        <v>US</v>
      </c>
      <c r="G901" t="str">
        <f>VLOOKUP(A901, Kickstarter!B:H, 7, FALSE)</f>
        <v>USD</v>
      </c>
      <c r="H901">
        <f>VLOOKUP(A901, Kickstarter!B:I, 8, FALSE)</f>
        <v>1306549362</v>
      </c>
    </row>
    <row r="902" spans="1:8" ht="45" x14ac:dyDescent="0.25">
      <c r="A902" s="1" t="s">
        <v>901</v>
      </c>
      <c r="B902" s="1" t="str">
        <f>VLOOKUP(A902, Kickstarter!B:C, 2, FALSE)</f>
        <v>With Project Revive, I aim to protect and nurture the creative impulse through music.</v>
      </c>
      <c r="C902" s="9">
        <f>VLOOKUP(A902, Kickstarter!B:E, 3, FALSE)</f>
        <v>5000</v>
      </c>
      <c r="D902">
        <f>VLOOKUP(A902, Kickstarter!B:E, 4, FALSE)</f>
        <v>21</v>
      </c>
      <c r="E902" t="str">
        <f>VLOOKUP(A902, Kickstarter!B:F, 5, FALSE)</f>
        <v>failed</v>
      </c>
      <c r="F902" t="str">
        <f>VLOOKUP(A902, Kickstarter!B:G, 6, FALSE)</f>
        <v>US</v>
      </c>
      <c r="G902" t="str">
        <f>VLOOKUP(A902, Kickstarter!B:H, 7, FALSE)</f>
        <v>USD</v>
      </c>
      <c r="H902">
        <f>VLOOKUP(A902, Kickstarter!B:I, 8, FALSE)</f>
        <v>1459365802</v>
      </c>
    </row>
    <row r="903" spans="1:8" ht="60" x14ac:dyDescent="0.25">
      <c r="A903" s="1" t="s">
        <v>902</v>
      </c>
      <c r="B903" s="1" t="str">
        <f>VLOOKUP(A903, Kickstarter!B:C, 2, FALSE)</f>
        <v>Getting together a bunch of "friends and family" great  players to record my sophomore album.  Original "smooth jazz" and "modern jazz" performances .</v>
      </c>
      <c r="C903" s="9">
        <f>VLOOKUP(A903, Kickstarter!B:E, 3, FALSE)</f>
        <v>6500</v>
      </c>
      <c r="D903">
        <f>VLOOKUP(A903, Kickstarter!B:E, 4, FALSE)</f>
        <v>0</v>
      </c>
      <c r="E903" t="str">
        <f>VLOOKUP(A903, Kickstarter!B:F, 5, FALSE)</f>
        <v>failed</v>
      </c>
      <c r="F903" t="str">
        <f>VLOOKUP(A903, Kickstarter!B:G, 6, FALSE)</f>
        <v>US</v>
      </c>
      <c r="G903" t="str">
        <f>VLOOKUP(A903, Kickstarter!B:H, 7, FALSE)</f>
        <v>USD</v>
      </c>
      <c r="H903">
        <f>VLOOKUP(A903, Kickstarter!B:I, 8, FALSE)</f>
        <v>1276024260</v>
      </c>
    </row>
    <row r="904" spans="1:8" ht="60" x14ac:dyDescent="0.25">
      <c r="A904" s="1" t="s">
        <v>903</v>
      </c>
      <c r="B904" s="1" t="str">
        <f>VLOOKUP(A904, Kickstarter!B:C, 2, FALSE)</f>
        <v>I'VE STARTED A BRAND NEW ALBUM THAT WILL FEATURE ACID JAZZ, FUNK, ROCK, AND DANCE WITH THE PROMISE OF TOURING NEXT YEAR IN THE USA</v>
      </c>
      <c r="C904" s="9">
        <f>VLOOKUP(A904, Kickstarter!B:E, 3, FALSE)</f>
        <v>30000</v>
      </c>
      <c r="D904">
        <f>VLOOKUP(A904, Kickstarter!B:E, 4, FALSE)</f>
        <v>90</v>
      </c>
      <c r="E904" t="str">
        <f>VLOOKUP(A904, Kickstarter!B:F, 5, FALSE)</f>
        <v>failed</v>
      </c>
      <c r="F904" t="str">
        <f>VLOOKUP(A904, Kickstarter!B:G, 6, FALSE)</f>
        <v>US</v>
      </c>
      <c r="G904" t="str">
        <f>VLOOKUP(A904, Kickstarter!B:H, 7, FALSE)</f>
        <v>USD</v>
      </c>
      <c r="H904">
        <f>VLOOKUP(A904, Kickstarter!B:I, 8, FALSE)</f>
        <v>1409412600</v>
      </c>
    </row>
    <row r="905" spans="1:8" ht="45" x14ac:dyDescent="0.25">
      <c r="A905" s="1" t="s">
        <v>904</v>
      </c>
      <c r="B905" s="1" t="str">
        <f>VLOOKUP(A905, Kickstarter!B:C, 2, FALSE)</f>
        <v>The U City Jazz Festival is offered for free to the community and features the best jazz talent from the midwest.</v>
      </c>
      <c r="C905" s="9">
        <f>VLOOKUP(A905, Kickstarter!B:E, 3, FALSE)</f>
        <v>5000</v>
      </c>
      <c r="D905">
        <f>VLOOKUP(A905, Kickstarter!B:E, 4, FALSE)</f>
        <v>160</v>
      </c>
      <c r="E905" t="str">
        <f>VLOOKUP(A905, Kickstarter!B:F, 5, FALSE)</f>
        <v>failed</v>
      </c>
      <c r="F905" t="str">
        <f>VLOOKUP(A905, Kickstarter!B:G, 6, FALSE)</f>
        <v>US</v>
      </c>
      <c r="G905" t="str">
        <f>VLOOKUP(A905, Kickstarter!B:H, 7, FALSE)</f>
        <v>USD</v>
      </c>
      <c r="H905">
        <f>VLOOKUP(A905, Kickstarter!B:I, 8, FALSE)</f>
        <v>1348367100</v>
      </c>
    </row>
    <row r="906" spans="1:8" ht="45" x14ac:dyDescent="0.25">
      <c r="A906" s="1" t="s">
        <v>905</v>
      </c>
      <c r="B906" s="1" t="str">
        <f>VLOOKUP(A906, Kickstarter!B:C, 2, FALSE)</f>
        <v>Support the preservation of Jazz and help us become a national Jazz Festival with the best music, food, and fun for all ages!</v>
      </c>
      <c r="C906" s="9">
        <f>VLOOKUP(A906, Kickstarter!B:E, 3, FALSE)</f>
        <v>50000</v>
      </c>
      <c r="D906">
        <f>VLOOKUP(A906, Kickstarter!B:E, 4, FALSE)</f>
        <v>151</v>
      </c>
      <c r="E906" t="str">
        <f>VLOOKUP(A906, Kickstarter!B:F, 5, FALSE)</f>
        <v>failed</v>
      </c>
      <c r="F906" t="str">
        <f>VLOOKUP(A906, Kickstarter!B:G, 6, FALSE)</f>
        <v>US</v>
      </c>
      <c r="G906" t="str">
        <f>VLOOKUP(A906, Kickstarter!B:H, 7, FALSE)</f>
        <v>USD</v>
      </c>
      <c r="H906">
        <f>VLOOKUP(A906, Kickstarter!B:I, 8, FALSE)</f>
        <v>1451786137</v>
      </c>
    </row>
    <row r="907" spans="1:8" ht="45" x14ac:dyDescent="0.25">
      <c r="A907" s="1" t="s">
        <v>906</v>
      </c>
      <c r="B907" s="1" t="str">
        <f>VLOOKUP(A907, Kickstarter!B:C, 2, FALSE)</f>
        <v>Working hard to get into the studio to record, produce, and edit my break out CD. I hope to realize my vision!</v>
      </c>
      <c r="C907" s="9">
        <f>VLOOKUP(A907, Kickstarter!B:E, 3, FALSE)</f>
        <v>6500</v>
      </c>
      <c r="D907">
        <f>VLOOKUP(A907, Kickstarter!B:E, 4, FALSE)</f>
        <v>196</v>
      </c>
      <c r="E907" t="str">
        <f>VLOOKUP(A907, Kickstarter!B:F, 5, FALSE)</f>
        <v>failed</v>
      </c>
      <c r="F907" t="str">
        <f>VLOOKUP(A907, Kickstarter!B:G, 6, FALSE)</f>
        <v>US</v>
      </c>
      <c r="G907" t="str">
        <f>VLOOKUP(A907, Kickstarter!B:H, 7, FALSE)</f>
        <v>USD</v>
      </c>
      <c r="H907">
        <f>VLOOKUP(A907, Kickstarter!B:I, 8, FALSE)</f>
        <v>1295847926</v>
      </c>
    </row>
    <row r="908" spans="1:8" ht="30" x14ac:dyDescent="0.25">
      <c r="A908" s="1" t="s">
        <v>907</v>
      </c>
      <c r="B908" s="1" t="str">
        <f>VLOOKUP(A908, Kickstarter!B:C, 2, FALSE)</f>
        <v>The DMV's most respected saxophonist pay tribute to Motown.</v>
      </c>
      <c r="C908" s="9">
        <f>VLOOKUP(A908, Kickstarter!B:E, 3, FALSE)</f>
        <v>15000</v>
      </c>
      <c r="D908">
        <f>VLOOKUP(A908, Kickstarter!B:E, 4, FALSE)</f>
        <v>0</v>
      </c>
      <c r="E908" t="str">
        <f>VLOOKUP(A908, Kickstarter!B:F, 5, FALSE)</f>
        <v>failed</v>
      </c>
      <c r="F908" t="str">
        <f>VLOOKUP(A908, Kickstarter!B:G, 6, FALSE)</f>
        <v>US</v>
      </c>
      <c r="G908" t="str">
        <f>VLOOKUP(A908, Kickstarter!B:H, 7, FALSE)</f>
        <v>USD</v>
      </c>
      <c r="H908">
        <f>VLOOKUP(A908, Kickstarter!B:I, 8, FALSE)</f>
        <v>1394681590</v>
      </c>
    </row>
    <row r="909" spans="1:8" ht="45" x14ac:dyDescent="0.25">
      <c r="A909" s="1" t="s">
        <v>908</v>
      </c>
      <c r="B909" s="1" t="str">
        <f>VLOOKUP(A909, Kickstarter!B:C, 2, FALSE)</f>
        <v>Greg Chambers' self-titled CD needs support for post production, replication, and promotion.</v>
      </c>
      <c r="C909" s="9">
        <f>VLOOKUP(A909, Kickstarter!B:E, 3, FALSE)</f>
        <v>2900</v>
      </c>
      <c r="D909">
        <f>VLOOKUP(A909, Kickstarter!B:E, 4, FALSE)</f>
        <v>0</v>
      </c>
      <c r="E909" t="str">
        <f>VLOOKUP(A909, Kickstarter!B:F, 5, FALSE)</f>
        <v>failed</v>
      </c>
      <c r="F909" t="str">
        <f>VLOOKUP(A909, Kickstarter!B:G, 6, FALSE)</f>
        <v>US</v>
      </c>
      <c r="G909" t="str">
        <f>VLOOKUP(A909, Kickstarter!B:H, 7, FALSE)</f>
        <v>USD</v>
      </c>
      <c r="H909">
        <f>VLOOKUP(A909, Kickstarter!B:I, 8, FALSE)</f>
        <v>1315715823</v>
      </c>
    </row>
    <row r="910" spans="1:8" ht="45" x14ac:dyDescent="0.25">
      <c r="A910" s="1" t="s">
        <v>909</v>
      </c>
      <c r="B910" s="1" t="str">
        <f>VLOOKUP(A910, Kickstarter!B:C, 2, FALSE)</f>
        <v>This project is designed to help protect the environment by using Eco-friendly product packaging.</v>
      </c>
      <c r="C910" s="9">
        <f>VLOOKUP(A910, Kickstarter!B:E, 3, FALSE)</f>
        <v>2500</v>
      </c>
      <c r="D910">
        <f>VLOOKUP(A910, Kickstarter!B:E, 4, FALSE)</f>
        <v>0</v>
      </c>
      <c r="E910" t="str">
        <f>VLOOKUP(A910, Kickstarter!B:F, 5, FALSE)</f>
        <v>failed</v>
      </c>
      <c r="F910" t="str">
        <f>VLOOKUP(A910, Kickstarter!B:G, 6, FALSE)</f>
        <v>US</v>
      </c>
      <c r="G910" t="str">
        <f>VLOOKUP(A910, Kickstarter!B:H, 7, FALSE)</f>
        <v>USD</v>
      </c>
      <c r="H910">
        <f>VLOOKUP(A910, Kickstarter!B:I, 8, FALSE)</f>
        <v>1280206740</v>
      </c>
    </row>
    <row r="911" spans="1:8" ht="60" x14ac:dyDescent="0.25">
      <c r="A911" s="1" t="s">
        <v>910</v>
      </c>
      <c r="B911" s="1" t="str">
        <f>VLOOKUP(A911, Kickstarter!B:C, 2, FALSE)</f>
        <v>Woody Woodland and Carol Stone, are back on the scene presenting Philly Jazz Fest â€œRemembering Groverâ€ September 22, 2012.</v>
      </c>
      <c r="C911" s="9">
        <f>VLOOKUP(A911, Kickstarter!B:E, 3, FALSE)</f>
        <v>16000</v>
      </c>
      <c r="D911">
        <f>VLOOKUP(A911, Kickstarter!B:E, 4, FALSE)</f>
        <v>520</v>
      </c>
      <c r="E911" t="str">
        <f>VLOOKUP(A911, Kickstarter!B:F, 5, FALSE)</f>
        <v>failed</v>
      </c>
      <c r="F911" t="str">
        <f>VLOOKUP(A911, Kickstarter!B:G, 6, FALSE)</f>
        <v>US</v>
      </c>
      <c r="G911" t="str">
        <f>VLOOKUP(A911, Kickstarter!B:H, 7, FALSE)</f>
        <v>USD</v>
      </c>
      <c r="H911">
        <f>VLOOKUP(A911, Kickstarter!B:I, 8, FALSE)</f>
        <v>1343016000</v>
      </c>
    </row>
    <row r="912" spans="1:8" ht="45" x14ac:dyDescent="0.25">
      <c r="A912" s="1" t="s">
        <v>911</v>
      </c>
      <c r="B912" s="1" t="str">
        <f>VLOOKUP(A912, Kickstarter!B:C, 2, FALSE)</f>
        <v>After the success of my first album "A Very Hattie Christmas" I'm coming back with my second album "The Way We Used To Bee".</v>
      </c>
      <c r="C912" s="9">
        <f>VLOOKUP(A912, Kickstarter!B:E, 3, FALSE)</f>
        <v>550</v>
      </c>
      <c r="D912">
        <f>VLOOKUP(A912, Kickstarter!B:E, 4, FALSE)</f>
        <v>123</v>
      </c>
      <c r="E912" t="str">
        <f>VLOOKUP(A912, Kickstarter!B:F, 5, FALSE)</f>
        <v>failed</v>
      </c>
      <c r="F912" t="str">
        <f>VLOOKUP(A912, Kickstarter!B:G, 6, FALSE)</f>
        <v>GB</v>
      </c>
      <c r="G912" t="str">
        <f>VLOOKUP(A912, Kickstarter!B:H, 7, FALSE)</f>
        <v>GBP</v>
      </c>
      <c r="H912">
        <f>VLOOKUP(A912, Kickstarter!B:I, 8, FALSE)</f>
        <v>1488546319</v>
      </c>
    </row>
    <row r="913" spans="1:8" ht="60" x14ac:dyDescent="0.25">
      <c r="A913" s="1" t="s">
        <v>912</v>
      </c>
      <c r="B913" s="1" t="str">
        <f>VLOOKUP(A913, Kickstarter!B:C, 2, FALSE)</f>
        <v>Promoting an "over the top" all inclusive jazz experience featuring top notch performers in a luxurious Latin setting in Lima, Peru.</v>
      </c>
      <c r="C913" s="9">
        <f>VLOOKUP(A913, Kickstarter!B:E, 3, FALSE)</f>
        <v>100000</v>
      </c>
      <c r="D913">
        <f>VLOOKUP(A913, Kickstarter!B:E, 4, FALSE)</f>
        <v>0</v>
      </c>
      <c r="E913" t="str">
        <f>VLOOKUP(A913, Kickstarter!B:F, 5, FALSE)</f>
        <v>failed</v>
      </c>
      <c r="F913" t="str">
        <f>VLOOKUP(A913, Kickstarter!B:G, 6, FALSE)</f>
        <v>US</v>
      </c>
      <c r="G913" t="str">
        <f>VLOOKUP(A913, Kickstarter!B:H, 7, FALSE)</f>
        <v>USD</v>
      </c>
      <c r="H913">
        <f>VLOOKUP(A913, Kickstarter!B:I, 8, FALSE)</f>
        <v>1390522045</v>
      </c>
    </row>
    <row r="914" spans="1:8" ht="45" x14ac:dyDescent="0.25">
      <c r="A914" s="1" t="s">
        <v>913</v>
      </c>
      <c r="B914" s="1" t="str">
        <f>VLOOKUP(A914, Kickstarter!B:C, 2, FALSE)</f>
        <v>My new album will be called Triad, an album of original music performed by me &amp; guest musical artists.</v>
      </c>
      <c r="C914" s="9">
        <f>VLOOKUP(A914, Kickstarter!B:E, 3, FALSE)</f>
        <v>3500</v>
      </c>
      <c r="D914">
        <f>VLOOKUP(A914, Kickstarter!B:E, 4, FALSE)</f>
        <v>30</v>
      </c>
      <c r="E914" t="str">
        <f>VLOOKUP(A914, Kickstarter!B:F, 5, FALSE)</f>
        <v>failed</v>
      </c>
      <c r="F914" t="str">
        <f>VLOOKUP(A914, Kickstarter!B:G, 6, FALSE)</f>
        <v>US</v>
      </c>
      <c r="G914" t="str">
        <f>VLOOKUP(A914, Kickstarter!B:H, 7, FALSE)</f>
        <v>USD</v>
      </c>
      <c r="H914">
        <f>VLOOKUP(A914, Kickstarter!B:I, 8, FALSE)</f>
        <v>1355197047</v>
      </c>
    </row>
    <row r="915" spans="1:8" ht="60" x14ac:dyDescent="0.25">
      <c r="A915" s="1" t="s">
        <v>914</v>
      </c>
      <c r="B915" s="1" t="str">
        <f>VLOOKUP(A915, Kickstarter!B:C, 2, FALSE)</f>
        <v>Faith Monah is an unique Gospel-Jazz singer who scats and swings the Word of God. She is ready to record her FIRST jazzy Gospel album.</v>
      </c>
      <c r="C915" s="9">
        <f>VLOOKUP(A915, Kickstarter!B:E, 3, FALSE)</f>
        <v>30000</v>
      </c>
      <c r="D915">
        <f>VLOOKUP(A915, Kickstarter!B:E, 4, FALSE)</f>
        <v>1982</v>
      </c>
      <c r="E915" t="str">
        <f>VLOOKUP(A915, Kickstarter!B:F, 5, FALSE)</f>
        <v>failed</v>
      </c>
      <c r="F915" t="str">
        <f>VLOOKUP(A915, Kickstarter!B:G, 6, FALSE)</f>
        <v>US</v>
      </c>
      <c r="G915" t="str">
        <f>VLOOKUP(A915, Kickstarter!B:H, 7, FALSE)</f>
        <v>USD</v>
      </c>
      <c r="H915">
        <f>VLOOKUP(A915, Kickstarter!B:I, 8, FALSE)</f>
        <v>1336188019</v>
      </c>
    </row>
    <row r="916" spans="1:8" ht="45" x14ac:dyDescent="0.25">
      <c r="A916" s="1" t="s">
        <v>915</v>
      </c>
      <c r="B916" s="1" t="str">
        <f>VLOOKUP(A916, Kickstarter!B:C, 2, FALSE)</f>
        <v>This project is for the making of a music video. All funds will go towards production costs for this event only.</v>
      </c>
      <c r="C916" s="9">
        <f>VLOOKUP(A916, Kickstarter!B:E, 3, FALSE)</f>
        <v>1500</v>
      </c>
      <c r="D916">
        <f>VLOOKUP(A916, Kickstarter!B:E, 4, FALSE)</f>
        <v>0</v>
      </c>
      <c r="E916" t="str">
        <f>VLOOKUP(A916, Kickstarter!B:F, 5, FALSE)</f>
        <v>failed</v>
      </c>
      <c r="F916" t="str">
        <f>VLOOKUP(A916, Kickstarter!B:G, 6, FALSE)</f>
        <v>US</v>
      </c>
      <c r="G916" t="str">
        <f>VLOOKUP(A916, Kickstarter!B:H, 7, FALSE)</f>
        <v>USD</v>
      </c>
      <c r="H916">
        <f>VLOOKUP(A916, Kickstarter!B:I, 8, FALSE)</f>
        <v>1345918747</v>
      </c>
    </row>
    <row r="917" spans="1:8" ht="45" x14ac:dyDescent="0.25">
      <c r="A917" s="1" t="s">
        <v>916</v>
      </c>
      <c r="B917" s="1" t="str">
        <f>VLOOKUP(A917, Kickstarter!B:C, 2, FALSE)</f>
        <v>â€œThe Deep Brooklyn Suiteâ€ is a series of musical impressions about living and surviving in Brooklyn.</v>
      </c>
      <c r="C917" s="9">
        <f>VLOOKUP(A917, Kickstarter!B:E, 3, FALSE)</f>
        <v>6500</v>
      </c>
      <c r="D917">
        <f>VLOOKUP(A917, Kickstarter!B:E, 4, FALSE)</f>
        <v>375</v>
      </c>
      <c r="E917" t="str">
        <f>VLOOKUP(A917, Kickstarter!B:F, 5, FALSE)</f>
        <v>failed</v>
      </c>
      <c r="F917" t="str">
        <f>VLOOKUP(A917, Kickstarter!B:G, 6, FALSE)</f>
        <v>US</v>
      </c>
      <c r="G917" t="str">
        <f>VLOOKUP(A917, Kickstarter!B:H, 7, FALSE)</f>
        <v>USD</v>
      </c>
      <c r="H917">
        <f>VLOOKUP(A917, Kickstarter!B:I, 8, FALSE)</f>
        <v>1330577940</v>
      </c>
    </row>
    <row r="918" spans="1:8" ht="45" x14ac:dyDescent="0.25">
      <c r="A918" s="1" t="s">
        <v>917</v>
      </c>
      <c r="B918" s="1" t="str">
        <f>VLOOKUP(A918, Kickstarter!B:C, 2, FALSE)</f>
        <v xml:space="preserve">Our next audio recording projects are scheduled for November 1 to 3, 2010 here in Kansas City, Missouri! </v>
      </c>
      <c r="C918" s="9">
        <f>VLOOKUP(A918, Kickstarter!B:E, 3, FALSE)</f>
        <v>3300</v>
      </c>
      <c r="D918">
        <f>VLOOKUP(A918, Kickstarter!B:E, 4, FALSE)</f>
        <v>0</v>
      </c>
      <c r="E918" t="str">
        <f>VLOOKUP(A918, Kickstarter!B:F, 5, FALSE)</f>
        <v>failed</v>
      </c>
      <c r="F918" t="str">
        <f>VLOOKUP(A918, Kickstarter!B:G, 6, FALSE)</f>
        <v>US</v>
      </c>
      <c r="G918" t="str">
        <f>VLOOKUP(A918, Kickstarter!B:H, 7, FALSE)</f>
        <v>USD</v>
      </c>
      <c r="H918">
        <f>VLOOKUP(A918, Kickstarter!B:I, 8, FALSE)</f>
        <v>1287723600</v>
      </c>
    </row>
    <row r="919" spans="1:8" ht="60" x14ac:dyDescent="0.25">
      <c r="A919" s="1" t="s">
        <v>918</v>
      </c>
      <c r="B919" s="1" t="str">
        <f>VLOOKUP(A919, Kickstarter!B:C, 2, FALSE)</f>
        <v>2014 World Cup / Copa do Mundo is creating much controversy. The song and video support and promote music &amp; sports education for all.</v>
      </c>
      <c r="C919" s="9">
        <f>VLOOKUP(A919, Kickstarter!B:E, 3, FALSE)</f>
        <v>5000</v>
      </c>
      <c r="D919">
        <f>VLOOKUP(A919, Kickstarter!B:E, 4, FALSE)</f>
        <v>30</v>
      </c>
      <c r="E919" t="str">
        <f>VLOOKUP(A919, Kickstarter!B:F, 5, FALSE)</f>
        <v>failed</v>
      </c>
      <c r="F919" t="str">
        <f>VLOOKUP(A919, Kickstarter!B:G, 6, FALSE)</f>
        <v>US</v>
      </c>
      <c r="G919" t="str">
        <f>VLOOKUP(A919, Kickstarter!B:H, 7, FALSE)</f>
        <v>USD</v>
      </c>
      <c r="H919">
        <f>VLOOKUP(A919, Kickstarter!B:I, 8, FALSE)</f>
        <v>1405305000</v>
      </c>
    </row>
    <row r="920" spans="1:8" ht="60" x14ac:dyDescent="0.25">
      <c r="A920" s="1" t="s">
        <v>919</v>
      </c>
      <c r="B920" s="1" t="str">
        <f>VLOOKUP(A920, Kickstarter!B:C, 2, FALSE)</f>
        <v>Come watch my new mind twisting yet soothing music video â€œNothing Basicâ€. If you like it you can become part of what's coming up next!</v>
      </c>
      <c r="C920" s="9">
        <f>VLOOKUP(A920, Kickstarter!B:E, 3, FALSE)</f>
        <v>3900</v>
      </c>
      <c r="D920">
        <f>VLOOKUP(A920, Kickstarter!B:E, 4, FALSE)</f>
        <v>196</v>
      </c>
      <c r="E920" t="str">
        <f>VLOOKUP(A920, Kickstarter!B:F, 5, FALSE)</f>
        <v>failed</v>
      </c>
      <c r="F920" t="str">
        <f>VLOOKUP(A920, Kickstarter!B:G, 6, FALSE)</f>
        <v>GB</v>
      </c>
      <c r="G920" t="str">
        <f>VLOOKUP(A920, Kickstarter!B:H, 7, FALSE)</f>
        <v>GBP</v>
      </c>
      <c r="H920">
        <f>VLOOKUP(A920, Kickstarter!B:I, 8, FALSE)</f>
        <v>1417474761</v>
      </c>
    </row>
    <row r="921" spans="1:8" ht="15.75" x14ac:dyDescent="0.25">
      <c r="A921" s="1" t="s">
        <v>920</v>
      </c>
      <c r="B921" s="1" t="str">
        <f>VLOOKUP(A921, Kickstarter!B:C, 2, FALSE)</f>
        <v>Cool jazz with a New Orleans flavor.</v>
      </c>
      <c r="C921" s="9">
        <f>VLOOKUP(A921, Kickstarter!B:E, 3, FALSE)</f>
        <v>20000</v>
      </c>
      <c r="D921">
        <f>VLOOKUP(A921, Kickstarter!B:E, 4, FALSE)</f>
        <v>100</v>
      </c>
      <c r="E921" t="str">
        <f>VLOOKUP(A921, Kickstarter!B:F, 5, FALSE)</f>
        <v>failed</v>
      </c>
      <c r="F921" t="str">
        <f>VLOOKUP(A921, Kickstarter!B:G, 6, FALSE)</f>
        <v>US</v>
      </c>
      <c r="G921" t="str">
        <f>VLOOKUP(A921, Kickstarter!B:H, 7, FALSE)</f>
        <v>USD</v>
      </c>
      <c r="H921">
        <f>VLOOKUP(A921, Kickstarter!B:I, 8, FALSE)</f>
        <v>1355930645</v>
      </c>
    </row>
    <row r="922" spans="1:8" ht="45" x14ac:dyDescent="0.25">
      <c r="A922" s="1" t="s">
        <v>921</v>
      </c>
      <c r="B922" s="1" t="str">
        <f>VLOOKUP(A922, Kickstarter!B:C, 2, FALSE)</f>
        <v>Miami club band records powerhouse fusion album. You don't have to be a musician to understand the sound of jazz.</v>
      </c>
      <c r="C922" s="9">
        <f>VLOOKUP(A922, Kickstarter!B:E, 3, FALSE)</f>
        <v>5500</v>
      </c>
      <c r="D922">
        <f>VLOOKUP(A922, Kickstarter!B:E, 4, FALSE)</f>
        <v>0</v>
      </c>
      <c r="E922" t="str">
        <f>VLOOKUP(A922, Kickstarter!B:F, 5, FALSE)</f>
        <v>failed</v>
      </c>
      <c r="F922" t="str">
        <f>VLOOKUP(A922, Kickstarter!B:G, 6, FALSE)</f>
        <v>US</v>
      </c>
      <c r="G922" t="str">
        <f>VLOOKUP(A922, Kickstarter!B:H, 7, FALSE)</f>
        <v>USD</v>
      </c>
      <c r="H922">
        <f>VLOOKUP(A922, Kickstarter!B:I, 8, FALSE)</f>
        <v>1384448822</v>
      </c>
    </row>
    <row r="923" spans="1:8" ht="60" x14ac:dyDescent="0.25">
      <c r="A923" s="1" t="s">
        <v>922</v>
      </c>
      <c r="B923" s="1" t="str">
        <f>VLOOKUP(A923, Kickstarter!B:C, 2, FALSE)</f>
        <v>I'm recording the music of my uncle, Legendary trumpeter Clifford Brown. Had uncle Cliff lived, how might he revisit his music today?</v>
      </c>
      <c r="C923" s="9">
        <f>VLOOKUP(A923, Kickstarter!B:E, 3, FALSE)</f>
        <v>15000</v>
      </c>
      <c r="D923">
        <f>VLOOKUP(A923, Kickstarter!B:E, 4, FALSE)</f>
        <v>4635</v>
      </c>
      <c r="E923" t="str">
        <f>VLOOKUP(A923, Kickstarter!B:F, 5, FALSE)</f>
        <v>failed</v>
      </c>
      <c r="F923" t="str">
        <f>VLOOKUP(A923, Kickstarter!B:G, 6, FALSE)</f>
        <v>US</v>
      </c>
      <c r="G923" t="str">
        <f>VLOOKUP(A923, Kickstarter!B:H, 7, FALSE)</f>
        <v>USD</v>
      </c>
      <c r="H923">
        <f>VLOOKUP(A923, Kickstarter!B:I, 8, FALSE)</f>
        <v>1323666376</v>
      </c>
    </row>
    <row r="924" spans="1:8" ht="45" x14ac:dyDescent="0.25">
      <c r="A924" s="1" t="s">
        <v>923</v>
      </c>
      <c r="B924" s="1" t="str">
        <f>VLOOKUP(A924, Kickstarter!B:C, 2, FALSE)</f>
        <v>Our goal is to help educate the world about jazz and its components; how it relates to love, romance, and success.</v>
      </c>
      <c r="C924" s="9">
        <f>VLOOKUP(A924, Kickstarter!B:E, 3, FALSE)</f>
        <v>27000</v>
      </c>
      <c r="D924">
        <f>VLOOKUP(A924, Kickstarter!B:E, 4, FALSE)</f>
        <v>5680</v>
      </c>
      <c r="E924" t="str">
        <f>VLOOKUP(A924, Kickstarter!B:F, 5, FALSE)</f>
        <v>failed</v>
      </c>
      <c r="F924" t="str">
        <f>VLOOKUP(A924, Kickstarter!B:G, 6, FALSE)</f>
        <v>US</v>
      </c>
      <c r="G924" t="str">
        <f>VLOOKUP(A924, Kickstarter!B:H, 7, FALSE)</f>
        <v>USD</v>
      </c>
      <c r="H924">
        <f>VLOOKUP(A924, Kickstarter!B:I, 8, FALSE)</f>
        <v>1412167393</v>
      </c>
    </row>
    <row r="925" spans="1:8" ht="60" x14ac:dyDescent="0.25">
      <c r="A925" s="1" t="s">
        <v>924</v>
      </c>
      <c r="B925" s="1" t="str">
        <f>VLOOKUP(A925, Kickstarter!B:C, 2, FALSE)</f>
        <v>My first solo Album, "Siempre Filiberto".  Inspired by and dedicated to a great man in my life who I recently lost to a tragic accident</v>
      </c>
      <c r="C925" s="9">
        <f>VLOOKUP(A925, Kickstarter!B:E, 3, FALSE)</f>
        <v>15000</v>
      </c>
      <c r="D925">
        <f>VLOOKUP(A925, Kickstarter!B:E, 4, FALSE)</f>
        <v>330</v>
      </c>
      <c r="E925" t="str">
        <f>VLOOKUP(A925, Kickstarter!B:F, 5, FALSE)</f>
        <v>failed</v>
      </c>
      <c r="F925" t="str">
        <f>VLOOKUP(A925, Kickstarter!B:G, 6, FALSE)</f>
        <v>US</v>
      </c>
      <c r="G925" t="str">
        <f>VLOOKUP(A925, Kickstarter!B:H, 7, FALSE)</f>
        <v>USD</v>
      </c>
      <c r="H925">
        <f>VLOOKUP(A925, Kickstarter!B:I, 8, FALSE)</f>
        <v>1416614523</v>
      </c>
    </row>
    <row r="926" spans="1:8" ht="60" x14ac:dyDescent="0.25">
      <c r="A926" s="1" t="s">
        <v>925</v>
      </c>
      <c r="B926" s="1" t="str">
        <f>VLOOKUP(A926, Kickstarter!B:C, 2, FALSE)</f>
        <v>Cultural and jazz instructional classes for youth at Preservation Hall. Preserving traditional New Orleans jazz and it's African roots.</v>
      </c>
      <c r="C926" s="9">
        <f>VLOOKUP(A926, Kickstarter!B:E, 3, FALSE)</f>
        <v>3000</v>
      </c>
      <c r="D926">
        <f>VLOOKUP(A926, Kickstarter!B:E, 4, FALSE)</f>
        <v>327</v>
      </c>
      <c r="E926" t="str">
        <f>VLOOKUP(A926, Kickstarter!B:F, 5, FALSE)</f>
        <v>failed</v>
      </c>
      <c r="F926" t="str">
        <f>VLOOKUP(A926, Kickstarter!B:G, 6, FALSE)</f>
        <v>US</v>
      </c>
      <c r="G926" t="str">
        <f>VLOOKUP(A926, Kickstarter!B:H, 7, FALSE)</f>
        <v>USD</v>
      </c>
      <c r="H926">
        <f>VLOOKUP(A926, Kickstarter!B:I, 8, FALSE)</f>
        <v>1360795069</v>
      </c>
    </row>
    <row r="927" spans="1:8" ht="45" x14ac:dyDescent="0.25">
      <c r="A927" s="1" t="s">
        <v>926</v>
      </c>
      <c r="B927" s="1" t="str">
        <f>VLOOKUP(A927, Kickstarter!B:C, 2, FALSE)</f>
        <v>This project is a mix of original &amp; standard song selections.  This phase covers recording and package design expenses.</v>
      </c>
      <c r="C927" s="9">
        <f>VLOOKUP(A927, Kickstarter!B:E, 3, FALSE)</f>
        <v>6000</v>
      </c>
      <c r="D927">
        <f>VLOOKUP(A927, Kickstarter!B:E, 4, FALSE)</f>
        <v>160</v>
      </c>
      <c r="E927" t="str">
        <f>VLOOKUP(A927, Kickstarter!B:F, 5, FALSE)</f>
        <v>failed</v>
      </c>
      <c r="F927" t="str">
        <f>VLOOKUP(A927, Kickstarter!B:G, 6, FALSE)</f>
        <v>US</v>
      </c>
      <c r="G927" t="str">
        <f>VLOOKUP(A927, Kickstarter!B:H, 7, FALSE)</f>
        <v>USD</v>
      </c>
      <c r="H927">
        <f>VLOOKUP(A927, Kickstarter!B:I, 8, FALSE)</f>
        <v>1385590111</v>
      </c>
    </row>
    <row r="928" spans="1:8" ht="60" x14ac:dyDescent="0.25">
      <c r="A928" s="1" t="s">
        <v>927</v>
      </c>
      <c r="B928" s="1" t="str">
        <f>VLOOKUP(A928, Kickstarter!B:C, 2, FALSE)</f>
        <v>we are an ambitious collective of brooklynites striving to fuse a concept album/fim into a multimedia musical theate.Inspired by the 2012shif</v>
      </c>
      <c r="C928" s="9">
        <f>VLOOKUP(A928, Kickstarter!B:E, 3, FALSE)</f>
        <v>7000</v>
      </c>
      <c r="D928">
        <f>VLOOKUP(A928, Kickstarter!B:E, 4, FALSE)</f>
        <v>0</v>
      </c>
      <c r="E928" t="str">
        <f>VLOOKUP(A928, Kickstarter!B:F, 5, FALSE)</f>
        <v>failed</v>
      </c>
      <c r="F928" t="str">
        <f>VLOOKUP(A928, Kickstarter!B:G, 6, FALSE)</f>
        <v>US</v>
      </c>
      <c r="G928" t="str">
        <f>VLOOKUP(A928, Kickstarter!B:H, 7, FALSE)</f>
        <v>USD</v>
      </c>
      <c r="H928">
        <f>VLOOKUP(A928, Kickstarter!B:I, 8, FALSE)</f>
        <v>1278628800</v>
      </c>
    </row>
    <row r="929" spans="1:8" ht="30" x14ac:dyDescent="0.25">
      <c r="A929" s="1" t="s">
        <v>928</v>
      </c>
      <c r="B929" s="1" t="str">
        <f>VLOOKUP(A929, Kickstarter!B:C, 2, FALSE)</f>
        <v>Studio CD/DVD Solo project of Pianist &amp; Keyboardist Jetro da Silva</v>
      </c>
      <c r="C929" s="9">
        <f>VLOOKUP(A929, Kickstarter!B:E, 3, FALSE)</f>
        <v>20000</v>
      </c>
      <c r="D929">
        <f>VLOOKUP(A929, Kickstarter!B:E, 4, FALSE)</f>
        <v>0</v>
      </c>
      <c r="E929" t="str">
        <f>VLOOKUP(A929, Kickstarter!B:F, 5, FALSE)</f>
        <v>failed</v>
      </c>
      <c r="F929" t="str">
        <f>VLOOKUP(A929, Kickstarter!B:G, 6, FALSE)</f>
        <v>US</v>
      </c>
      <c r="G929" t="str">
        <f>VLOOKUP(A929, Kickstarter!B:H, 7, FALSE)</f>
        <v>USD</v>
      </c>
      <c r="H929">
        <f>VLOOKUP(A929, Kickstarter!B:I, 8, FALSE)</f>
        <v>1337024695</v>
      </c>
    </row>
    <row r="930" spans="1:8" ht="45" x14ac:dyDescent="0.25">
      <c r="A930" s="1" t="s">
        <v>929</v>
      </c>
      <c r="B930" s="1" t="str">
        <f>VLOOKUP(A930, Kickstarter!B:C, 2, FALSE)</f>
        <v>A real Motown Backup singer on 22 gold and platinum albums headlines her own Jazz CD of Motown songs.</v>
      </c>
      <c r="C930" s="9">
        <f>VLOOKUP(A930, Kickstarter!B:E, 3, FALSE)</f>
        <v>14500</v>
      </c>
      <c r="D930">
        <f>VLOOKUP(A930, Kickstarter!B:E, 4, FALSE)</f>
        <v>1575</v>
      </c>
      <c r="E930" t="str">
        <f>VLOOKUP(A930, Kickstarter!B:F, 5, FALSE)</f>
        <v>failed</v>
      </c>
      <c r="F930" t="str">
        <f>VLOOKUP(A930, Kickstarter!B:G, 6, FALSE)</f>
        <v>US</v>
      </c>
      <c r="G930" t="str">
        <f>VLOOKUP(A930, Kickstarter!B:H, 7, FALSE)</f>
        <v>USD</v>
      </c>
      <c r="H930">
        <f>VLOOKUP(A930, Kickstarter!B:I, 8, FALSE)</f>
        <v>1353196800</v>
      </c>
    </row>
    <row r="931" spans="1:8" ht="45" x14ac:dyDescent="0.25">
      <c r="A931" s="1" t="s">
        <v>930</v>
      </c>
      <c r="B931" s="1" t="str">
        <f>VLOOKUP(A931, Kickstarter!B:C, 2, FALSE)</f>
        <v>I am searching for monetary funding to go into a good recording studio and record experimental intuitive improv jazz.</v>
      </c>
      <c r="C931" s="9">
        <f>VLOOKUP(A931, Kickstarter!B:E, 3, FALSE)</f>
        <v>500</v>
      </c>
      <c r="D931">
        <f>VLOOKUP(A931, Kickstarter!B:E, 4, FALSE)</f>
        <v>0</v>
      </c>
      <c r="E931" t="str">
        <f>VLOOKUP(A931, Kickstarter!B:F, 5, FALSE)</f>
        <v>failed</v>
      </c>
      <c r="F931" t="str">
        <f>VLOOKUP(A931, Kickstarter!B:G, 6, FALSE)</f>
        <v>US</v>
      </c>
      <c r="G931" t="str">
        <f>VLOOKUP(A931, Kickstarter!B:H, 7, FALSE)</f>
        <v>USD</v>
      </c>
      <c r="H931">
        <f>VLOOKUP(A931, Kickstarter!B:I, 8, FALSE)</f>
        <v>1333946569</v>
      </c>
    </row>
    <row r="932" spans="1:8" ht="60" x14ac:dyDescent="0.25">
      <c r="A932" s="1" t="s">
        <v>931</v>
      </c>
      <c r="B932" s="1" t="str">
        <f>VLOOKUP(A932, Kickstarter!B:C, 2, FALSE)</f>
        <v>We recorded a full-length album to be released this summer for FREE!  All we need is the last $900 to master it. Donate today for some rad gifts!</v>
      </c>
      <c r="C932" s="9">
        <f>VLOOKUP(A932, Kickstarter!B:E, 3, FALSE)</f>
        <v>900</v>
      </c>
      <c r="D932">
        <f>VLOOKUP(A932, Kickstarter!B:E, 4, FALSE)</f>
        <v>345</v>
      </c>
      <c r="E932" t="str">
        <f>VLOOKUP(A932, Kickstarter!B:F, 5, FALSE)</f>
        <v>failed</v>
      </c>
      <c r="F932" t="str">
        <f>VLOOKUP(A932, Kickstarter!B:G, 6, FALSE)</f>
        <v>US</v>
      </c>
      <c r="G932" t="str">
        <f>VLOOKUP(A932, Kickstarter!B:H, 7, FALSE)</f>
        <v>USD</v>
      </c>
      <c r="H932">
        <f>VLOOKUP(A932, Kickstarter!B:I, 8, FALSE)</f>
        <v>1277501520</v>
      </c>
    </row>
    <row r="933" spans="1:8" ht="45" x14ac:dyDescent="0.25">
      <c r="A933" s="1" t="s">
        <v>932</v>
      </c>
      <c r="B933" s="1" t="str">
        <f>VLOOKUP(A933, Kickstarter!B:C, 2, FALSE)</f>
        <v>A contemporary jazz project crossing music lines, from jazz to rock walking through some free elements and full of melody!</v>
      </c>
      <c r="C933" s="9">
        <f>VLOOKUP(A933, Kickstarter!B:E, 3, FALSE)</f>
        <v>2000</v>
      </c>
      <c r="D933">
        <f>VLOOKUP(A933, Kickstarter!B:E, 4, FALSE)</f>
        <v>131</v>
      </c>
      <c r="E933" t="str">
        <f>VLOOKUP(A933, Kickstarter!B:F, 5, FALSE)</f>
        <v>failed</v>
      </c>
      <c r="F933" t="str">
        <f>VLOOKUP(A933, Kickstarter!B:G, 6, FALSE)</f>
        <v>GB</v>
      </c>
      <c r="G933" t="str">
        <f>VLOOKUP(A933, Kickstarter!B:H, 7, FALSE)</f>
        <v>GBP</v>
      </c>
      <c r="H933">
        <f>VLOOKUP(A933, Kickstarter!B:I, 8, FALSE)</f>
        <v>1395007200</v>
      </c>
    </row>
    <row r="934" spans="1:8" ht="45" x14ac:dyDescent="0.25">
      <c r="A934" s="1" t="s">
        <v>933</v>
      </c>
      <c r="B934" s="1" t="str">
        <f>VLOOKUP(A934, Kickstarter!B:C, 2, FALSE)</f>
        <v>Help me to create my 3rd album, a Christmas CD with 16 Holiday/Original favorites!</v>
      </c>
      <c r="C934" s="9">
        <f>VLOOKUP(A934, Kickstarter!B:E, 3, FALSE)</f>
        <v>9500</v>
      </c>
      <c r="D934">
        <f>VLOOKUP(A934, Kickstarter!B:E, 4, FALSE)</f>
        <v>1381</v>
      </c>
      <c r="E934" t="str">
        <f>VLOOKUP(A934, Kickstarter!B:F, 5, FALSE)</f>
        <v>failed</v>
      </c>
      <c r="F934" t="str">
        <f>VLOOKUP(A934, Kickstarter!B:G, 6, FALSE)</f>
        <v>US</v>
      </c>
      <c r="G934" t="str">
        <f>VLOOKUP(A934, Kickstarter!B:H, 7, FALSE)</f>
        <v>USD</v>
      </c>
      <c r="H934">
        <f>VLOOKUP(A934, Kickstarter!B:I, 8, FALSE)</f>
        <v>1363990545</v>
      </c>
    </row>
    <row r="935" spans="1:8" ht="60" x14ac:dyDescent="0.25">
      <c r="A935" s="1" t="s">
        <v>934</v>
      </c>
      <c r="B935" s="1" t="str">
        <f>VLOOKUP(A935, Kickstarter!B:C, 2, FALSE)</f>
        <v>I've only been able to release 7/10 songs for this album. I'd like to get into a professional studio and record them all properly.</v>
      </c>
      <c r="C935" s="9">
        <f>VLOOKUP(A935, Kickstarter!B:E, 3, FALSE)</f>
        <v>2000</v>
      </c>
      <c r="D935">
        <f>VLOOKUP(A935, Kickstarter!B:E, 4, FALSE)</f>
        <v>120</v>
      </c>
      <c r="E935" t="str">
        <f>VLOOKUP(A935, Kickstarter!B:F, 5, FALSE)</f>
        <v>failed</v>
      </c>
      <c r="F935" t="str">
        <f>VLOOKUP(A935, Kickstarter!B:G, 6, FALSE)</f>
        <v>US</v>
      </c>
      <c r="G935" t="str">
        <f>VLOOKUP(A935, Kickstarter!B:H, 7, FALSE)</f>
        <v>USD</v>
      </c>
      <c r="H935">
        <f>VLOOKUP(A935, Kickstarter!B:I, 8, FALSE)</f>
        <v>1399867409</v>
      </c>
    </row>
    <row r="936" spans="1:8" ht="60" x14ac:dyDescent="0.25">
      <c r="A936" s="1" t="s">
        <v>935</v>
      </c>
      <c r="B936" s="1" t="str">
        <f>VLOOKUP(A936, Kickstarter!B:C, 2, FALSE)</f>
        <v>Ground Effect is my first solo EP project intended to help promote Fusion and creative music music in Saskatchewan and Canada.</v>
      </c>
      <c r="C936" s="9">
        <f>VLOOKUP(A936, Kickstarter!B:E, 3, FALSE)</f>
        <v>5000</v>
      </c>
      <c r="D936">
        <f>VLOOKUP(A936, Kickstarter!B:E, 4, FALSE)</f>
        <v>1520</v>
      </c>
      <c r="E936" t="str">
        <f>VLOOKUP(A936, Kickstarter!B:F, 5, FALSE)</f>
        <v>failed</v>
      </c>
      <c r="F936" t="str">
        <f>VLOOKUP(A936, Kickstarter!B:G, 6, FALSE)</f>
        <v>CA</v>
      </c>
      <c r="G936" t="str">
        <f>VLOOKUP(A936, Kickstarter!B:H, 7, FALSE)</f>
        <v>CAD</v>
      </c>
      <c r="H936">
        <f>VLOOKUP(A936, Kickstarter!B:I, 8, FALSE)</f>
        <v>1399183200</v>
      </c>
    </row>
    <row r="937" spans="1:8" ht="60" x14ac:dyDescent="0.25">
      <c r="A937" s="1" t="s">
        <v>936</v>
      </c>
      <c r="B937" s="1" t="str">
        <f>VLOOKUP(A937, Kickstarter!B:C, 2, FALSE)</f>
        <v>This vocal music and spoken word project uses the  gift of life,love,hope &amp; peace to enable people to see themselves as a masterpiece!</v>
      </c>
      <c r="C937" s="9">
        <f>VLOOKUP(A937, Kickstarter!B:E, 3, FALSE)</f>
        <v>3500</v>
      </c>
      <c r="D937">
        <f>VLOOKUP(A937, Kickstarter!B:E, 4, FALSE)</f>
        <v>50</v>
      </c>
      <c r="E937" t="str">
        <f>VLOOKUP(A937, Kickstarter!B:F, 5, FALSE)</f>
        <v>failed</v>
      </c>
      <c r="F937" t="str">
        <f>VLOOKUP(A937, Kickstarter!B:G, 6, FALSE)</f>
        <v>US</v>
      </c>
      <c r="G937" t="str">
        <f>VLOOKUP(A937, Kickstarter!B:H, 7, FALSE)</f>
        <v>USD</v>
      </c>
      <c r="H937">
        <f>VLOOKUP(A937, Kickstarter!B:I, 8, FALSE)</f>
        <v>1454054429</v>
      </c>
    </row>
    <row r="938" spans="1:8" ht="45" x14ac:dyDescent="0.25">
      <c r="A938" s="1" t="s">
        <v>937</v>
      </c>
      <c r="B938" s="1" t="str">
        <f>VLOOKUP(A938, Kickstarter!B:C, 2, FALSE)</f>
        <v>A CD of a live Jazz concert featuring Marti Mendenhall, George Mitchell, Scott Steed and Todd Strait.</v>
      </c>
      <c r="C938" s="9">
        <f>VLOOKUP(A938, Kickstarter!B:E, 3, FALSE)</f>
        <v>1400</v>
      </c>
      <c r="D938">
        <f>VLOOKUP(A938, Kickstarter!B:E, 4, FALSE)</f>
        <v>0</v>
      </c>
      <c r="E938" t="str">
        <f>VLOOKUP(A938, Kickstarter!B:F, 5, FALSE)</f>
        <v>failed</v>
      </c>
      <c r="F938" t="str">
        <f>VLOOKUP(A938, Kickstarter!B:G, 6, FALSE)</f>
        <v>US</v>
      </c>
      <c r="G938" t="str">
        <f>VLOOKUP(A938, Kickstarter!B:H, 7, FALSE)</f>
        <v>USD</v>
      </c>
      <c r="H938">
        <f>VLOOKUP(A938, Kickstarter!B:I, 8, FALSE)</f>
        <v>1326916800</v>
      </c>
    </row>
    <row r="939" spans="1:8" ht="45" x14ac:dyDescent="0.25">
      <c r="A939" s="1" t="s">
        <v>938</v>
      </c>
      <c r="B939" s="1" t="str">
        <f>VLOOKUP(A939, Kickstarter!B:C, 2, FALSE)</f>
        <v>We've been invited to perform at Jazz Festival 2013. We must request funding to successfully manage this special invitation</v>
      </c>
      <c r="C939" s="9">
        <f>VLOOKUP(A939, Kickstarter!B:E, 3, FALSE)</f>
        <v>3500</v>
      </c>
      <c r="D939">
        <f>VLOOKUP(A939, Kickstarter!B:E, 4, FALSE)</f>
        <v>40</v>
      </c>
      <c r="E939" t="str">
        <f>VLOOKUP(A939, Kickstarter!B:F, 5, FALSE)</f>
        <v>failed</v>
      </c>
      <c r="F939" t="str">
        <f>VLOOKUP(A939, Kickstarter!B:G, 6, FALSE)</f>
        <v>US</v>
      </c>
      <c r="G939" t="str">
        <f>VLOOKUP(A939, Kickstarter!B:H, 7, FALSE)</f>
        <v>USD</v>
      </c>
      <c r="H939">
        <f>VLOOKUP(A939, Kickstarter!B:I, 8, FALSE)</f>
        <v>1383509357</v>
      </c>
    </row>
    <row r="940" spans="1:8" ht="45" x14ac:dyDescent="0.25">
      <c r="A940" s="1" t="s">
        <v>939</v>
      </c>
      <c r="B940" s="1" t="str">
        <f>VLOOKUP(A940, Kickstarter!B:C, 2, FALSE)</f>
        <v>Creating new avenues of exposure for young Jazz &amp; Soul artists
to express their Art of Music.</v>
      </c>
      <c r="C940" s="9">
        <f>VLOOKUP(A940, Kickstarter!B:E, 3, FALSE)</f>
        <v>7000</v>
      </c>
      <c r="D940">
        <f>VLOOKUP(A940, Kickstarter!B:E, 4, FALSE)</f>
        <v>25</v>
      </c>
      <c r="E940" t="str">
        <f>VLOOKUP(A940, Kickstarter!B:F, 5, FALSE)</f>
        <v>failed</v>
      </c>
      <c r="F940" t="str">
        <f>VLOOKUP(A940, Kickstarter!B:G, 6, FALSE)</f>
        <v>US</v>
      </c>
      <c r="G940" t="str">
        <f>VLOOKUP(A940, Kickstarter!B:H, 7, FALSE)</f>
        <v>USD</v>
      </c>
      <c r="H940">
        <f>VLOOKUP(A940, Kickstarter!B:I, 8, FALSE)</f>
        <v>1346585448</v>
      </c>
    </row>
    <row r="941" spans="1:8" ht="60" x14ac:dyDescent="0.25">
      <c r="A941" s="1" t="s">
        <v>940</v>
      </c>
      <c r="B941" s="1" t="str">
        <f>VLOOKUP(A941, Kickstarter!B:C, 2, FALSE)</f>
        <v>Jazz to jazz, New York to France, a piano trio of cutting-edge French jazzmen and a NY-based Japanese jazz pianist. Superbly different!</v>
      </c>
      <c r="C941" s="9">
        <f>VLOOKUP(A941, Kickstarter!B:E, 3, FALSE)</f>
        <v>2750</v>
      </c>
      <c r="D941">
        <f>VLOOKUP(A941, Kickstarter!B:E, 4, FALSE)</f>
        <v>40</v>
      </c>
      <c r="E941" t="str">
        <f>VLOOKUP(A941, Kickstarter!B:F, 5, FALSE)</f>
        <v>failed</v>
      </c>
      <c r="F941" t="str">
        <f>VLOOKUP(A941, Kickstarter!B:G, 6, FALSE)</f>
        <v>US</v>
      </c>
      <c r="G941" t="str">
        <f>VLOOKUP(A941, Kickstarter!B:H, 7, FALSE)</f>
        <v>USD</v>
      </c>
      <c r="H941">
        <f>VLOOKUP(A941, Kickstarter!B:I, 8, FALSE)</f>
        <v>1372622280</v>
      </c>
    </row>
    <row r="942" spans="1:8" ht="45" x14ac:dyDescent="0.25">
      <c r="A942" s="1" t="s">
        <v>941</v>
      </c>
      <c r="B942" s="1" t="str">
        <f>VLOOKUP(A942, Kickstarter!B:C, 2, FALSE)</f>
        <v>The 1st club in your bag should be between your ears!  Light up Your Brain Power. Play Smarter. Swing the LUMIC Band..</v>
      </c>
      <c r="C942" s="9">
        <f>VLOOKUP(A942, Kickstarter!B:E, 3, FALSE)</f>
        <v>9000</v>
      </c>
      <c r="D942">
        <f>VLOOKUP(A942, Kickstarter!B:E, 4, FALSE)</f>
        <v>1544</v>
      </c>
      <c r="E942" t="str">
        <f>VLOOKUP(A942, Kickstarter!B:F, 5, FALSE)</f>
        <v>failed</v>
      </c>
      <c r="F942" t="str">
        <f>VLOOKUP(A942, Kickstarter!B:G, 6, FALSE)</f>
        <v>US</v>
      </c>
      <c r="G942" t="str">
        <f>VLOOKUP(A942, Kickstarter!B:H, 7, FALSE)</f>
        <v>USD</v>
      </c>
      <c r="H942">
        <f>VLOOKUP(A942, Kickstarter!B:I, 8, FALSE)</f>
        <v>1439251926</v>
      </c>
    </row>
    <row r="943" spans="1:8" ht="60" x14ac:dyDescent="0.25">
      <c r="A943" s="1" t="s">
        <v>942</v>
      </c>
      <c r="B943" s="1" t="str">
        <f>VLOOKUP(A943, Kickstarter!B:C, 2, FALSE)</f>
        <v>Snoring shouldn't ruin your or your partner's sleep and you don't need expensive, uncomfortable or ugly devices to help the problem</v>
      </c>
      <c r="C943" s="9">
        <f>VLOOKUP(A943, Kickstarter!B:E, 3, FALSE)</f>
        <v>50000</v>
      </c>
      <c r="D943">
        <f>VLOOKUP(A943, Kickstarter!B:E, 4, FALSE)</f>
        <v>1161</v>
      </c>
      <c r="E943" t="str">
        <f>VLOOKUP(A943, Kickstarter!B:F, 5, FALSE)</f>
        <v>failed</v>
      </c>
      <c r="F943" t="str">
        <f>VLOOKUP(A943, Kickstarter!B:G, 6, FALSE)</f>
        <v>US</v>
      </c>
      <c r="G943" t="str">
        <f>VLOOKUP(A943, Kickstarter!B:H, 7, FALSE)</f>
        <v>USD</v>
      </c>
      <c r="H943">
        <f>VLOOKUP(A943, Kickstarter!B:I, 8, FALSE)</f>
        <v>1486693145</v>
      </c>
    </row>
    <row r="944" spans="1:8" ht="60" x14ac:dyDescent="0.25">
      <c r="A944" s="1" t="s">
        <v>943</v>
      </c>
      <c r="B944" s="1" t="str">
        <f>VLOOKUP(A944, Kickstarter!B:C, 2, FALSE)</f>
        <v>A Hands Free head mounted display adapter that supports the I AM Cardboard dscvr VR viewer for comfortable extended 3-D/VR viewing.</v>
      </c>
      <c r="C944" s="9">
        <f>VLOOKUP(A944, Kickstarter!B:E, 3, FALSE)</f>
        <v>7500</v>
      </c>
      <c r="D944">
        <f>VLOOKUP(A944, Kickstarter!B:E, 4, FALSE)</f>
        <v>668</v>
      </c>
      <c r="E944" t="str">
        <f>VLOOKUP(A944, Kickstarter!B:F, 5, FALSE)</f>
        <v>failed</v>
      </c>
      <c r="F944" t="str">
        <f>VLOOKUP(A944, Kickstarter!B:G, 6, FALSE)</f>
        <v>US</v>
      </c>
      <c r="G944" t="str">
        <f>VLOOKUP(A944, Kickstarter!B:H, 7, FALSE)</f>
        <v>USD</v>
      </c>
      <c r="H944">
        <f>VLOOKUP(A944, Kickstarter!B:I, 8, FALSE)</f>
        <v>1455826460</v>
      </c>
    </row>
    <row r="945" spans="1:8" ht="30" x14ac:dyDescent="0.25">
      <c r="A945" s="1" t="s">
        <v>944</v>
      </c>
      <c r="B945" s="1" t="str">
        <f>VLOOKUP(A945, Kickstarter!B:C, 2, FALSE)</f>
        <v>A mask for home or travel that will give you the best, undisturbed sleep of your life.</v>
      </c>
      <c r="C945" s="9">
        <f>VLOOKUP(A945, Kickstarter!B:E, 3, FALSE)</f>
        <v>3000</v>
      </c>
      <c r="D945">
        <f>VLOOKUP(A945, Kickstarter!B:E, 4, FALSE)</f>
        <v>289</v>
      </c>
      <c r="E945" t="str">
        <f>VLOOKUP(A945, Kickstarter!B:F, 5, FALSE)</f>
        <v>failed</v>
      </c>
      <c r="F945" t="str">
        <f>VLOOKUP(A945, Kickstarter!B:G, 6, FALSE)</f>
        <v>US</v>
      </c>
      <c r="G945" t="str">
        <f>VLOOKUP(A945, Kickstarter!B:H, 7, FALSE)</f>
        <v>USD</v>
      </c>
      <c r="H945">
        <f>VLOOKUP(A945, Kickstarter!B:I, 8, FALSE)</f>
        <v>1480438905</v>
      </c>
    </row>
    <row r="946" spans="1:8" ht="45" x14ac:dyDescent="0.25">
      <c r="A946" s="1" t="s">
        <v>945</v>
      </c>
      <c r="B946" s="1" t="str">
        <f>VLOOKUP(A946, Kickstarter!B:C, 2, FALSE)</f>
        <v>Find your pet when it's missing, digitally store pet-related information, and locate pet friend establishments and services.</v>
      </c>
      <c r="C946" s="9">
        <f>VLOOKUP(A946, Kickstarter!B:E, 3, FALSE)</f>
        <v>50000</v>
      </c>
      <c r="D946">
        <f>VLOOKUP(A946, Kickstarter!B:E, 4, FALSE)</f>
        <v>6663</v>
      </c>
      <c r="E946" t="str">
        <f>VLOOKUP(A946, Kickstarter!B:F, 5, FALSE)</f>
        <v>failed</v>
      </c>
      <c r="F946" t="str">
        <f>VLOOKUP(A946, Kickstarter!B:G, 6, FALSE)</f>
        <v>US</v>
      </c>
      <c r="G946" t="str">
        <f>VLOOKUP(A946, Kickstarter!B:H, 7, FALSE)</f>
        <v>USD</v>
      </c>
      <c r="H946">
        <f>VLOOKUP(A946, Kickstarter!B:I, 8, FALSE)</f>
        <v>1460988000</v>
      </c>
    </row>
    <row r="947" spans="1:8" ht="45" x14ac:dyDescent="0.25">
      <c r="A947" s="1" t="s">
        <v>946</v>
      </c>
      <c r="B947" s="1" t="str">
        <f>VLOOKUP(A947, Kickstarter!B:C, 2, FALSE)</f>
        <v>Make your watch Smart ! CT Band is an ultra-thin, high-tech smart watch-strap awarded twice at CES 2017 las vegas</v>
      </c>
      <c r="C947" s="9">
        <f>VLOOKUP(A947, Kickstarter!B:E, 3, FALSE)</f>
        <v>100000</v>
      </c>
      <c r="D947">
        <f>VLOOKUP(A947, Kickstarter!B:E, 4, FALSE)</f>
        <v>2484</v>
      </c>
      <c r="E947" t="str">
        <f>VLOOKUP(A947, Kickstarter!B:F, 5, FALSE)</f>
        <v>failed</v>
      </c>
      <c r="F947" t="str">
        <f>VLOOKUP(A947, Kickstarter!B:G, 6, FALSE)</f>
        <v>FR</v>
      </c>
      <c r="G947" t="str">
        <f>VLOOKUP(A947, Kickstarter!B:H, 7, FALSE)</f>
        <v>EUR</v>
      </c>
      <c r="H947">
        <f>VLOOKUP(A947, Kickstarter!B:I, 8, FALSE)</f>
        <v>1487462340</v>
      </c>
    </row>
    <row r="948" spans="1:8" ht="45" x14ac:dyDescent="0.25">
      <c r="A948" s="1" t="s">
        <v>947</v>
      </c>
      <c r="B948" s="1" t="str">
        <f>VLOOKUP(A948, Kickstarter!B:C, 2, FALSE)</f>
        <v>Soft edged-Hard working. The perfect wearable organization for the home and professional shop.</v>
      </c>
      <c r="C948" s="9">
        <f>VLOOKUP(A948, Kickstarter!B:E, 3, FALSE)</f>
        <v>15000</v>
      </c>
      <c r="D948">
        <f>VLOOKUP(A948, Kickstarter!B:E, 4, FALSE)</f>
        <v>286</v>
      </c>
      <c r="E948" t="str">
        <f>VLOOKUP(A948, Kickstarter!B:F, 5, FALSE)</f>
        <v>failed</v>
      </c>
      <c r="F948" t="str">
        <f>VLOOKUP(A948, Kickstarter!B:G, 6, FALSE)</f>
        <v>US</v>
      </c>
      <c r="G948" t="str">
        <f>VLOOKUP(A948, Kickstarter!B:H, 7, FALSE)</f>
        <v>USD</v>
      </c>
      <c r="H948">
        <f>VLOOKUP(A948, Kickstarter!B:I, 8, FALSE)</f>
        <v>1473444048</v>
      </c>
    </row>
    <row r="949" spans="1:8" ht="60" x14ac:dyDescent="0.25">
      <c r="A949" s="1" t="s">
        <v>948</v>
      </c>
      <c r="B949" s="1" t="str">
        <f>VLOOKUP(A949, Kickstarter!B:C, 2, FALSE)</f>
        <v>The CCP Pack is a bag that charges your smartphones and tablets on the go! Also holds small important items. "Never Without Power".</v>
      </c>
      <c r="C949" s="9">
        <f>VLOOKUP(A949, Kickstarter!B:E, 3, FALSE)</f>
        <v>850</v>
      </c>
      <c r="D949">
        <f>VLOOKUP(A949, Kickstarter!B:E, 4, FALSE)</f>
        <v>0</v>
      </c>
      <c r="E949" t="str">
        <f>VLOOKUP(A949, Kickstarter!B:F, 5, FALSE)</f>
        <v>failed</v>
      </c>
      <c r="F949" t="str">
        <f>VLOOKUP(A949, Kickstarter!B:G, 6, FALSE)</f>
        <v>US</v>
      </c>
      <c r="G949" t="str">
        <f>VLOOKUP(A949, Kickstarter!B:H, 7, FALSE)</f>
        <v>USD</v>
      </c>
      <c r="H949">
        <f>VLOOKUP(A949, Kickstarter!B:I, 8, FALSE)</f>
        <v>1467312306</v>
      </c>
    </row>
    <row r="950" spans="1:8" ht="60" x14ac:dyDescent="0.25">
      <c r="A950" s="1" t="s">
        <v>949</v>
      </c>
      <c r="B950" s="1" t="str">
        <f>VLOOKUP(A950, Kickstarter!B:C, 2, FALSE)</f>
        <v>T-Shirt with Led panel controlled by Android app over WiFi. 
Multiple shirts, games, text, video effects support,</v>
      </c>
      <c r="C950" s="9">
        <f>VLOOKUP(A950, Kickstarter!B:E, 3, FALSE)</f>
        <v>4000</v>
      </c>
      <c r="D950">
        <f>VLOOKUP(A950, Kickstarter!B:E, 4, FALSE)</f>
        <v>480</v>
      </c>
      <c r="E950" t="str">
        <f>VLOOKUP(A950, Kickstarter!B:F, 5, FALSE)</f>
        <v>failed</v>
      </c>
      <c r="F950" t="str">
        <f>VLOOKUP(A950, Kickstarter!B:G, 6, FALSE)</f>
        <v>NL</v>
      </c>
      <c r="G950" t="str">
        <f>VLOOKUP(A950, Kickstarter!B:H, 7, FALSE)</f>
        <v>EUR</v>
      </c>
      <c r="H950">
        <f>VLOOKUP(A950, Kickstarter!B:I, 8, FALSE)</f>
        <v>1457812364</v>
      </c>
    </row>
    <row r="951" spans="1:8" ht="45" x14ac:dyDescent="0.25">
      <c r="A951" s="1" t="s">
        <v>950</v>
      </c>
      <c r="B951" s="1" t="str">
        <f>VLOOKUP(A951, Kickstarter!B:C, 2, FALSE)</f>
        <v>Der INBED ist ein innovatives Multisensor-Wearable fÃ¼r die SturzprÃ¤vention motorisch eingeschrÃ¤nkter Personen.</v>
      </c>
      <c r="C951" s="9">
        <f>VLOOKUP(A951, Kickstarter!B:E, 3, FALSE)</f>
        <v>20000</v>
      </c>
      <c r="D951">
        <f>VLOOKUP(A951, Kickstarter!B:E, 4, FALSE)</f>
        <v>273</v>
      </c>
      <c r="E951" t="str">
        <f>VLOOKUP(A951, Kickstarter!B:F, 5, FALSE)</f>
        <v>failed</v>
      </c>
      <c r="F951" t="str">
        <f>VLOOKUP(A951, Kickstarter!B:G, 6, FALSE)</f>
        <v>DE</v>
      </c>
      <c r="G951" t="str">
        <f>VLOOKUP(A951, Kickstarter!B:H, 7, FALSE)</f>
        <v>EUR</v>
      </c>
      <c r="H951">
        <f>VLOOKUP(A951, Kickstarter!B:I, 8, FALSE)</f>
        <v>1456016576</v>
      </c>
    </row>
    <row r="952" spans="1:8" ht="45" x14ac:dyDescent="0.25">
      <c r="A952" s="1" t="s">
        <v>951</v>
      </c>
      <c r="B952" s="1" t="str">
        <f>VLOOKUP(A952, Kickstarter!B:C, 2, FALSE)</f>
        <v>Rider worn tail light brake light. Adheres to virtually any coat, jacket or vest. Stays on even when you get off.</v>
      </c>
      <c r="C952" s="9">
        <f>VLOOKUP(A952, Kickstarter!B:E, 3, FALSE)</f>
        <v>5000</v>
      </c>
      <c r="D952">
        <f>VLOOKUP(A952, Kickstarter!B:E, 4, FALSE)</f>
        <v>1402</v>
      </c>
      <c r="E952" t="str">
        <f>VLOOKUP(A952, Kickstarter!B:F, 5, FALSE)</f>
        <v>failed</v>
      </c>
      <c r="F952" t="str">
        <f>VLOOKUP(A952, Kickstarter!B:G, 6, FALSE)</f>
        <v>CA</v>
      </c>
      <c r="G952" t="str">
        <f>VLOOKUP(A952, Kickstarter!B:H, 7, FALSE)</f>
        <v>CAD</v>
      </c>
      <c r="H952">
        <f>VLOOKUP(A952, Kickstarter!B:I, 8, FALSE)</f>
        <v>1453053661</v>
      </c>
    </row>
    <row r="953" spans="1:8" ht="15.75" x14ac:dyDescent="0.25">
      <c r="A953" s="1" t="s">
        <v>952</v>
      </c>
      <c r="B953" s="1" t="str">
        <f>VLOOKUP(A953, Kickstarter!B:C, 2, FALSE)</f>
        <v>Revolutionizing the way we walk our dogs!</v>
      </c>
      <c r="C953" s="9">
        <f>VLOOKUP(A953, Kickstarter!B:E, 3, FALSE)</f>
        <v>50000</v>
      </c>
      <c r="D953">
        <f>VLOOKUP(A953, Kickstarter!B:E, 4, FALSE)</f>
        <v>19195</v>
      </c>
      <c r="E953" t="str">
        <f>VLOOKUP(A953, Kickstarter!B:F, 5, FALSE)</f>
        <v>failed</v>
      </c>
      <c r="F953" t="str">
        <f>VLOOKUP(A953, Kickstarter!B:G, 6, FALSE)</f>
        <v>US</v>
      </c>
      <c r="G953" t="str">
        <f>VLOOKUP(A953, Kickstarter!B:H, 7, FALSE)</f>
        <v>USD</v>
      </c>
      <c r="H953">
        <f>VLOOKUP(A953, Kickstarter!B:I, 8, FALSE)</f>
        <v>1465054872</v>
      </c>
    </row>
    <row r="954" spans="1:8" ht="30" x14ac:dyDescent="0.25">
      <c r="A954" s="1" t="s">
        <v>953</v>
      </c>
      <c r="B954" s="1" t="str">
        <f>VLOOKUP(A954, Kickstarter!B:C, 2, FALSE)</f>
        <v>Audionoggin: Wireless personal surround sound for the athlete in everyone.</v>
      </c>
      <c r="C954" s="9">
        <f>VLOOKUP(A954, Kickstarter!B:E, 3, FALSE)</f>
        <v>49000</v>
      </c>
      <c r="D954">
        <f>VLOOKUP(A954, Kickstarter!B:E, 4, FALSE)</f>
        <v>19572</v>
      </c>
      <c r="E954" t="str">
        <f>VLOOKUP(A954, Kickstarter!B:F, 5, FALSE)</f>
        <v>failed</v>
      </c>
      <c r="F954" t="str">
        <f>VLOOKUP(A954, Kickstarter!B:G, 6, FALSE)</f>
        <v>US</v>
      </c>
      <c r="G954" t="str">
        <f>VLOOKUP(A954, Kickstarter!B:H, 7, FALSE)</f>
        <v>USD</v>
      </c>
      <c r="H954">
        <f>VLOOKUP(A954, Kickstarter!B:I, 8, FALSE)</f>
        <v>1479483812</v>
      </c>
    </row>
    <row r="955" spans="1:8" ht="45" x14ac:dyDescent="0.25">
      <c r="A955" s="1" t="s">
        <v>954</v>
      </c>
      <c r="B955" s="1" t="str">
        <f>VLOOKUP(A955, Kickstarter!B:C, 2, FALSE)</f>
        <v>IRring is the worlds first universal remote control that fits on your finger and controls your TV, your lighting, and your life.</v>
      </c>
      <c r="C955" s="9">
        <f>VLOOKUP(A955, Kickstarter!B:E, 3, FALSE)</f>
        <v>15000</v>
      </c>
      <c r="D955">
        <f>VLOOKUP(A955, Kickstarter!B:E, 4, FALSE)</f>
        <v>126</v>
      </c>
      <c r="E955" t="str">
        <f>VLOOKUP(A955, Kickstarter!B:F, 5, FALSE)</f>
        <v>failed</v>
      </c>
      <c r="F955" t="str">
        <f>VLOOKUP(A955, Kickstarter!B:G, 6, FALSE)</f>
        <v>US</v>
      </c>
      <c r="G955" t="str">
        <f>VLOOKUP(A955, Kickstarter!B:H, 7, FALSE)</f>
        <v>USD</v>
      </c>
      <c r="H955">
        <f>VLOOKUP(A955, Kickstarter!B:I, 8, FALSE)</f>
        <v>1422158199</v>
      </c>
    </row>
    <row r="956" spans="1:8" ht="45" x14ac:dyDescent="0.25">
      <c r="A956" s="1" t="s">
        <v>955</v>
      </c>
      <c r="B956" s="1" t="str">
        <f>VLOOKUP(A956, Kickstarter!B:C, 2, FALSE)</f>
        <v>Turn your iPhone into wearable tech &amp; GoPro. Features: Selfie Stick, Tripod, &amp; Protective Top. Great for everyday carry.</v>
      </c>
      <c r="C956" s="9">
        <f>VLOOKUP(A956, Kickstarter!B:E, 3, FALSE)</f>
        <v>15000</v>
      </c>
      <c r="D956">
        <f>VLOOKUP(A956, Kickstarter!B:E, 4, FALSE)</f>
        <v>6511</v>
      </c>
      <c r="E956" t="str">
        <f>VLOOKUP(A956, Kickstarter!B:F, 5, FALSE)</f>
        <v>failed</v>
      </c>
      <c r="F956" t="str">
        <f>VLOOKUP(A956, Kickstarter!B:G, 6, FALSE)</f>
        <v>US</v>
      </c>
      <c r="G956" t="str">
        <f>VLOOKUP(A956, Kickstarter!B:H, 7, FALSE)</f>
        <v>USD</v>
      </c>
      <c r="H956">
        <f>VLOOKUP(A956, Kickstarter!B:I, 8, FALSE)</f>
        <v>1440100839</v>
      </c>
    </row>
    <row r="957" spans="1:8" ht="45" x14ac:dyDescent="0.25">
      <c r="A957" s="1" t="s">
        <v>956</v>
      </c>
      <c r="B957" s="1" t="str">
        <f>VLOOKUP(A957, Kickstarter!B:C, 2, FALSE)</f>
        <v>PAXIEâ„¢ is a GPS enabled safety wearable for kids that promotes discovery and play while offering parents peace of mind.</v>
      </c>
      <c r="C957" s="9">
        <f>VLOOKUP(A957, Kickstarter!B:E, 3, FALSE)</f>
        <v>300000</v>
      </c>
      <c r="D957">
        <f>VLOOKUP(A957, Kickstarter!B:E, 4, FALSE)</f>
        <v>16984</v>
      </c>
      <c r="E957" t="str">
        <f>VLOOKUP(A957, Kickstarter!B:F, 5, FALSE)</f>
        <v>failed</v>
      </c>
      <c r="F957" t="str">
        <f>VLOOKUP(A957, Kickstarter!B:G, 6, FALSE)</f>
        <v>US</v>
      </c>
      <c r="G957" t="str">
        <f>VLOOKUP(A957, Kickstarter!B:H, 7, FALSE)</f>
        <v>USD</v>
      </c>
      <c r="H957">
        <f>VLOOKUP(A957, Kickstarter!B:I, 8, FALSE)</f>
        <v>1473750300</v>
      </c>
    </row>
    <row r="958" spans="1:8" ht="60" x14ac:dyDescent="0.25">
      <c r="A958" s="1" t="s">
        <v>957</v>
      </c>
      <c r="B958" s="1" t="str">
        <f>VLOOKUP(A958, Kickstarter!B:C, 2, FALSE)</f>
        <v>You can rent out your Car with Uber. 
You can rent out your Home with Airbnb. 
Now you can rent out your CLOSET with SemiYOURS!</v>
      </c>
      <c r="C958" s="9">
        <f>VLOOKUP(A958, Kickstarter!B:E, 3, FALSE)</f>
        <v>50000</v>
      </c>
      <c r="D958">
        <f>VLOOKUP(A958, Kickstarter!B:E, 4, FALSE)</f>
        <v>861</v>
      </c>
      <c r="E958" t="str">
        <f>VLOOKUP(A958, Kickstarter!B:F, 5, FALSE)</f>
        <v>failed</v>
      </c>
      <c r="F958" t="str">
        <f>VLOOKUP(A958, Kickstarter!B:G, 6, FALSE)</f>
        <v>US</v>
      </c>
      <c r="G958" t="str">
        <f>VLOOKUP(A958, Kickstarter!B:H, 7, FALSE)</f>
        <v>USD</v>
      </c>
      <c r="H958">
        <f>VLOOKUP(A958, Kickstarter!B:I, 8, FALSE)</f>
        <v>1430081759</v>
      </c>
    </row>
    <row r="959" spans="1:8" ht="30" x14ac:dyDescent="0.25">
      <c r="A959" s="1" t="s">
        <v>958</v>
      </c>
      <c r="B959" s="1" t="str">
        <f>VLOOKUP(A959, Kickstarter!B:C, 2, FALSE)</f>
        <v>A Leather Smart watch Band, that NEVER needs to be charged for only $37!</v>
      </c>
      <c r="C959" s="9">
        <f>VLOOKUP(A959, Kickstarter!B:E, 3, FALSE)</f>
        <v>12000</v>
      </c>
      <c r="D959">
        <f>VLOOKUP(A959, Kickstarter!B:E, 4, FALSE)</f>
        <v>233</v>
      </c>
      <c r="E959" t="str">
        <f>VLOOKUP(A959, Kickstarter!B:F, 5, FALSE)</f>
        <v>failed</v>
      </c>
      <c r="F959" t="str">
        <f>VLOOKUP(A959, Kickstarter!B:G, 6, FALSE)</f>
        <v>US</v>
      </c>
      <c r="G959" t="str">
        <f>VLOOKUP(A959, Kickstarter!B:H, 7, FALSE)</f>
        <v>USD</v>
      </c>
      <c r="H959">
        <f>VLOOKUP(A959, Kickstarter!B:I, 8, FALSE)</f>
        <v>1479392133</v>
      </c>
    </row>
    <row r="960" spans="1:8" ht="60" x14ac:dyDescent="0.25">
      <c r="A960" s="1" t="s">
        <v>959</v>
      </c>
      <c r="B960" s="1" t="str">
        <f>VLOOKUP(A960, Kickstarter!B:C, 2, FALSE)</f>
        <v>Brown Leather and Black Nylon extra-long Apple Watch bands for large wrists connects to 42mm. Go measure! Design fits 190-250mm wrists.</v>
      </c>
      <c r="C960" s="9">
        <f>VLOOKUP(A960, Kickstarter!B:E, 3, FALSE)</f>
        <v>7777</v>
      </c>
      <c r="D960">
        <f>VLOOKUP(A960, Kickstarter!B:E, 4, FALSE)</f>
        <v>881</v>
      </c>
      <c r="E960" t="str">
        <f>VLOOKUP(A960, Kickstarter!B:F, 5, FALSE)</f>
        <v>failed</v>
      </c>
      <c r="F960" t="str">
        <f>VLOOKUP(A960, Kickstarter!B:G, 6, FALSE)</f>
        <v>US</v>
      </c>
      <c r="G960" t="str">
        <f>VLOOKUP(A960, Kickstarter!B:H, 7, FALSE)</f>
        <v>USD</v>
      </c>
      <c r="H960">
        <f>VLOOKUP(A960, Kickstarter!B:I, 8, FALSE)</f>
        <v>1428641940</v>
      </c>
    </row>
    <row r="961" spans="1:8" ht="60" x14ac:dyDescent="0.25">
      <c r="A961" s="1" t="s">
        <v>960</v>
      </c>
      <c r="B961" s="1" t="str">
        <f>VLOOKUP(A961, Kickstarter!B:C, 2, FALSE)</f>
        <v>The Pi (Arduino-Compatible) is a new kind of wearable. It's a diy smartwatch with a round display, touch ring, and a powerful CPU!</v>
      </c>
      <c r="C961" s="9">
        <f>VLOOKUP(A961, Kickstarter!B:E, 3, FALSE)</f>
        <v>50000</v>
      </c>
      <c r="D961">
        <f>VLOOKUP(A961, Kickstarter!B:E, 4, FALSE)</f>
        <v>19430</v>
      </c>
      <c r="E961" t="str">
        <f>VLOOKUP(A961, Kickstarter!B:F, 5, FALSE)</f>
        <v>failed</v>
      </c>
      <c r="F961" t="str">
        <f>VLOOKUP(A961, Kickstarter!B:G, 6, FALSE)</f>
        <v>US</v>
      </c>
      <c r="G961" t="str">
        <f>VLOOKUP(A961, Kickstarter!B:H, 7, FALSE)</f>
        <v>USD</v>
      </c>
      <c r="H961">
        <f>VLOOKUP(A961, Kickstarter!B:I, 8, FALSE)</f>
        <v>1421640665</v>
      </c>
    </row>
    <row r="962" spans="1:8" ht="45" x14ac:dyDescent="0.25">
      <c r="A962" s="1" t="s">
        <v>961</v>
      </c>
      <c r="B962" s="1" t="str">
        <f>VLOOKUP(A962, Kickstarter!B:C, 2, FALSE)</f>
        <v>Kai sits right behind your ear and lets you access a smart voice interface 24/7. Call, text, search, and even call an Uber.</v>
      </c>
      <c r="C962" s="9">
        <f>VLOOKUP(A962, Kickstarter!B:E, 3, FALSE)</f>
        <v>55650</v>
      </c>
      <c r="D962">
        <f>VLOOKUP(A962, Kickstarter!B:E, 4, FALSE)</f>
        <v>25655</v>
      </c>
      <c r="E962" t="str">
        <f>VLOOKUP(A962, Kickstarter!B:F, 5, FALSE)</f>
        <v>failed</v>
      </c>
      <c r="F962" t="str">
        <f>VLOOKUP(A962, Kickstarter!B:G, 6, FALSE)</f>
        <v>US</v>
      </c>
      <c r="G962" t="str">
        <f>VLOOKUP(A962, Kickstarter!B:H, 7, FALSE)</f>
        <v>USD</v>
      </c>
      <c r="H962">
        <f>VLOOKUP(A962, Kickstarter!B:I, 8, FALSE)</f>
        <v>1489500155</v>
      </c>
    </row>
    <row r="963" spans="1:8" ht="45" x14ac:dyDescent="0.25">
      <c r="A963" s="1" t="s">
        <v>962</v>
      </c>
      <c r="B963" s="1" t="str">
        <f>VLOOKUP(A963, Kickstarter!B:C, 2, FALSE)</f>
        <v>Active, happy &amp; healthy together! 
Thatâ€™s our mission for all dogs and their parents.</v>
      </c>
      <c r="C963" s="9">
        <f>VLOOKUP(A963, Kickstarter!B:E, 3, FALSE)</f>
        <v>95000</v>
      </c>
      <c r="D963">
        <f>VLOOKUP(A963, Kickstarter!B:E, 4, FALSE)</f>
        <v>40079</v>
      </c>
      <c r="E963" t="str">
        <f>VLOOKUP(A963, Kickstarter!B:F, 5, FALSE)</f>
        <v>failed</v>
      </c>
      <c r="F963" t="str">
        <f>VLOOKUP(A963, Kickstarter!B:G, 6, FALSE)</f>
        <v>US</v>
      </c>
      <c r="G963" t="str">
        <f>VLOOKUP(A963, Kickstarter!B:H, 7, FALSE)</f>
        <v>USD</v>
      </c>
      <c r="H963">
        <f>VLOOKUP(A963, Kickstarter!B:I, 8, FALSE)</f>
        <v>1487617200</v>
      </c>
    </row>
    <row r="964" spans="1:8" ht="60" x14ac:dyDescent="0.25">
      <c r="A964" s="1" t="s">
        <v>963</v>
      </c>
      <c r="B964" s="1" t="str">
        <f>VLOOKUP(A964, Kickstarter!B:C, 2, FALSE)</f>
        <v>Introducing the iDavit, a revolutionary crane-like system thatâ€™ll allow you to work anywhere. Hands free to be totally hands on.</v>
      </c>
      <c r="C964" s="9">
        <f>VLOOKUP(A964, Kickstarter!B:E, 3, FALSE)</f>
        <v>2500</v>
      </c>
      <c r="D964">
        <f>VLOOKUP(A964, Kickstarter!B:E, 4, FALSE)</f>
        <v>712</v>
      </c>
      <c r="E964" t="str">
        <f>VLOOKUP(A964, Kickstarter!B:F, 5, FALSE)</f>
        <v>failed</v>
      </c>
      <c r="F964" t="str">
        <f>VLOOKUP(A964, Kickstarter!B:G, 6, FALSE)</f>
        <v>US</v>
      </c>
      <c r="G964" t="str">
        <f>VLOOKUP(A964, Kickstarter!B:H, 7, FALSE)</f>
        <v>USD</v>
      </c>
      <c r="H964">
        <f>VLOOKUP(A964, Kickstarter!B:I, 8, FALSE)</f>
        <v>1455210353</v>
      </c>
    </row>
    <row r="965" spans="1:8" ht="30" x14ac:dyDescent="0.25">
      <c r="A965" s="1" t="s">
        <v>964</v>
      </c>
      <c r="B965" s="1" t="str">
        <f>VLOOKUP(A965, Kickstarter!B:C, 2, FALSE)</f>
        <v>WE are molding an educated, motivated, non violent GENERATION!</v>
      </c>
      <c r="C965" s="9">
        <f>VLOOKUP(A965, Kickstarter!B:E, 3, FALSE)</f>
        <v>35000</v>
      </c>
      <c r="D965">
        <f>VLOOKUP(A965, Kickstarter!B:E, 4, FALSE)</f>
        <v>377</v>
      </c>
      <c r="E965" t="str">
        <f>VLOOKUP(A965, Kickstarter!B:F, 5, FALSE)</f>
        <v>failed</v>
      </c>
      <c r="F965" t="str">
        <f>VLOOKUP(A965, Kickstarter!B:G, 6, FALSE)</f>
        <v>US</v>
      </c>
      <c r="G965" t="str">
        <f>VLOOKUP(A965, Kickstarter!B:H, 7, FALSE)</f>
        <v>USD</v>
      </c>
      <c r="H965">
        <f>VLOOKUP(A965, Kickstarter!B:I, 8, FALSE)</f>
        <v>1476717319</v>
      </c>
    </row>
    <row r="966" spans="1:8" ht="60" x14ac:dyDescent="0.25">
      <c r="A966" s="1" t="s">
        <v>965</v>
      </c>
      <c r="B966" s="1" t="str">
        <f>VLOOKUP(A966, Kickstarter!B:C, 2, FALSE)</f>
        <v>Tired of fumbling around for the audio controls on your phone?  Easily control your music with the GoMote and a click of your thumb.</v>
      </c>
      <c r="C966" s="9">
        <f>VLOOKUP(A966, Kickstarter!B:E, 3, FALSE)</f>
        <v>110000</v>
      </c>
      <c r="D966">
        <f>VLOOKUP(A966, Kickstarter!B:E, 4, FALSE)</f>
        <v>879</v>
      </c>
      <c r="E966" t="str">
        <f>VLOOKUP(A966, Kickstarter!B:F, 5, FALSE)</f>
        <v>failed</v>
      </c>
      <c r="F966" t="str">
        <f>VLOOKUP(A966, Kickstarter!B:G, 6, FALSE)</f>
        <v>CA</v>
      </c>
      <c r="G966" t="str">
        <f>VLOOKUP(A966, Kickstarter!B:H, 7, FALSE)</f>
        <v>CAD</v>
      </c>
      <c r="H966">
        <f>VLOOKUP(A966, Kickstarter!B:I, 8, FALSE)</f>
        <v>1441119919</v>
      </c>
    </row>
    <row r="967" spans="1:8" ht="60" x14ac:dyDescent="0.25">
      <c r="A967" s="1" t="s">
        <v>966</v>
      </c>
      <c r="B967" s="1" t="str">
        <f>VLOOKUP(A967, Kickstarter!B:C, 2, FALSE)</f>
        <v>Palms Free RetractableCell Phone Harness fits all Cell phones Iphone 4 5 6 7 Galaxy S Go Pro Ipad Mini and Tablets Keep your hands free</v>
      </c>
      <c r="C967" s="9">
        <f>VLOOKUP(A967, Kickstarter!B:E, 3, FALSE)</f>
        <v>25000</v>
      </c>
      <c r="D967">
        <f>VLOOKUP(A967, Kickstarter!B:E, 4, FALSE)</f>
        <v>298</v>
      </c>
      <c r="E967" t="str">
        <f>VLOOKUP(A967, Kickstarter!B:F, 5, FALSE)</f>
        <v>failed</v>
      </c>
      <c r="F967" t="str">
        <f>VLOOKUP(A967, Kickstarter!B:G, 6, FALSE)</f>
        <v>US</v>
      </c>
      <c r="G967" t="str">
        <f>VLOOKUP(A967, Kickstarter!B:H, 7, FALSE)</f>
        <v>USD</v>
      </c>
      <c r="H967">
        <f>VLOOKUP(A967, Kickstarter!B:I, 8, FALSE)</f>
        <v>1477454340</v>
      </c>
    </row>
    <row r="968" spans="1:8" ht="45" x14ac:dyDescent="0.25">
      <c r="A968" s="1" t="s">
        <v>967</v>
      </c>
      <c r="B968" s="1" t="str">
        <f>VLOOKUP(A968, Kickstarter!B:C, 2, FALSE)</f>
        <v>ICE SHIRT; running, multi-sport, cycling, &amp; athletic wear shirts that hold melting ice to cool you on hot days.</v>
      </c>
      <c r="C968" s="9">
        <f>VLOOKUP(A968, Kickstarter!B:E, 3, FALSE)</f>
        <v>12000</v>
      </c>
      <c r="D968">
        <f>VLOOKUP(A968, Kickstarter!B:E, 4, FALSE)</f>
        <v>1776</v>
      </c>
      <c r="E968" t="str">
        <f>VLOOKUP(A968, Kickstarter!B:F, 5, FALSE)</f>
        <v>failed</v>
      </c>
      <c r="F968" t="str">
        <f>VLOOKUP(A968, Kickstarter!B:G, 6, FALSE)</f>
        <v>US</v>
      </c>
      <c r="G968" t="str">
        <f>VLOOKUP(A968, Kickstarter!B:H, 7, FALSE)</f>
        <v>USD</v>
      </c>
      <c r="H968">
        <f>VLOOKUP(A968, Kickstarter!B:I, 8, FALSE)</f>
        <v>1475766932</v>
      </c>
    </row>
    <row r="969" spans="1:8" ht="45" x14ac:dyDescent="0.25">
      <c r="A969" s="1" t="s">
        <v>968</v>
      </c>
      <c r="B969" s="1" t="str">
        <f>VLOOKUP(A969, Kickstarter!B:C, 2, FALSE)</f>
        <v>Better Beanie is the new therapeutic wearable designed to assist you while keeping your hands free.</v>
      </c>
      <c r="C969" s="9">
        <f>VLOOKUP(A969, Kickstarter!B:E, 3, FALSE)</f>
        <v>20000</v>
      </c>
      <c r="D969">
        <f>VLOOKUP(A969, Kickstarter!B:E, 4, FALSE)</f>
        <v>3562</v>
      </c>
      <c r="E969" t="str">
        <f>VLOOKUP(A969, Kickstarter!B:F, 5, FALSE)</f>
        <v>failed</v>
      </c>
      <c r="F969" t="str">
        <f>VLOOKUP(A969, Kickstarter!B:G, 6, FALSE)</f>
        <v>US</v>
      </c>
      <c r="G969" t="str">
        <f>VLOOKUP(A969, Kickstarter!B:H, 7, FALSE)</f>
        <v>USD</v>
      </c>
      <c r="H969">
        <f>VLOOKUP(A969, Kickstarter!B:I, 8, FALSE)</f>
        <v>1461301574</v>
      </c>
    </row>
    <row r="970" spans="1:8" ht="60" x14ac:dyDescent="0.25">
      <c r="A970" s="1" t="s">
        <v>969</v>
      </c>
      <c r="B970" s="1" t="str">
        <f>VLOOKUP(A970, Kickstarter!B:C, 2, FALSE)</f>
        <v>Anyone who want to support of this will be credited. This will be my ultimate build. Full animatronics, from arms, legs, H.U.D, etc</v>
      </c>
      <c r="C970" s="9">
        <f>VLOOKUP(A970, Kickstarter!B:E, 3, FALSE)</f>
        <v>8000</v>
      </c>
      <c r="D970">
        <f>VLOOKUP(A970, Kickstarter!B:E, 4, FALSE)</f>
        <v>106</v>
      </c>
      <c r="E970" t="str">
        <f>VLOOKUP(A970, Kickstarter!B:F, 5, FALSE)</f>
        <v>failed</v>
      </c>
      <c r="F970" t="str">
        <f>VLOOKUP(A970, Kickstarter!B:G, 6, FALSE)</f>
        <v>US</v>
      </c>
      <c r="G970" t="str">
        <f>VLOOKUP(A970, Kickstarter!B:H, 7, FALSE)</f>
        <v>USD</v>
      </c>
      <c r="H970">
        <f>VLOOKUP(A970, Kickstarter!B:I, 8, FALSE)</f>
        <v>1408134034</v>
      </c>
    </row>
    <row r="971" spans="1:8" ht="30" x14ac:dyDescent="0.25">
      <c r="A971" s="1" t="s">
        <v>970</v>
      </c>
      <c r="B971" s="1" t="str">
        <f>VLOOKUP(A971, Kickstarter!B:C, 2, FALSE)</f>
        <v>Geek &amp; Chic Smart Jewelry Collection, Wearables Meet Style!</v>
      </c>
      <c r="C971" s="9">
        <f>VLOOKUP(A971, Kickstarter!B:E, 3, FALSE)</f>
        <v>30000</v>
      </c>
      <c r="D971">
        <f>VLOOKUP(A971, Kickstarter!B:E, 4, FALSE)</f>
        <v>14000</v>
      </c>
      <c r="E971" t="str">
        <f>VLOOKUP(A971, Kickstarter!B:F, 5, FALSE)</f>
        <v>failed</v>
      </c>
      <c r="F971" t="str">
        <f>VLOOKUP(A971, Kickstarter!B:G, 6, FALSE)</f>
        <v>MX</v>
      </c>
      <c r="G971" t="str">
        <f>VLOOKUP(A971, Kickstarter!B:H, 7, FALSE)</f>
        <v>MXN</v>
      </c>
      <c r="H971">
        <f>VLOOKUP(A971, Kickstarter!B:I, 8, FALSE)</f>
        <v>1486624607</v>
      </c>
    </row>
    <row r="972" spans="1:8" ht="60" x14ac:dyDescent="0.25">
      <c r="A972" s="1" t="s">
        <v>971</v>
      </c>
      <c r="B972" s="1" t="str">
        <f>VLOOKUP(A972, Kickstarter!B:C, 2, FALSE)</f>
        <v>Stainless Steel Modular Ring with screw on bezels for WiFi + Bluetooth + NFC Wireless modules with open source IOS and Android Apps</v>
      </c>
      <c r="C972" s="9">
        <f>VLOOKUP(A972, Kickstarter!B:E, 3, FALSE)</f>
        <v>5000</v>
      </c>
      <c r="D972">
        <f>VLOOKUP(A972, Kickstarter!B:E, 4, FALSE)</f>
        <v>2296</v>
      </c>
      <c r="E972" t="str">
        <f>VLOOKUP(A972, Kickstarter!B:F, 5, FALSE)</f>
        <v>failed</v>
      </c>
      <c r="F972" t="str">
        <f>VLOOKUP(A972, Kickstarter!B:G, 6, FALSE)</f>
        <v>CA</v>
      </c>
      <c r="G972" t="str">
        <f>VLOOKUP(A972, Kickstarter!B:H, 7, FALSE)</f>
        <v>CAD</v>
      </c>
      <c r="H972">
        <f>VLOOKUP(A972, Kickstarter!B:I, 8, FALSE)</f>
        <v>1485147540</v>
      </c>
    </row>
    <row r="973" spans="1:8" ht="60" x14ac:dyDescent="0.25">
      <c r="A973" s="1" t="s">
        <v>972</v>
      </c>
      <c r="B973" s="1" t="str">
        <f>VLOOKUP(A973, Kickstarter!B:C, 2, FALSE)</f>
        <v>Our amazing product is simple and sleek. Our laser system is USB rechargeable for hours of fun. Android / Apple App Controlled.</v>
      </c>
      <c r="C973" s="9">
        <f>VLOOKUP(A973, Kickstarter!B:E, 3, FALSE)</f>
        <v>100000</v>
      </c>
      <c r="D973">
        <f>VLOOKUP(A973, Kickstarter!B:E, 4, FALSE)</f>
        <v>226</v>
      </c>
      <c r="E973" t="str">
        <f>VLOOKUP(A973, Kickstarter!B:F, 5, FALSE)</f>
        <v>failed</v>
      </c>
      <c r="F973" t="str">
        <f>VLOOKUP(A973, Kickstarter!B:G, 6, FALSE)</f>
        <v>US</v>
      </c>
      <c r="G973" t="str">
        <f>VLOOKUP(A973, Kickstarter!B:H, 7, FALSE)</f>
        <v>USD</v>
      </c>
      <c r="H973">
        <f>VLOOKUP(A973, Kickstarter!B:I, 8, FALSE)</f>
        <v>1433178060</v>
      </c>
    </row>
    <row r="974" spans="1:8" ht="45" x14ac:dyDescent="0.25">
      <c r="A974" s="1" t="s">
        <v>973</v>
      </c>
      <c r="B974" s="1" t="str">
        <f>VLOOKUP(A974, Kickstarter!B:C, 2, FALSE)</f>
        <v>Slackers Patent-Pending Magnetic Clip and Cable System, Amazing Sound, Durability and Value Can't Be Beat...AT ANY PRICE!!</v>
      </c>
      <c r="C974" s="9">
        <f>VLOOKUP(A974, Kickstarter!B:E, 3, FALSE)</f>
        <v>20000</v>
      </c>
      <c r="D974">
        <f>VLOOKUP(A974, Kickstarter!B:E, 4, FALSE)</f>
        <v>6925</v>
      </c>
      <c r="E974" t="str">
        <f>VLOOKUP(A974, Kickstarter!B:F, 5, FALSE)</f>
        <v>failed</v>
      </c>
      <c r="F974" t="str">
        <f>VLOOKUP(A974, Kickstarter!B:G, 6, FALSE)</f>
        <v>US</v>
      </c>
      <c r="G974" t="str">
        <f>VLOOKUP(A974, Kickstarter!B:H, 7, FALSE)</f>
        <v>USD</v>
      </c>
      <c r="H974">
        <f>VLOOKUP(A974, Kickstarter!B:I, 8, FALSE)</f>
        <v>1409813940</v>
      </c>
    </row>
    <row r="975" spans="1:8" ht="60" x14ac:dyDescent="0.25">
      <c r="A975" s="1" t="s">
        <v>974</v>
      </c>
      <c r="B975" s="1" t="str">
        <f>VLOOKUP(A975, Kickstarter!B:C, 2, FALSE)</f>
        <v>The RS-1 is one of the most innovative workout tools to hit the market ever.  A must have for anyone that enjoys new ways to get fit.</v>
      </c>
      <c r="C975" s="9">
        <f>VLOOKUP(A975, Kickstarter!B:E, 3, FALSE)</f>
        <v>20000</v>
      </c>
      <c r="D975">
        <f>VLOOKUP(A975, Kickstarter!B:E, 4, FALSE)</f>
        <v>411</v>
      </c>
      <c r="E975" t="str">
        <f>VLOOKUP(A975, Kickstarter!B:F, 5, FALSE)</f>
        <v>failed</v>
      </c>
      <c r="F975" t="str">
        <f>VLOOKUP(A975, Kickstarter!B:G, 6, FALSE)</f>
        <v>US</v>
      </c>
      <c r="G975" t="str">
        <f>VLOOKUP(A975, Kickstarter!B:H, 7, FALSE)</f>
        <v>USD</v>
      </c>
      <c r="H975">
        <f>VLOOKUP(A975, Kickstarter!B:I, 8, FALSE)</f>
        <v>1447032093</v>
      </c>
    </row>
    <row r="976" spans="1:8" ht="45" x14ac:dyDescent="0.25">
      <c r="A976" s="1" t="s">
        <v>975</v>
      </c>
      <c r="B976" s="1" t="str">
        <f>VLOOKUP(A976, Kickstarter!B:C, 2, FALSE)</f>
        <v>The device that allows those with artificial knees or arthritic knees to kneel down without putting pressure on their knees.</v>
      </c>
      <c r="C976" s="9">
        <f>VLOOKUP(A976, Kickstarter!B:E, 3, FALSE)</f>
        <v>50000</v>
      </c>
      <c r="D976">
        <f>VLOOKUP(A976, Kickstarter!B:E, 4, FALSE)</f>
        <v>280</v>
      </c>
      <c r="E976" t="str">
        <f>VLOOKUP(A976, Kickstarter!B:F, 5, FALSE)</f>
        <v>failed</v>
      </c>
      <c r="F976" t="str">
        <f>VLOOKUP(A976, Kickstarter!B:G, 6, FALSE)</f>
        <v>US</v>
      </c>
      <c r="G976" t="str">
        <f>VLOOKUP(A976, Kickstarter!B:H, 7, FALSE)</f>
        <v>USD</v>
      </c>
      <c r="H976">
        <f>VLOOKUP(A976, Kickstarter!B:I, 8, FALSE)</f>
        <v>1458925156</v>
      </c>
    </row>
    <row r="977" spans="1:8" ht="60" x14ac:dyDescent="0.25">
      <c r="A977" s="1" t="s">
        <v>976</v>
      </c>
      <c r="B977" s="1" t="str">
        <f>VLOOKUP(A977, Kickstarter!B:C, 2, FALSE)</f>
        <v>Horologic5 creates a case for the Apple Watch that reflects true luxury &amp; style. Check out the Garstin Luxury Case in 38mm/42mm</v>
      </c>
      <c r="C977" s="9">
        <f>VLOOKUP(A977, Kickstarter!B:E, 3, FALSE)</f>
        <v>100000</v>
      </c>
      <c r="D977">
        <f>VLOOKUP(A977, Kickstarter!B:E, 4, FALSE)</f>
        <v>2607</v>
      </c>
      <c r="E977" t="str">
        <f>VLOOKUP(A977, Kickstarter!B:F, 5, FALSE)</f>
        <v>failed</v>
      </c>
      <c r="F977" t="str">
        <f>VLOOKUP(A977, Kickstarter!B:G, 6, FALSE)</f>
        <v>US</v>
      </c>
      <c r="G977" t="str">
        <f>VLOOKUP(A977, Kickstarter!B:H, 7, FALSE)</f>
        <v>USD</v>
      </c>
      <c r="H977">
        <f>VLOOKUP(A977, Kickstarter!B:I, 8, FALSE)</f>
        <v>1467132185</v>
      </c>
    </row>
    <row r="978" spans="1:8" ht="60" x14ac:dyDescent="0.25">
      <c r="A978" s="1" t="s">
        <v>977</v>
      </c>
      <c r="B978" s="1" t="str">
        <f>VLOOKUP(A978, Kickstarter!B:C, 2, FALSE)</f>
        <v>The Cinnamon II is an AppleÂ® ][ compatible wrist watch. Featuring 32k of memory and a 1 Mhz cpu. It's the ultimate in geek fashion.</v>
      </c>
      <c r="C978" s="9">
        <f>VLOOKUP(A978, Kickstarter!B:E, 3, FALSE)</f>
        <v>150000</v>
      </c>
      <c r="D978">
        <f>VLOOKUP(A978, Kickstarter!B:E, 4, FALSE)</f>
        <v>2889</v>
      </c>
      <c r="E978" t="str">
        <f>VLOOKUP(A978, Kickstarter!B:F, 5, FALSE)</f>
        <v>failed</v>
      </c>
      <c r="F978" t="str">
        <f>VLOOKUP(A978, Kickstarter!B:G, 6, FALSE)</f>
        <v>AU</v>
      </c>
      <c r="G978" t="str">
        <f>VLOOKUP(A978, Kickstarter!B:H, 7, FALSE)</f>
        <v>AUD</v>
      </c>
      <c r="H978">
        <f>VLOOKUP(A978, Kickstarter!B:I, 8, FALSE)</f>
        <v>1439515497</v>
      </c>
    </row>
    <row r="979" spans="1:8" ht="60" x14ac:dyDescent="0.25">
      <c r="A979" s="1" t="s">
        <v>978</v>
      </c>
      <c r="B979" s="1" t="str">
        <f>VLOOKUP(A979, Kickstarter!B:C, 2, FALSE)</f>
        <v>The unique adapter to apply standard watch straps at your Samsung Gear S2 Sport and Sport 3G! Small, functional and handsome.</v>
      </c>
      <c r="C979" s="9">
        <f>VLOOKUP(A979, Kickstarter!B:E, 3, FALSE)</f>
        <v>2700</v>
      </c>
      <c r="D979">
        <f>VLOOKUP(A979, Kickstarter!B:E, 4, FALSE)</f>
        <v>909</v>
      </c>
      <c r="E979" t="str">
        <f>VLOOKUP(A979, Kickstarter!B:F, 5, FALSE)</f>
        <v>failed</v>
      </c>
      <c r="F979" t="str">
        <f>VLOOKUP(A979, Kickstarter!B:G, 6, FALSE)</f>
        <v>AT</v>
      </c>
      <c r="G979" t="str">
        <f>VLOOKUP(A979, Kickstarter!B:H, 7, FALSE)</f>
        <v>EUR</v>
      </c>
      <c r="H979">
        <f>VLOOKUP(A979, Kickstarter!B:I, 8, FALSE)</f>
        <v>1456094197</v>
      </c>
    </row>
    <row r="980" spans="1:8" ht="45" x14ac:dyDescent="0.25">
      <c r="A980" s="1" t="s">
        <v>979</v>
      </c>
      <c r="B980" s="1" t="str">
        <f>VLOOKUP(A980, Kickstarter!B:C, 2, FALSE)</f>
        <v>hidn tempo is an intelligent watch band that allows you to monitor your stress and manage it anywhere, anytime.</v>
      </c>
      <c r="C980" s="9">
        <f>VLOOKUP(A980, Kickstarter!B:E, 3, FALSE)</f>
        <v>172889</v>
      </c>
      <c r="D980">
        <f>VLOOKUP(A980, Kickstarter!B:E, 4, FALSE)</f>
        <v>97273</v>
      </c>
      <c r="E980" t="str">
        <f>VLOOKUP(A980, Kickstarter!B:F, 5, FALSE)</f>
        <v>failed</v>
      </c>
      <c r="F980" t="str">
        <f>VLOOKUP(A980, Kickstarter!B:G, 6, FALSE)</f>
        <v>SE</v>
      </c>
      <c r="G980" t="str">
        <f>VLOOKUP(A980, Kickstarter!B:H, 7, FALSE)</f>
        <v>SEK</v>
      </c>
      <c r="H980">
        <f>VLOOKUP(A980, Kickstarter!B:I, 8, FALSE)</f>
        <v>1456385101</v>
      </c>
    </row>
    <row r="981" spans="1:8" ht="60" x14ac:dyDescent="0.25">
      <c r="A981" s="1" t="s">
        <v>980</v>
      </c>
      <c r="B981" s="1" t="str">
        <f>VLOOKUP(A981, Kickstarter!B:C, 2, FALSE)</f>
        <v>Trequant is specifically designed for people with tremors. It helps them to track and analyse their tremors for better understanding.</v>
      </c>
      <c r="C981" s="9">
        <f>VLOOKUP(A981, Kickstarter!B:E, 3, FALSE)</f>
        <v>35000</v>
      </c>
      <c r="D981">
        <f>VLOOKUP(A981, Kickstarter!B:E, 4, FALSE)</f>
        <v>28986.16</v>
      </c>
      <c r="E981" t="str">
        <f>VLOOKUP(A981, Kickstarter!B:F, 5, FALSE)</f>
        <v>failed</v>
      </c>
      <c r="F981" t="str">
        <f>VLOOKUP(A981, Kickstarter!B:G, 6, FALSE)</f>
        <v>US</v>
      </c>
      <c r="G981" t="str">
        <f>VLOOKUP(A981, Kickstarter!B:H, 7, FALSE)</f>
        <v>USD</v>
      </c>
      <c r="H981">
        <f>VLOOKUP(A981, Kickstarter!B:I, 8, FALSE)</f>
        <v>1466449140</v>
      </c>
    </row>
    <row r="982" spans="1:8" ht="60" x14ac:dyDescent="0.25">
      <c r="A982" s="1" t="s">
        <v>981</v>
      </c>
      <c r="B982" s="1" t="str">
        <f>VLOOKUP(A982, Kickstarter!B:C, 2, FALSE)</f>
        <v>Jayster devices and Jayster app both use Bluetooth Smart technology to provide the most user-friendly system for finding lost valuables</v>
      </c>
      <c r="C982" s="9">
        <f>VLOOKUP(A982, Kickstarter!B:E, 3, FALSE)</f>
        <v>10000</v>
      </c>
      <c r="D982">
        <f>VLOOKUP(A982, Kickstarter!B:E, 4, FALSE)</f>
        <v>1486</v>
      </c>
      <c r="E982" t="str">
        <f>VLOOKUP(A982, Kickstarter!B:F, 5, FALSE)</f>
        <v>failed</v>
      </c>
      <c r="F982" t="str">
        <f>VLOOKUP(A982, Kickstarter!B:G, 6, FALSE)</f>
        <v>US</v>
      </c>
      <c r="G982" t="str">
        <f>VLOOKUP(A982, Kickstarter!B:H, 7, FALSE)</f>
        <v>USD</v>
      </c>
      <c r="H982">
        <f>VLOOKUP(A982, Kickstarter!B:I, 8, FALSE)</f>
        <v>1417387322</v>
      </c>
    </row>
    <row r="983" spans="1:8" ht="60" x14ac:dyDescent="0.25">
      <c r="A983" s="1" t="s">
        <v>982</v>
      </c>
      <c r="B983" s="1" t="str">
        <f>VLOOKUP(A983, Kickstarter!B:C, 2, FALSE)</f>
        <v>Tabla Alpha-Num AEIOU Universal Remote &amp; Keyboard + Control. Multi platform wireless use anywhere wearable invisibles development kit.</v>
      </c>
      <c r="C983" s="9">
        <f>VLOOKUP(A983, Kickstarter!B:E, 3, FALSE)</f>
        <v>88888</v>
      </c>
      <c r="D983">
        <f>VLOOKUP(A983, Kickstarter!B:E, 4, FALSE)</f>
        <v>11</v>
      </c>
      <c r="E983" t="str">
        <f>VLOOKUP(A983, Kickstarter!B:F, 5, FALSE)</f>
        <v>failed</v>
      </c>
      <c r="F983" t="str">
        <f>VLOOKUP(A983, Kickstarter!B:G, 6, FALSE)</f>
        <v>US</v>
      </c>
      <c r="G983" t="str">
        <f>VLOOKUP(A983, Kickstarter!B:H, 7, FALSE)</f>
        <v>USD</v>
      </c>
      <c r="H983">
        <f>VLOOKUP(A983, Kickstarter!B:I, 8, FALSE)</f>
        <v>1407624222</v>
      </c>
    </row>
    <row r="984" spans="1:8" ht="45" x14ac:dyDescent="0.25">
      <c r="A984" s="1" t="s">
        <v>983</v>
      </c>
      <c r="B984" s="1" t="str">
        <f>VLOOKUP(A984, Kickstarter!B:C, 2, FALSE)</f>
        <v>revolutonary ultra-slim 2-in-1 Smart  2-in-1 I-PHONE handle/WALLETtm with 360 rotatiion</v>
      </c>
      <c r="C984" s="9">
        <f>VLOOKUP(A984, Kickstarter!B:E, 3, FALSE)</f>
        <v>17500</v>
      </c>
      <c r="D984">
        <f>VLOOKUP(A984, Kickstarter!B:E, 4, FALSE)</f>
        <v>3</v>
      </c>
      <c r="E984" t="str">
        <f>VLOOKUP(A984, Kickstarter!B:F, 5, FALSE)</f>
        <v>failed</v>
      </c>
      <c r="F984" t="str">
        <f>VLOOKUP(A984, Kickstarter!B:G, 6, FALSE)</f>
        <v>US</v>
      </c>
      <c r="G984" t="str">
        <f>VLOOKUP(A984, Kickstarter!B:H, 7, FALSE)</f>
        <v>USD</v>
      </c>
      <c r="H984">
        <f>VLOOKUP(A984, Kickstarter!B:I, 8, FALSE)</f>
        <v>1475431486</v>
      </c>
    </row>
    <row r="985" spans="1:8" ht="60" x14ac:dyDescent="0.25">
      <c r="A985" s="1" t="s">
        <v>984</v>
      </c>
      <c r="B985" s="1" t="str">
        <f>VLOOKUP(A985, Kickstarter!B:C, 2, FALSE)</f>
        <v>Our t-shirt maintains steady temperatures through hot and cold focal points capable of reaching a 36ÂºF/20ÂºC range in under 2 minutes!</v>
      </c>
      <c r="C985" s="9">
        <f>VLOOKUP(A985, Kickstarter!B:E, 3, FALSE)</f>
        <v>104219</v>
      </c>
      <c r="D985">
        <f>VLOOKUP(A985, Kickstarter!B:E, 4, FALSE)</f>
        <v>30751</v>
      </c>
      <c r="E985" t="str">
        <f>VLOOKUP(A985, Kickstarter!B:F, 5, FALSE)</f>
        <v>failed</v>
      </c>
      <c r="F985" t="str">
        <f>VLOOKUP(A985, Kickstarter!B:G, 6, FALSE)</f>
        <v>ES</v>
      </c>
      <c r="G985" t="str">
        <f>VLOOKUP(A985, Kickstarter!B:H, 7, FALSE)</f>
        <v>EUR</v>
      </c>
      <c r="H985">
        <f>VLOOKUP(A985, Kickstarter!B:I, 8, FALSE)</f>
        <v>1471985640</v>
      </c>
    </row>
    <row r="986" spans="1:8" ht="90" x14ac:dyDescent="0.25">
      <c r="A986" s="1" t="s">
        <v>985</v>
      </c>
      <c r="B986" s="1" t="str">
        <f>VLOOKUP(A986, Kickstarter!B:C, 2, FALSE)</f>
        <v>Hello world,
My name is Earl Eddings, I'm just your average hard working family man from Virginia. I'm here because I need you to help</v>
      </c>
      <c r="C986" s="9">
        <f>VLOOKUP(A986, Kickstarter!B:E, 3, FALSE)</f>
        <v>10000</v>
      </c>
      <c r="D986">
        <f>VLOOKUP(A986, Kickstarter!B:E, 4, FALSE)</f>
        <v>106</v>
      </c>
      <c r="E986" t="str">
        <f>VLOOKUP(A986, Kickstarter!B:F, 5, FALSE)</f>
        <v>failed</v>
      </c>
      <c r="F986" t="str">
        <f>VLOOKUP(A986, Kickstarter!B:G, 6, FALSE)</f>
        <v>US</v>
      </c>
      <c r="G986" t="str">
        <f>VLOOKUP(A986, Kickstarter!B:H, 7, FALSE)</f>
        <v>USD</v>
      </c>
      <c r="H986">
        <f>VLOOKUP(A986, Kickstarter!B:I, 8, FALSE)</f>
        <v>1427507208</v>
      </c>
    </row>
    <row r="987" spans="1:8" ht="60" x14ac:dyDescent="0.25">
      <c r="A987" s="1" t="s">
        <v>986</v>
      </c>
      <c r="B987" s="1" t="str">
        <f>VLOOKUP(A987, Kickstarter!B:C, 2, FALSE)</f>
        <v>Make your heart shine and watch it work! Cardiglow tracks improvements, times intervals and translates heart rate into color.</v>
      </c>
      <c r="C987" s="9">
        <f>VLOOKUP(A987, Kickstarter!B:E, 3, FALSE)</f>
        <v>30000</v>
      </c>
      <c r="D987">
        <f>VLOOKUP(A987, Kickstarter!B:E, 4, FALSE)</f>
        <v>1888</v>
      </c>
      <c r="E987" t="str">
        <f>VLOOKUP(A987, Kickstarter!B:F, 5, FALSE)</f>
        <v>failed</v>
      </c>
      <c r="F987" t="str">
        <f>VLOOKUP(A987, Kickstarter!B:G, 6, FALSE)</f>
        <v>DE</v>
      </c>
      <c r="G987" t="str">
        <f>VLOOKUP(A987, Kickstarter!B:H, 7, FALSE)</f>
        <v>EUR</v>
      </c>
      <c r="H987">
        <f>VLOOKUP(A987, Kickstarter!B:I, 8, FALSE)</f>
        <v>1451602800</v>
      </c>
    </row>
    <row r="988" spans="1:8" ht="60" x14ac:dyDescent="0.25">
      <c r="A988" s="1" t="s">
        <v>987</v>
      </c>
      <c r="B988" s="1" t="str">
        <f>VLOOKUP(A988, Kickstarter!B:C, 2, FALSE)</f>
        <v>Amazing heated snow sport gloves; synonymous with quality, fusing innovative heat technology, style, functionality &amp; unique design.</v>
      </c>
      <c r="C988" s="9">
        <f>VLOOKUP(A988, Kickstarter!B:E, 3, FALSE)</f>
        <v>20000</v>
      </c>
      <c r="D988">
        <f>VLOOKUP(A988, Kickstarter!B:E, 4, FALSE)</f>
        <v>2550</v>
      </c>
      <c r="E988" t="str">
        <f>VLOOKUP(A988, Kickstarter!B:F, 5, FALSE)</f>
        <v>failed</v>
      </c>
      <c r="F988" t="str">
        <f>VLOOKUP(A988, Kickstarter!B:G, 6, FALSE)</f>
        <v>GB</v>
      </c>
      <c r="G988" t="str">
        <f>VLOOKUP(A988, Kickstarter!B:H, 7, FALSE)</f>
        <v>GBP</v>
      </c>
      <c r="H988">
        <f>VLOOKUP(A988, Kickstarter!B:I, 8, FALSE)</f>
        <v>1452384000</v>
      </c>
    </row>
    <row r="989" spans="1:8" ht="45" x14ac:dyDescent="0.25">
      <c r="A989" s="1" t="s">
        <v>988</v>
      </c>
      <c r="B989" s="1" t="str">
        <f>VLOOKUP(A989, Kickstarter!B:C, 2, FALSE)</f>
        <v>Always know where your precious children are. Let them explore the world freely and in a secure way by using the Kidswatcher.</v>
      </c>
      <c r="C989" s="9">
        <f>VLOOKUP(A989, Kickstarter!B:E, 3, FALSE)</f>
        <v>50000</v>
      </c>
      <c r="D989">
        <f>VLOOKUP(A989, Kickstarter!B:E, 4, FALSE)</f>
        <v>6610</v>
      </c>
      <c r="E989" t="str">
        <f>VLOOKUP(A989, Kickstarter!B:F, 5, FALSE)</f>
        <v>failed</v>
      </c>
      <c r="F989" t="str">
        <f>VLOOKUP(A989, Kickstarter!B:G, 6, FALSE)</f>
        <v>NL</v>
      </c>
      <c r="G989" t="str">
        <f>VLOOKUP(A989, Kickstarter!B:H, 7, FALSE)</f>
        <v>EUR</v>
      </c>
      <c r="H989">
        <f>VLOOKUP(A989, Kickstarter!B:I, 8, FALSE)</f>
        <v>1403507050</v>
      </c>
    </row>
    <row r="990" spans="1:8" ht="60" x14ac:dyDescent="0.25">
      <c r="A990" s="1" t="s">
        <v>989</v>
      </c>
      <c r="B990" s="1" t="str">
        <f>VLOOKUP(A990, Kickstarter!B:C, 2, FALSE)</f>
        <v>Itâ€™s original, fashion and unique, Ohyear is the first cover for your earphones that wears your style.
Designed and made in Italy</v>
      </c>
      <c r="C990" s="9">
        <f>VLOOKUP(A990, Kickstarter!B:E, 3, FALSE)</f>
        <v>5000</v>
      </c>
      <c r="D990">
        <f>VLOOKUP(A990, Kickstarter!B:E, 4, FALSE)</f>
        <v>0</v>
      </c>
      <c r="E990" t="str">
        <f>VLOOKUP(A990, Kickstarter!B:F, 5, FALSE)</f>
        <v>failed</v>
      </c>
      <c r="F990" t="str">
        <f>VLOOKUP(A990, Kickstarter!B:G, 6, FALSE)</f>
        <v>IT</v>
      </c>
      <c r="G990" t="str">
        <f>VLOOKUP(A990, Kickstarter!B:H, 7, FALSE)</f>
        <v>EUR</v>
      </c>
      <c r="H990">
        <f>VLOOKUP(A990, Kickstarter!B:I, 8, FALSE)</f>
        <v>1475310825</v>
      </c>
    </row>
    <row r="991" spans="1:8" ht="30" x14ac:dyDescent="0.25">
      <c r="A991" s="1" t="s">
        <v>990</v>
      </c>
      <c r="B991" s="1" t="str">
        <f>VLOOKUP(A991, Kickstarter!B:C, 2, FALSE)</f>
        <v>The most useful phone charger you will ever buy</v>
      </c>
      <c r="C991" s="9">
        <f>VLOOKUP(A991, Kickstarter!B:E, 3, FALSE)</f>
        <v>10000</v>
      </c>
      <c r="D991">
        <f>VLOOKUP(A991, Kickstarter!B:E, 4, FALSE)</f>
        <v>1677</v>
      </c>
      <c r="E991" t="str">
        <f>VLOOKUP(A991, Kickstarter!B:F, 5, FALSE)</f>
        <v>failed</v>
      </c>
      <c r="F991" t="str">
        <f>VLOOKUP(A991, Kickstarter!B:G, 6, FALSE)</f>
        <v>US</v>
      </c>
      <c r="G991" t="str">
        <f>VLOOKUP(A991, Kickstarter!B:H, 7, FALSE)</f>
        <v>USD</v>
      </c>
      <c r="H991">
        <f>VLOOKUP(A991, Kickstarter!B:I, 8, FALSE)</f>
        <v>1475101495</v>
      </c>
    </row>
    <row r="992" spans="1:8" ht="60" x14ac:dyDescent="0.25">
      <c r="A992" s="1" t="s">
        <v>991</v>
      </c>
      <c r="B992" s="1" t="str">
        <f>VLOOKUP(A992, Kickstarter!B:C, 2, FALSE)</f>
        <v>The revolutionized carseat, where no child will be left alone in a hot vehicle ever again. This alarm will save multiple babie's lives.</v>
      </c>
      <c r="C992" s="9">
        <f>VLOOKUP(A992, Kickstarter!B:E, 3, FALSE)</f>
        <v>25000</v>
      </c>
      <c r="D992">
        <f>VLOOKUP(A992, Kickstarter!B:E, 4, FALSE)</f>
        <v>26</v>
      </c>
      <c r="E992" t="str">
        <f>VLOOKUP(A992, Kickstarter!B:F, 5, FALSE)</f>
        <v>failed</v>
      </c>
      <c r="F992" t="str">
        <f>VLOOKUP(A992, Kickstarter!B:G, 6, FALSE)</f>
        <v>US</v>
      </c>
      <c r="G992" t="str">
        <f>VLOOKUP(A992, Kickstarter!B:H, 7, FALSE)</f>
        <v>USD</v>
      </c>
      <c r="H992">
        <f>VLOOKUP(A992, Kickstarter!B:I, 8, FALSE)</f>
        <v>1409770164</v>
      </c>
    </row>
    <row r="993" spans="1:8" ht="75" x14ac:dyDescent="0.25">
      <c r="A993" s="1" t="s">
        <v>992</v>
      </c>
      <c r="B993" s="1" t="str">
        <f>VLOOKUP(A993, Kickstarter!B:C, 2, FALSE)</f>
        <v>Russell &amp; Sons Watches
RS Watches is a business that provides quality watches at an affordable price. RS Watches was created with th</v>
      </c>
      <c r="C993" s="9">
        <f>VLOOKUP(A993, Kickstarter!B:E, 3, FALSE)</f>
        <v>5000</v>
      </c>
      <c r="D993">
        <f>VLOOKUP(A993, Kickstarter!B:E, 4, FALSE)</f>
        <v>212</v>
      </c>
      <c r="E993" t="str">
        <f>VLOOKUP(A993, Kickstarter!B:F, 5, FALSE)</f>
        <v>failed</v>
      </c>
      <c r="F993" t="str">
        <f>VLOOKUP(A993, Kickstarter!B:G, 6, FALSE)</f>
        <v>GB</v>
      </c>
      <c r="G993" t="str">
        <f>VLOOKUP(A993, Kickstarter!B:H, 7, FALSE)</f>
        <v>GBP</v>
      </c>
      <c r="H993">
        <f>VLOOKUP(A993, Kickstarter!B:I, 8, FALSE)</f>
        <v>1468349460</v>
      </c>
    </row>
    <row r="994" spans="1:8" ht="45" x14ac:dyDescent="0.25">
      <c r="A994" s="1" t="s">
        <v>993</v>
      </c>
      <c r="B994" s="1" t="str">
        <f>VLOOKUP(A994, Kickstarter!B:C, 2, FALSE)</f>
        <v>The HOTTEST and COOLEST thing yet! WairConditioning... an entirely new level of comfortability!</v>
      </c>
      <c r="C994" s="9">
        <f>VLOOKUP(A994, Kickstarter!B:E, 3, FALSE)</f>
        <v>100000</v>
      </c>
      <c r="D994">
        <f>VLOOKUP(A994, Kickstarter!B:E, 4, FALSE)</f>
        <v>467</v>
      </c>
      <c r="E994" t="str">
        <f>VLOOKUP(A994, Kickstarter!B:F, 5, FALSE)</f>
        <v>failed</v>
      </c>
      <c r="F994" t="str">
        <f>VLOOKUP(A994, Kickstarter!B:G, 6, FALSE)</f>
        <v>US</v>
      </c>
      <c r="G994" t="str">
        <f>VLOOKUP(A994, Kickstarter!B:H, 7, FALSE)</f>
        <v>USD</v>
      </c>
      <c r="H994">
        <f>VLOOKUP(A994, Kickstarter!B:I, 8, FALSE)</f>
        <v>1462655519</v>
      </c>
    </row>
    <row r="995" spans="1:8" ht="45" x14ac:dyDescent="0.25">
      <c r="A995" s="1" t="s">
        <v>994</v>
      </c>
      <c r="B995" s="1" t="str">
        <f>VLOOKUP(A995, Kickstarter!B:C, 2, FALSE)</f>
        <v>Shield TL is a tail light for a bicycle w/ radar technology. It makes you more visible to cars and drivers at a greater distance.</v>
      </c>
      <c r="C995" s="9">
        <f>VLOOKUP(A995, Kickstarter!B:E, 3, FALSE)</f>
        <v>70000</v>
      </c>
      <c r="D995">
        <f>VLOOKUP(A995, Kickstarter!B:E, 4, FALSE)</f>
        <v>17561</v>
      </c>
      <c r="E995" t="str">
        <f>VLOOKUP(A995, Kickstarter!B:F, 5, FALSE)</f>
        <v>failed</v>
      </c>
      <c r="F995" t="str">
        <f>VLOOKUP(A995, Kickstarter!B:G, 6, FALSE)</f>
        <v>US</v>
      </c>
      <c r="G995" t="str">
        <f>VLOOKUP(A995, Kickstarter!B:H, 7, FALSE)</f>
        <v>USD</v>
      </c>
      <c r="H995">
        <f>VLOOKUP(A995, Kickstarter!B:I, 8, FALSE)</f>
        <v>1478926800</v>
      </c>
    </row>
    <row r="996" spans="1:8" ht="60" x14ac:dyDescent="0.25">
      <c r="A996" s="1" t="s">
        <v>995</v>
      </c>
      <c r="B996" s="1" t="str">
        <f>VLOOKUP(A996, Kickstarter!B:C, 2, FALSE)</f>
        <v>Worldâ€˜s First Heated Leather Jacket 
with Integrated Bluetooth System,
Handsfree Set (Microphone and Speakers)
and Cellphone Charger.</v>
      </c>
      <c r="C996" s="9">
        <f>VLOOKUP(A996, Kickstarter!B:E, 3, FALSE)</f>
        <v>200000</v>
      </c>
      <c r="D996">
        <f>VLOOKUP(A996, Kickstarter!B:E, 4, FALSE)</f>
        <v>4669</v>
      </c>
      <c r="E996" t="str">
        <f>VLOOKUP(A996, Kickstarter!B:F, 5, FALSE)</f>
        <v>failed</v>
      </c>
      <c r="F996" t="str">
        <f>VLOOKUP(A996, Kickstarter!B:G, 6, FALSE)</f>
        <v>US</v>
      </c>
      <c r="G996" t="str">
        <f>VLOOKUP(A996, Kickstarter!B:H, 7, FALSE)</f>
        <v>USD</v>
      </c>
      <c r="H996">
        <f>VLOOKUP(A996, Kickstarter!B:I, 8, FALSE)</f>
        <v>1417388340</v>
      </c>
    </row>
    <row r="997" spans="1:8" ht="60" x14ac:dyDescent="0.25">
      <c r="A997" s="1" t="s">
        <v>996</v>
      </c>
      <c r="B997" s="1" t="str">
        <f>VLOOKUP(A997, Kickstarter!B:C, 2, FALSE)</f>
        <v>DAZLN nails light up near NFC devices like your mobile phone. If you're tired of receiving or gifting the same old thing look here!</v>
      </c>
      <c r="C997" s="9">
        <f>VLOOKUP(A997, Kickstarter!B:E, 3, FALSE)</f>
        <v>10000</v>
      </c>
      <c r="D997">
        <f>VLOOKUP(A997, Kickstarter!B:E, 4, FALSE)</f>
        <v>726</v>
      </c>
      <c r="E997" t="str">
        <f>VLOOKUP(A997, Kickstarter!B:F, 5, FALSE)</f>
        <v>failed</v>
      </c>
      <c r="F997" t="str">
        <f>VLOOKUP(A997, Kickstarter!B:G, 6, FALSE)</f>
        <v>US</v>
      </c>
      <c r="G997" t="str">
        <f>VLOOKUP(A997, Kickstarter!B:H, 7, FALSE)</f>
        <v>USD</v>
      </c>
      <c r="H997">
        <f>VLOOKUP(A997, Kickstarter!B:I, 8, FALSE)</f>
        <v>1417276800</v>
      </c>
    </row>
    <row r="998" spans="1:8" ht="45" x14ac:dyDescent="0.25">
      <c r="A998" s="1" t="s">
        <v>997</v>
      </c>
      <c r="B998" s="1" t="str">
        <f>VLOOKUP(A998, Kickstarter!B:C, 2, FALSE)</f>
        <v>Study the behaviour of technical communities by tracking their movement  through wearables</v>
      </c>
      <c r="C998" s="9">
        <f>VLOOKUP(A998, Kickstarter!B:E, 3, FALSE)</f>
        <v>4000</v>
      </c>
      <c r="D998">
        <f>VLOOKUP(A998, Kickstarter!B:E, 4, FALSE)</f>
        <v>65</v>
      </c>
      <c r="E998" t="str">
        <f>VLOOKUP(A998, Kickstarter!B:F, 5, FALSE)</f>
        <v>failed</v>
      </c>
      <c r="F998" t="str">
        <f>VLOOKUP(A998, Kickstarter!B:G, 6, FALSE)</f>
        <v>US</v>
      </c>
      <c r="G998" t="str">
        <f>VLOOKUP(A998, Kickstarter!B:H, 7, FALSE)</f>
        <v>USD</v>
      </c>
      <c r="H998">
        <f>VLOOKUP(A998, Kickstarter!B:I, 8, FALSE)</f>
        <v>1406474820</v>
      </c>
    </row>
    <row r="999" spans="1:8" ht="30" x14ac:dyDescent="0.25">
      <c r="A999" s="1" t="s">
        <v>998</v>
      </c>
      <c r="B999" s="1" t="str">
        <f>VLOOKUP(A999, Kickstarter!B:C, 2, FALSE)</f>
        <v>The iPhanny keeps your iPhone 6 safe from bending in those dangerous pants pockets.</v>
      </c>
      <c r="C999" s="9">
        <f>VLOOKUP(A999, Kickstarter!B:E, 3, FALSE)</f>
        <v>5000</v>
      </c>
      <c r="D999">
        <f>VLOOKUP(A999, Kickstarter!B:E, 4, FALSE)</f>
        <v>65</v>
      </c>
      <c r="E999" t="str">
        <f>VLOOKUP(A999, Kickstarter!B:F, 5, FALSE)</f>
        <v>failed</v>
      </c>
      <c r="F999" t="str">
        <f>VLOOKUP(A999, Kickstarter!B:G, 6, FALSE)</f>
        <v>US</v>
      </c>
      <c r="G999" t="str">
        <f>VLOOKUP(A999, Kickstarter!B:H, 7, FALSE)</f>
        <v>USD</v>
      </c>
      <c r="H999">
        <f>VLOOKUP(A999, Kickstarter!B:I, 8, FALSE)</f>
        <v>1417145297</v>
      </c>
    </row>
    <row r="1000" spans="1:8" ht="45" x14ac:dyDescent="0.25">
      <c r="A1000" s="1" t="s">
        <v>999</v>
      </c>
      <c r="B1000" s="1" t="str">
        <f>VLOOKUP(A1000, Kickstarter!B:C, 2, FALSE)</f>
        <v>Ollinfit is the first wearable fitness trainer with 3 sensors for superior accuracy, feedback and results.</v>
      </c>
      <c r="C1000" s="9">
        <f>VLOOKUP(A1000, Kickstarter!B:E, 3, FALSE)</f>
        <v>60000</v>
      </c>
      <c r="D1000">
        <f>VLOOKUP(A1000, Kickstarter!B:E, 4, FALSE)</f>
        <v>35135</v>
      </c>
      <c r="E1000" t="str">
        <f>VLOOKUP(A1000, Kickstarter!B:F, 5, FALSE)</f>
        <v>failed</v>
      </c>
      <c r="F1000" t="str">
        <f>VLOOKUP(A1000, Kickstarter!B:G, 6, FALSE)</f>
        <v>CA</v>
      </c>
      <c r="G1000" t="str">
        <f>VLOOKUP(A1000, Kickstarter!B:H, 7, FALSE)</f>
        <v>CAD</v>
      </c>
      <c r="H1000">
        <f>VLOOKUP(A1000, Kickstarter!B:I, 8, FALSE)</f>
        <v>1447909401</v>
      </c>
    </row>
    <row r="1001" spans="1:8" ht="45" x14ac:dyDescent="0.25">
      <c r="A1001" s="1" t="s">
        <v>1000</v>
      </c>
      <c r="B1001" s="1" t="str">
        <f>VLOOKUP(A1001, Kickstarter!B:C, 2, FALSE)</f>
        <v>Built in running, cycling, pedometer, and golf features for the edge you need to perform at your very best!</v>
      </c>
      <c r="C1001" s="9">
        <f>VLOOKUP(A1001, Kickstarter!B:E, 3, FALSE)</f>
        <v>150000</v>
      </c>
      <c r="D1001">
        <f>VLOOKUP(A1001, Kickstarter!B:E, 4, FALSE)</f>
        <v>11683</v>
      </c>
      <c r="E1001" t="str">
        <f>VLOOKUP(A1001, Kickstarter!B:F, 5, FALSE)</f>
        <v>failed</v>
      </c>
      <c r="F1001" t="str">
        <f>VLOOKUP(A1001, Kickstarter!B:G, 6, FALSE)</f>
        <v>CA</v>
      </c>
      <c r="G1001" t="str">
        <f>VLOOKUP(A1001, Kickstarter!B:H, 7, FALSE)</f>
        <v>CAD</v>
      </c>
      <c r="H1001">
        <f>VLOOKUP(A1001, Kickstarter!B:I, 8, FALSE)</f>
        <v>1415865720</v>
      </c>
    </row>
    <row r="1002" spans="1:8" ht="45" x14ac:dyDescent="0.25">
      <c r="A1002" s="1" t="s">
        <v>1001</v>
      </c>
      <c r="B1002" s="1" t="str">
        <f>VLOOKUP(A1002, Kickstarter!B:C, 2, FALSE)</f>
        <v>Ristola watches made in La Chaux de-Fonds, Switzerland. A new brand of COSC and ISO Certified Professional watches.</v>
      </c>
      <c r="C1002" s="9">
        <f>VLOOKUP(A1002, Kickstarter!B:E, 3, FALSE)</f>
        <v>894700</v>
      </c>
      <c r="D1002">
        <f>VLOOKUP(A1002, Kickstarter!B:E, 4, FALSE)</f>
        <v>19824</v>
      </c>
      <c r="E1002" t="str">
        <f>VLOOKUP(A1002, Kickstarter!B:F, 5, FALSE)</f>
        <v>canceled</v>
      </c>
      <c r="F1002" t="str">
        <f>VLOOKUP(A1002, Kickstarter!B:G, 6, FALSE)</f>
        <v>US</v>
      </c>
      <c r="G1002" t="str">
        <f>VLOOKUP(A1002, Kickstarter!B:H, 7, FALSE)</f>
        <v>USD</v>
      </c>
      <c r="H1002">
        <f>VLOOKUP(A1002, Kickstarter!B:I, 8, FALSE)</f>
        <v>1489537560</v>
      </c>
    </row>
    <row r="1003" spans="1:8" ht="60" x14ac:dyDescent="0.25">
      <c r="A1003" s="1" t="s">
        <v>1002</v>
      </c>
      <c r="B1003" s="1" t="str">
        <f>VLOOKUP(A1003, Kickstarter!B:C, 2, FALSE)</f>
        <v>We make stylish sports clothing from LED jackets to backpacks and LED arm bands.With our LED technology you're sure to be seen in style</v>
      </c>
      <c r="C1003" s="9">
        <f>VLOOKUP(A1003, Kickstarter!B:E, 3, FALSE)</f>
        <v>5000</v>
      </c>
      <c r="D1003">
        <f>VLOOKUP(A1003, Kickstarter!B:E, 4, FALSE)</f>
        <v>5200</v>
      </c>
      <c r="E1003" t="str">
        <f>VLOOKUP(A1003, Kickstarter!B:F, 5, FALSE)</f>
        <v>canceled</v>
      </c>
      <c r="F1003" t="str">
        <f>VLOOKUP(A1003, Kickstarter!B:G, 6, FALSE)</f>
        <v>GB</v>
      </c>
      <c r="G1003" t="str">
        <f>VLOOKUP(A1003, Kickstarter!B:H, 7, FALSE)</f>
        <v>GBP</v>
      </c>
      <c r="H1003">
        <f>VLOOKUP(A1003, Kickstarter!B:I, 8, FALSE)</f>
        <v>1485796613</v>
      </c>
    </row>
    <row r="1004" spans="1:8" ht="60" x14ac:dyDescent="0.25">
      <c r="A1004" s="1" t="s">
        <v>1003</v>
      </c>
      <c r="B1004" s="1" t="str">
        <f>VLOOKUP(A1004, Kickstarter!B:C, 2, FALSE)</f>
        <v>A modern day locket that uses NFC technology to link your precious photos, videos, apps, and more. Choose our design or submit yours.</v>
      </c>
      <c r="C1004" s="9">
        <f>VLOOKUP(A1004, Kickstarter!B:E, 3, FALSE)</f>
        <v>9999</v>
      </c>
      <c r="D1004">
        <f>VLOOKUP(A1004, Kickstarter!B:E, 4, FALSE)</f>
        <v>2960</v>
      </c>
      <c r="E1004" t="str">
        <f>VLOOKUP(A1004, Kickstarter!B:F, 5, FALSE)</f>
        <v>canceled</v>
      </c>
      <c r="F1004" t="str">
        <f>VLOOKUP(A1004, Kickstarter!B:G, 6, FALSE)</f>
        <v>US</v>
      </c>
      <c r="G1004" t="str">
        <f>VLOOKUP(A1004, Kickstarter!B:H, 7, FALSE)</f>
        <v>USD</v>
      </c>
      <c r="H1004">
        <f>VLOOKUP(A1004, Kickstarter!B:I, 8, FALSE)</f>
        <v>1450331940</v>
      </c>
    </row>
    <row r="1005" spans="1:8" ht="45" x14ac:dyDescent="0.25">
      <c r="A1005" s="1" t="s">
        <v>1004</v>
      </c>
      <c r="B1005" s="1" t="str">
        <f>VLOOKUP(A1005, Kickstarter!B:C, 2, FALSE)</f>
        <v>Connected, heating, premium quality and comfortable leather sneakers - hand-crafted in France.</v>
      </c>
      <c r="C1005" s="9">
        <f>VLOOKUP(A1005, Kickstarter!B:E, 3, FALSE)</f>
        <v>20000</v>
      </c>
      <c r="D1005">
        <f>VLOOKUP(A1005, Kickstarter!B:E, 4, FALSE)</f>
        <v>3211</v>
      </c>
      <c r="E1005" t="str">
        <f>VLOOKUP(A1005, Kickstarter!B:F, 5, FALSE)</f>
        <v>canceled</v>
      </c>
      <c r="F1005" t="str">
        <f>VLOOKUP(A1005, Kickstarter!B:G, 6, FALSE)</f>
        <v>FR</v>
      </c>
      <c r="G1005" t="str">
        <f>VLOOKUP(A1005, Kickstarter!B:H, 7, FALSE)</f>
        <v>EUR</v>
      </c>
      <c r="H1005">
        <f>VLOOKUP(A1005, Kickstarter!B:I, 8, FALSE)</f>
        <v>1489680061</v>
      </c>
    </row>
    <row r="1006" spans="1:8" ht="45" x14ac:dyDescent="0.25">
      <c r="A1006" s="1" t="s">
        <v>1005</v>
      </c>
      <c r="B1006" s="1" t="str">
        <f>VLOOKUP(A1006, Kickstarter!B:C, 2, FALSE)</f>
        <v>Harnessing wearable technology as a powerful defense for food-allergy children.</v>
      </c>
      <c r="C1006" s="9">
        <f>VLOOKUP(A1006, Kickstarter!B:E, 3, FALSE)</f>
        <v>25000</v>
      </c>
      <c r="D1006">
        <f>VLOOKUP(A1006, Kickstarter!B:E, 4, FALSE)</f>
        <v>20552</v>
      </c>
      <c r="E1006" t="str">
        <f>VLOOKUP(A1006, Kickstarter!B:F, 5, FALSE)</f>
        <v>canceled</v>
      </c>
      <c r="F1006" t="str">
        <f>VLOOKUP(A1006, Kickstarter!B:G, 6, FALSE)</f>
        <v>US</v>
      </c>
      <c r="G1006" t="str">
        <f>VLOOKUP(A1006, Kickstarter!B:H, 7, FALSE)</f>
        <v>USD</v>
      </c>
      <c r="H1006">
        <f>VLOOKUP(A1006, Kickstarter!B:I, 8, FALSE)</f>
        <v>1455814827</v>
      </c>
    </row>
    <row r="1007" spans="1:8" ht="45" x14ac:dyDescent="0.25">
      <c r="A1007" s="1" t="s">
        <v>1006</v>
      </c>
      <c r="B1007" s="1" t="str">
        <f>VLOOKUP(A1007, Kickstarter!B:C, 2, FALSE)</f>
        <v>The Forcite Alpine helmet records 4K footage and keeps you connected all in one sleek design.</v>
      </c>
      <c r="C1007" s="9">
        <f>VLOOKUP(A1007, Kickstarter!B:E, 3, FALSE)</f>
        <v>200000</v>
      </c>
      <c r="D1007">
        <f>VLOOKUP(A1007, Kickstarter!B:E, 4, FALSE)</f>
        <v>150102</v>
      </c>
      <c r="E1007" t="str">
        <f>VLOOKUP(A1007, Kickstarter!B:F, 5, FALSE)</f>
        <v>canceled</v>
      </c>
      <c r="F1007" t="str">
        <f>VLOOKUP(A1007, Kickstarter!B:G, 6, FALSE)</f>
        <v>US</v>
      </c>
      <c r="G1007" t="str">
        <f>VLOOKUP(A1007, Kickstarter!B:H, 7, FALSE)</f>
        <v>USD</v>
      </c>
      <c r="H1007">
        <f>VLOOKUP(A1007, Kickstarter!B:I, 8, FALSE)</f>
        <v>1446217183</v>
      </c>
    </row>
    <row r="1008" spans="1:8" ht="45" x14ac:dyDescent="0.25">
      <c r="A1008" s="1" t="s">
        <v>1007</v>
      </c>
      <c r="B1008" s="1" t="str">
        <f>VLOOKUP(A1008, Kickstarter!B:C, 2, FALSE)</f>
        <v>Sweat resistant, colorful, durable, CUSTOMIZABLE, watch bands &amp; protector bands that fit the Moto360 smartwatch.</v>
      </c>
      <c r="C1008" s="9">
        <f>VLOOKUP(A1008, Kickstarter!B:E, 3, FALSE)</f>
        <v>4000</v>
      </c>
      <c r="D1008">
        <f>VLOOKUP(A1008, Kickstarter!B:E, 4, FALSE)</f>
        <v>234</v>
      </c>
      <c r="E1008" t="str">
        <f>VLOOKUP(A1008, Kickstarter!B:F, 5, FALSE)</f>
        <v>canceled</v>
      </c>
      <c r="F1008" t="str">
        <f>VLOOKUP(A1008, Kickstarter!B:G, 6, FALSE)</f>
        <v>US</v>
      </c>
      <c r="G1008" t="str">
        <f>VLOOKUP(A1008, Kickstarter!B:H, 7, FALSE)</f>
        <v>USD</v>
      </c>
      <c r="H1008">
        <f>VLOOKUP(A1008, Kickstarter!B:I, 8, FALSE)</f>
        <v>1418368260</v>
      </c>
    </row>
    <row r="1009" spans="1:8" ht="45" x14ac:dyDescent="0.25">
      <c r="A1009" s="1" t="s">
        <v>1008</v>
      </c>
      <c r="B1009" s="1" t="str">
        <f>VLOOKUP(A1009, Kickstarter!B:C, 2, FALSE)</f>
        <v>Our knee sleeve monitors your muscles and recommends rest time (on a mobile app) when it detects overexertion!</v>
      </c>
      <c r="C1009" s="9">
        <f>VLOOKUP(A1009, Kickstarter!B:E, 3, FALSE)</f>
        <v>30000</v>
      </c>
      <c r="D1009">
        <f>VLOOKUP(A1009, Kickstarter!B:E, 4, FALSE)</f>
        <v>13296</v>
      </c>
      <c r="E1009" t="str">
        <f>VLOOKUP(A1009, Kickstarter!B:F, 5, FALSE)</f>
        <v>canceled</v>
      </c>
      <c r="F1009" t="str">
        <f>VLOOKUP(A1009, Kickstarter!B:G, 6, FALSE)</f>
        <v>US</v>
      </c>
      <c r="G1009" t="str">
        <f>VLOOKUP(A1009, Kickstarter!B:H, 7, FALSE)</f>
        <v>USD</v>
      </c>
      <c r="H1009">
        <f>VLOOKUP(A1009, Kickstarter!B:I, 8, FALSE)</f>
        <v>1481727623</v>
      </c>
    </row>
    <row r="1010" spans="1:8" ht="60" x14ac:dyDescent="0.25">
      <c r="A1010" s="1" t="s">
        <v>1009</v>
      </c>
      <c r="B1010" s="1" t="str">
        <f>VLOOKUP(A1010, Kickstarter!B:C, 2, FALSE)</f>
        <v>MICLOP es una cabina portable impresa en 3D protegida en el interior con espuma acÃºstica, reduce el ruido ambiental o rebote de sonido.</v>
      </c>
      <c r="C1010" s="9">
        <f>VLOOKUP(A1010, Kickstarter!B:E, 3, FALSE)</f>
        <v>93500</v>
      </c>
      <c r="D1010">
        <f>VLOOKUP(A1010, Kickstarter!B:E, 4, FALSE)</f>
        <v>250</v>
      </c>
      <c r="E1010" t="str">
        <f>VLOOKUP(A1010, Kickstarter!B:F, 5, FALSE)</f>
        <v>canceled</v>
      </c>
      <c r="F1010" t="str">
        <f>VLOOKUP(A1010, Kickstarter!B:G, 6, FALSE)</f>
        <v>MX</v>
      </c>
      <c r="G1010" t="str">
        <f>VLOOKUP(A1010, Kickstarter!B:H, 7, FALSE)</f>
        <v>MXN</v>
      </c>
      <c r="H1010">
        <f>VLOOKUP(A1010, Kickstarter!B:I, 8, FALSE)</f>
        <v>1482953115</v>
      </c>
    </row>
    <row r="1011" spans="1:8" ht="60" x14ac:dyDescent="0.25">
      <c r="A1011" s="1" t="s">
        <v>1010</v>
      </c>
      <c r="B1011" s="1" t="str">
        <f>VLOOKUP(A1011, Kickstarter!B:C, 2, FALSE)</f>
        <v>R-CON is a wearable that measures running form. Instantly know when your form is breaking down and when you are running your strongest.</v>
      </c>
      <c r="C1011" s="9">
        <f>VLOOKUP(A1011, Kickstarter!B:E, 3, FALSE)</f>
        <v>50000</v>
      </c>
      <c r="D1011">
        <f>VLOOKUP(A1011, Kickstarter!B:E, 4, FALSE)</f>
        <v>6565</v>
      </c>
      <c r="E1011" t="str">
        <f>VLOOKUP(A1011, Kickstarter!B:F, 5, FALSE)</f>
        <v>canceled</v>
      </c>
      <c r="F1011" t="str">
        <f>VLOOKUP(A1011, Kickstarter!B:G, 6, FALSE)</f>
        <v>US</v>
      </c>
      <c r="G1011" t="str">
        <f>VLOOKUP(A1011, Kickstarter!B:H, 7, FALSE)</f>
        <v>USD</v>
      </c>
      <c r="H1011">
        <f>VLOOKUP(A1011, Kickstarter!B:I, 8, FALSE)</f>
        <v>1466346646</v>
      </c>
    </row>
    <row r="1012" spans="1:8" ht="60" x14ac:dyDescent="0.25">
      <c r="A1012" s="1" t="s">
        <v>1011</v>
      </c>
      <c r="B1012" s="1" t="str">
        <f>VLOOKUP(A1012, Kickstarter!B:C, 2, FALSE)</f>
        <v>A beautiful biometric smartphone wrist dock, features a revolutionary reusable adhesive; 3 position phone stand and multi-purpose tool.</v>
      </c>
      <c r="C1012" s="9">
        <f>VLOOKUP(A1012, Kickstarter!B:E, 3, FALSE)</f>
        <v>115250</v>
      </c>
      <c r="D1012">
        <f>VLOOKUP(A1012, Kickstarter!B:E, 4, FALSE)</f>
        <v>220</v>
      </c>
      <c r="E1012" t="str">
        <f>VLOOKUP(A1012, Kickstarter!B:F, 5, FALSE)</f>
        <v>canceled</v>
      </c>
      <c r="F1012" t="str">
        <f>VLOOKUP(A1012, Kickstarter!B:G, 6, FALSE)</f>
        <v>US</v>
      </c>
      <c r="G1012" t="str">
        <f>VLOOKUP(A1012, Kickstarter!B:H, 7, FALSE)</f>
        <v>USD</v>
      </c>
      <c r="H1012">
        <f>VLOOKUP(A1012, Kickstarter!B:I, 8, FALSE)</f>
        <v>1473044340</v>
      </c>
    </row>
    <row r="1013" spans="1:8" ht="45" x14ac:dyDescent="0.25">
      <c r="A1013" s="1" t="s">
        <v>1012</v>
      </c>
      <c r="B1013" s="1" t="str">
        <f>VLOOKUP(A1013, Kickstarter!B:C, 2, FALSE)</f>
        <v>The first action sports training sleeve/leg protector of its kind to offer an unduplicated level of targeted protection!</v>
      </c>
      <c r="C1013" s="9">
        <f>VLOOKUP(A1013, Kickstarter!B:E, 3, FALSE)</f>
        <v>20000</v>
      </c>
      <c r="D1013">
        <f>VLOOKUP(A1013, Kickstarter!B:E, 4, FALSE)</f>
        <v>75</v>
      </c>
      <c r="E1013" t="str">
        <f>VLOOKUP(A1013, Kickstarter!B:F, 5, FALSE)</f>
        <v>canceled</v>
      </c>
      <c r="F1013" t="str">
        <f>VLOOKUP(A1013, Kickstarter!B:G, 6, FALSE)</f>
        <v>US</v>
      </c>
      <c r="G1013" t="str">
        <f>VLOOKUP(A1013, Kickstarter!B:H, 7, FALSE)</f>
        <v>USD</v>
      </c>
      <c r="H1013">
        <f>VLOOKUP(A1013, Kickstarter!B:I, 8, FALSE)</f>
        <v>1418938395</v>
      </c>
    </row>
    <row r="1014" spans="1:8" ht="60" x14ac:dyDescent="0.25">
      <c r="A1014" s="1" t="s">
        <v>1013</v>
      </c>
      <c r="B1014" s="1" t="str">
        <f>VLOOKUP(A1014, Kickstarter!B:C, 2, FALSE)</f>
        <v>The world's most advanced jacket for SMARTPHONE USER ,for WORKOUT, for TRAVEL, for OUTDOOR /Bluetooth Charging Wearable Apparel</v>
      </c>
      <c r="C1014" s="9">
        <f>VLOOKUP(A1014, Kickstarter!B:E, 3, FALSE)</f>
        <v>5000</v>
      </c>
      <c r="D1014">
        <f>VLOOKUP(A1014, Kickstarter!B:E, 4, FALSE)</f>
        <v>1076751.05</v>
      </c>
      <c r="E1014" t="str">
        <f>VLOOKUP(A1014, Kickstarter!B:F, 5, FALSE)</f>
        <v>canceled</v>
      </c>
      <c r="F1014" t="str">
        <f>VLOOKUP(A1014, Kickstarter!B:G, 6, FALSE)</f>
        <v>US</v>
      </c>
      <c r="G1014" t="str">
        <f>VLOOKUP(A1014, Kickstarter!B:H, 7, FALSE)</f>
        <v>USD</v>
      </c>
      <c r="H1014">
        <f>VLOOKUP(A1014, Kickstarter!B:I, 8, FALSE)</f>
        <v>1485254052</v>
      </c>
    </row>
    <row r="1015" spans="1:8" ht="60" x14ac:dyDescent="0.25">
      <c r="A1015" s="1" t="s">
        <v>1014</v>
      </c>
      <c r="B1015" s="1" t="str">
        <f>VLOOKUP(A1015, Kickstarter!B:C, 2, FALSE)</f>
        <v>Versa Prima: The first portable and wearable LED strip that's controlled via Bluetooth. Designed to be versatile for your creativity.</v>
      </c>
      <c r="C1015" s="9">
        <f>VLOOKUP(A1015, Kickstarter!B:E, 3, FALSE)</f>
        <v>25000</v>
      </c>
      <c r="D1015">
        <f>VLOOKUP(A1015, Kickstarter!B:E, 4, FALSE)</f>
        <v>8632</v>
      </c>
      <c r="E1015" t="str">
        <f>VLOOKUP(A1015, Kickstarter!B:F, 5, FALSE)</f>
        <v>canceled</v>
      </c>
      <c r="F1015" t="str">
        <f>VLOOKUP(A1015, Kickstarter!B:G, 6, FALSE)</f>
        <v>US</v>
      </c>
      <c r="G1015" t="str">
        <f>VLOOKUP(A1015, Kickstarter!B:H, 7, FALSE)</f>
        <v>USD</v>
      </c>
      <c r="H1015">
        <f>VLOOKUP(A1015, Kickstarter!B:I, 8, FALSE)</f>
        <v>1451419200</v>
      </c>
    </row>
    <row r="1016" spans="1:8" ht="30" x14ac:dyDescent="0.25">
      <c r="A1016" s="1" t="s">
        <v>1015</v>
      </c>
      <c r="B1016" s="1" t="str">
        <f>VLOOKUP(A1016, Kickstarter!B:C, 2, FALSE)</f>
        <v>CHEMION is an eyewear device that lets you show your creativity to the world.</v>
      </c>
      <c r="C1016" s="9">
        <f>VLOOKUP(A1016, Kickstarter!B:E, 3, FALSE)</f>
        <v>10000</v>
      </c>
      <c r="D1016">
        <f>VLOOKUP(A1016, Kickstarter!B:E, 4, FALSE)</f>
        <v>3060</v>
      </c>
      <c r="E1016" t="str">
        <f>VLOOKUP(A1016, Kickstarter!B:F, 5, FALSE)</f>
        <v>canceled</v>
      </c>
      <c r="F1016" t="str">
        <f>VLOOKUP(A1016, Kickstarter!B:G, 6, FALSE)</f>
        <v>US</v>
      </c>
      <c r="G1016" t="str">
        <f>VLOOKUP(A1016, Kickstarter!B:H, 7, FALSE)</f>
        <v>USD</v>
      </c>
      <c r="H1016">
        <f>VLOOKUP(A1016, Kickstarter!B:I, 8, FALSE)</f>
        <v>1420070615</v>
      </c>
    </row>
    <row r="1017" spans="1:8" ht="45" x14ac:dyDescent="0.25">
      <c r="A1017" s="1" t="s">
        <v>1016</v>
      </c>
      <c r="B1017" s="1" t="str">
        <f>VLOOKUP(A1017, Kickstarter!B:C, 2, FALSE)</f>
        <v>SKIN - The wearable music remote control which makes your fitness lifestyle a bit easier</v>
      </c>
      <c r="C1017" s="9">
        <f>VLOOKUP(A1017, Kickstarter!B:E, 3, FALSE)</f>
        <v>9000</v>
      </c>
      <c r="D1017">
        <f>VLOOKUP(A1017, Kickstarter!B:E, 4, FALSE)</f>
        <v>240</v>
      </c>
      <c r="E1017" t="str">
        <f>VLOOKUP(A1017, Kickstarter!B:F, 5, FALSE)</f>
        <v>canceled</v>
      </c>
      <c r="F1017" t="str">
        <f>VLOOKUP(A1017, Kickstarter!B:G, 6, FALSE)</f>
        <v>CH</v>
      </c>
      <c r="G1017" t="str">
        <f>VLOOKUP(A1017, Kickstarter!B:H, 7, FALSE)</f>
        <v>CHF</v>
      </c>
      <c r="H1017">
        <f>VLOOKUP(A1017, Kickstarter!B:I, 8, FALSE)</f>
        <v>1448489095</v>
      </c>
    </row>
    <row r="1018" spans="1:8" ht="45" x14ac:dyDescent="0.25">
      <c r="A1018" s="1" t="s">
        <v>1017</v>
      </c>
      <c r="B1018" s="1" t="str">
        <f>VLOOKUP(A1018, Kickstarter!B:C, 2, FALSE)</f>
        <v>Send an alert for help and find missing people, pets, and valuables with the touch of a button. Get yours today!</v>
      </c>
      <c r="C1018" s="9">
        <f>VLOOKUP(A1018, Kickstarter!B:E, 3, FALSE)</f>
        <v>100000</v>
      </c>
      <c r="D1018">
        <f>VLOOKUP(A1018, Kickstarter!B:E, 4, FALSE)</f>
        <v>2842</v>
      </c>
      <c r="E1018" t="str">
        <f>VLOOKUP(A1018, Kickstarter!B:F, 5, FALSE)</f>
        <v>canceled</v>
      </c>
      <c r="F1018" t="str">
        <f>VLOOKUP(A1018, Kickstarter!B:G, 6, FALSE)</f>
        <v>US</v>
      </c>
      <c r="G1018" t="str">
        <f>VLOOKUP(A1018, Kickstarter!B:H, 7, FALSE)</f>
        <v>USD</v>
      </c>
      <c r="H1018">
        <f>VLOOKUP(A1018, Kickstarter!B:I, 8, FALSE)</f>
        <v>1459992856</v>
      </c>
    </row>
    <row r="1019" spans="1:8" ht="60" x14ac:dyDescent="0.25">
      <c r="A1019" s="1" t="s">
        <v>1018</v>
      </c>
      <c r="B1019" s="1" t="str">
        <f>VLOOKUP(A1019, Kickstarter!B:C, 2, FALSE)</f>
        <v>Enjoy high-quality sound and the possibility to control your smartphone and apps using custom voice commands and head movements.</v>
      </c>
      <c r="C1019" s="9">
        <f>VLOOKUP(A1019, Kickstarter!B:E, 3, FALSE)</f>
        <v>250000</v>
      </c>
      <c r="D1019">
        <f>VLOOKUP(A1019, Kickstarter!B:E, 4, FALSE)</f>
        <v>57197</v>
      </c>
      <c r="E1019" t="str">
        <f>VLOOKUP(A1019, Kickstarter!B:F, 5, FALSE)</f>
        <v>canceled</v>
      </c>
      <c r="F1019" t="str">
        <f>VLOOKUP(A1019, Kickstarter!B:G, 6, FALSE)</f>
        <v>US</v>
      </c>
      <c r="G1019" t="str">
        <f>VLOOKUP(A1019, Kickstarter!B:H, 7, FALSE)</f>
        <v>USD</v>
      </c>
      <c r="H1019">
        <f>VLOOKUP(A1019, Kickstarter!B:I, 8, FALSE)</f>
        <v>1448125935</v>
      </c>
    </row>
    <row r="1020" spans="1:8" ht="45" x14ac:dyDescent="0.25">
      <c r="A1020" s="1" t="s">
        <v>1019</v>
      </c>
      <c r="B1020" s="1" t="str">
        <f>VLOOKUP(A1020, Kickstarter!B:C, 2, FALSE)</f>
        <v>Owl is a fitness tracker along with an accompanying iOS app, that is both fun and interactive for children.</v>
      </c>
      <c r="C1020" s="9">
        <f>VLOOKUP(A1020, Kickstarter!B:E, 3, FALSE)</f>
        <v>20000</v>
      </c>
      <c r="D1020">
        <f>VLOOKUP(A1020, Kickstarter!B:E, 4, FALSE)</f>
        <v>621</v>
      </c>
      <c r="E1020" t="str">
        <f>VLOOKUP(A1020, Kickstarter!B:F, 5, FALSE)</f>
        <v>canceled</v>
      </c>
      <c r="F1020" t="str">
        <f>VLOOKUP(A1020, Kickstarter!B:G, 6, FALSE)</f>
        <v>US</v>
      </c>
      <c r="G1020" t="str">
        <f>VLOOKUP(A1020, Kickstarter!B:H, 7, FALSE)</f>
        <v>USD</v>
      </c>
      <c r="H1020">
        <f>VLOOKUP(A1020, Kickstarter!B:I, 8, FALSE)</f>
        <v>1468496933</v>
      </c>
    </row>
    <row r="1021" spans="1:8" ht="45" x14ac:dyDescent="0.25">
      <c r="A1021" s="1" t="s">
        <v>1020</v>
      </c>
      <c r="B1021" s="1" t="str">
        <f>VLOOKUP(A1021, Kickstarter!B:C, 2, FALSE)</f>
        <v>Tempi Is a Wearable Bluetooth Device That Gives Accurate Temperature and Humidity Readings.</v>
      </c>
      <c r="C1021" s="9">
        <f>VLOOKUP(A1021, Kickstarter!B:E, 3, FALSE)</f>
        <v>45000</v>
      </c>
      <c r="D1021">
        <f>VLOOKUP(A1021, Kickstarter!B:E, 4, FALSE)</f>
        <v>21300</v>
      </c>
      <c r="E1021" t="str">
        <f>VLOOKUP(A1021, Kickstarter!B:F, 5, FALSE)</f>
        <v>canceled</v>
      </c>
      <c r="F1021" t="str">
        <f>VLOOKUP(A1021, Kickstarter!B:G, 6, FALSE)</f>
        <v>US</v>
      </c>
      <c r="G1021" t="str">
        <f>VLOOKUP(A1021, Kickstarter!B:H, 7, FALSE)</f>
        <v>USD</v>
      </c>
      <c r="H1021">
        <f>VLOOKUP(A1021, Kickstarter!B:I, 8, FALSE)</f>
        <v>1423092149</v>
      </c>
    </row>
    <row r="1022" spans="1:8" ht="60" x14ac:dyDescent="0.25">
      <c r="A1022" s="1" t="s">
        <v>1021</v>
      </c>
      <c r="B1022" s="1" t="str">
        <f>VLOOKUP(A1022, Kickstarter!B:C, 2, FALSE)</f>
        <v>I've got an awesome new batch of tracks that I think you're going to Love. CDs? So 1990! I present to you... SLEEPWRECK JUMP DRIVES!</v>
      </c>
      <c r="C1022" s="9">
        <f>VLOOKUP(A1022, Kickstarter!B:E, 3, FALSE)</f>
        <v>1550</v>
      </c>
      <c r="D1022">
        <f>VLOOKUP(A1022, Kickstarter!B:E, 4, FALSE)</f>
        <v>3186</v>
      </c>
      <c r="E1022" t="str">
        <f>VLOOKUP(A1022, Kickstarter!B:F, 5, FALSE)</f>
        <v>successful</v>
      </c>
      <c r="F1022" t="str">
        <f>VLOOKUP(A1022, Kickstarter!B:G, 6, FALSE)</f>
        <v>CA</v>
      </c>
      <c r="G1022" t="str">
        <f>VLOOKUP(A1022, Kickstarter!B:H, 7, FALSE)</f>
        <v>CAD</v>
      </c>
      <c r="H1022">
        <f>VLOOKUP(A1022, Kickstarter!B:I, 8, FALSE)</f>
        <v>1433206020</v>
      </c>
    </row>
    <row r="1023" spans="1:8" ht="45" x14ac:dyDescent="0.25">
      <c r="A1023" s="1" t="s">
        <v>1022</v>
      </c>
      <c r="B1023" s="1" t="str">
        <f>VLOOKUP(A1023, Kickstarter!B:C, 2, FALSE)</f>
        <v>Rick and Morty concept album written by Allie Goertz + music video directed by Paul B. Cummings!</v>
      </c>
      <c r="C1023" s="9">
        <f>VLOOKUP(A1023, Kickstarter!B:E, 3, FALSE)</f>
        <v>3000</v>
      </c>
      <c r="D1023">
        <f>VLOOKUP(A1023, Kickstarter!B:E, 4, FALSE)</f>
        <v>10554.11</v>
      </c>
      <c r="E1023" t="str">
        <f>VLOOKUP(A1023, Kickstarter!B:F, 5, FALSE)</f>
        <v>successful</v>
      </c>
      <c r="F1023" t="str">
        <f>VLOOKUP(A1023, Kickstarter!B:G, 6, FALSE)</f>
        <v>US</v>
      </c>
      <c r="G1023" t="str">
        <f>VLOOKUP(A1023, Kickstarter!B:H, 7, FALSE)</f>
        <v>USD</v>
      </c>
      <c r="H1023">
        <f>VLOOKUP(A1023, Kickstarter!B:I, 8, FALSE)</f>
        <v>1445054400</v>
      </c>
    </row>
    <row r="1024" spans="1:8" ht="30" x14ac:dyDescent="0.25">
      <c r="A1024" s="1" t="s">
        <v>1023</v>
      </c>
      <c r="B1024" s="1" t="str">
        <f>VLOOKUP(A1024, Kickstarter!B:C, 2, FALSE)</f>
        <v>Help get four new bootlegs onto vinyl in the second installment of my series!</v>
      </c>
      <c r="C1024" s="9">
        <f>VLOOKUP(A1024, Kickstarter!B:E, 3, FALSE)</f>
        <v>2000</v>
      </c>
      <c r="D1024">
        <f>VLOOKUP(A1024, Kickstarter!B:E, 4, FALSE)</f>
        <v>2298</v>
      </c>
      <c r="E1024" t="str">
        <f>VLOOKUP(A1024, Kickstarter!B:F, 5, FALSE)</f>
        <v>successful</v>
      </c>
      <c r="F1024" t="str">
        <f>VLOOKUP(A1024, Kickstarter!B:G, 6, FALSE)</f>
        <v>US</v>
      </c>
      <c r="G1024" t="str">
        <f>VLOOKUP(A1024, Kickstarter!B:H, 7, FALSE)</f>
        <v>USD</v>
      </c>
      <c r="H1024">
        <f>VLOOKUP(A1024, Kickstarter!B:I, 8, FALSE)</f>
        <v>1431876677</v>
      </c>
    </row>
    <row r="1025" spans="1:8" ht="45" x14ac:dyDescent="0.25">
      <c r="A1025" s="1" t="s">
        <v>1024</v>
      </c>
      <c r="B1025" s="1" t="str">
        <f>VLOOKUP(A1025, Kickstarter!B:C, 2, FALSE)</f>
        <v>A collaborative, electronic journey helmed by producer Christopher Bingham and guitarist Carlos Montero.</v>
      </c>
      <c r="C1025" s="9">
        <f>VLOOKUP(A1025, Kickstarter!B:E, 3, FALSE)</f>
        <v>2000</v>
      </c>
      <c r="D1025">
        <f>VLOOKUP(A1025, Kickstarter!B:E, 4, FALSE)</f>
        <v>4743</v>
      </c>
      <c r="E1025" t="str">
        <f>VLOOKUP(A1025, Kickstarter!B:F, 5, FALSE)</f>
        <v>successful</v>
      </c>
      <c r="F1025" t="str">
        <f>VLOOKUP(A1025, Kickstarter!B:G, 6, FALSE)</f>
        <v>GB</v>
      </c>
      <c r="G1025" t="str">
        <f>VLOOKUP(A1025, Kickstarter!B:H, 7, FALSE)</f>
        <v>GBP</v>
      </c>
      <c r="H1025">
        <f>VLOOKUP(A1025, Kickstarter!B:I, 8, FALSE)</f>
        <v>1434837861</v>
      </c>
    </row>
    <row r="1026" spans="1:8" ht="45" x14ac:dyDescent="0.25">
      <c r="A1026" s="1" t="s">
        <v>1025</v>
      </c>
      <c r="B1026" s="1" t="str">
        <f>VLOOKUP(A1026, Kickstarter!B:C, 2, FALSE)</f>
        <v>Art Fact is a legendary Swedish synth pop act from the 80's. This album will contain updated remakes of their greatest songs.</v>
      </c>
      <c r="C1026" s="9">
        <f>VLOOKUP(A1026, Kickstarter!B:E, 3, FALSE)</f>
        <v>20000</v>
      </c>
      <c r="D1026">
        <f>VLOOKUP(A1026, Kickstarter!B:E, 4, FALSE)</f>
        <v>23727.55</v>
      </c>
      <c r="E1026" t="str">
        <f>VLOOKUP(A1026, Kickstarter!B:F, 5, FALSE)</f>
        <v>successful</v>
      </c>
      <c r="F1026" t="str">
        <f>VLOOKUP(A1026, Kickstarter!B:G, 6, FALSE)</f>
        <v>SE</v>
      </c>
      <c r="G1026" t="str">
        <f>VLOOKUP(A1026, Kickstarter!B:H, 7, FALSE)</f>
        <v>SEK</v>
      </c>
      <c r="H1026">
        <f>VLOOKUP(A1026, Kickstarter!B:I, 8, FALSE)</f>
        <v>1454248563</v>
      </c>
    </row>
    <row r="1027" spans="1:8" ht="45" x14ac:dyDescent="0.25">
      <c r="A1027" s="1" t="s">
        <v>1026</v>
      </c>
      <c r="B1027" s="1" t="str">
        <f>VLOOKUP(A1027, Kickstarter!B:C, 2, FALSE)</f>
        <v>Jake Kaufman and Jessie Seely present THE WORLD'S FIRST VIRTUAL REALITY ROCK OPERA.</v>
      </c>
      <c r="C1027" s="9">
        <f>VLOOKUP(A1027, Kickstarter!B:E, 3, FALSE)</f>
        <v>70000</v>
      </c>
      <c r="D1027">
        <f>VLOOKUP(A1027, Kickstarter!B:E, 4, FALSE)</f>
        <v>76949.820000000007</v>
      </c>
      <c r="E1027" t="str">
        <f>VLOOKUP(A1027, Kickstarter!B:F, 5, FALSE)</f>
        <v>successful</v>
      </c>
      <c r="F1027" t="str">
        <f>VLOOKUP(A1027, Kickstarter!B:G, 6, FALSE)</f>
        <v>US</v>
      </c>
      <c r="G1027" t="str">
        <f>VLOOKUP(A1027, Kickstarter!B:H, 7, FALSE)</f>
        <v>USD</v>
      </c>
      <c r="H1027">
        <f>VLOOKUP(A1027, Kickstarter!B:I, 8, FALSE)</f>
        <v>1426532437</v>
      </c>
    </row>
    <row r="1028" spans="1:8" ht="60" x14ac:dyDescent="0.25">
      <c r="A1028" s="1" t="s">
        <v>1027</v>
      </c>
      <c r="B1028" s="1" t="str">
        <f>VLOOKUP(A1028, Kickstarter!B:C, 2, FALSE)</f>
        <v>Changing Stations is an 11-track classical-contemporary album by Daniel Liam Glyn, based on the 11 main lines of the London Underground</v>
      </c>
      <c r="C1028" s="9">
        <f>VLOOKUP(A1028, Kickstarter!B:E, 3, FALSE)</f>
        <v>7000</v>
      </c>
      <c r="D1028">
        <f>VLOOKUP(A1028, Kickstarter!B:E, 4, FALSE)</f>
        <v>7000.58</v>
      </c>
      <c r="E1028" t="str">
        <f>VLOOKUP(A1028, Kickstarter!B:F, 5, FALSE)</f>
        <v>successful</v>
      </c>
      <c r="F1028" t="str">
        <f>VLOOKUP(A1028, Kickstarter!B:G, 6, FALSE)</f>
        <v>GB</v>
      </c>
      <c r="G1028" t="str">
        <f>VLOOKUP(A1028, Kickstarter!B:H, 7, FALSE)</f>
        <v>GBP</v>
      </c>
      <c r="H1028">
        <f>VLOOKUP(A1028, Kickstarter!B:I, 8, FALSE)</f>
        <v>1459414016</v>
      </c>
    </row>
    <row r="1029" spans="1:8" ht="60" x14ac:dyDescent="0.25">
      <c r="A1029" s="1" t="s">
        <v>1028</v>
      </c>
      <c r="B1029" s="1" t="str">
        <f>VLOOKUP(A1029, Kickstarter!B:C, 2, FALSE)</f>
        <v>We just toured the PNW to Vancouver, BC and back, we're ready for next level growth - a van, quality studio recordings &amp; stage visuals!</v>
      </c>
      <c r="C1029" s="9">
        <f>VLOOKUP(A1029, Kickstarter!B:E, 3, FALSE)</f>
        <v>7501</v>
      </c>
      <c r="D1029">
        <f>VLOOKUP(A1029, Kickstarter!B:E, 4, FALSE)</f>
        <v>7733</v>
      </c>
      <c r="E1029" t="str">
        <f>VLOOKUP(A1029, Kickstarter!B:F, 5, FALSE)</f>
        <v>successful</v>
      </c>
      <c r="F1029" t="str">
        <f>VLOOKUP(A1029, Kickstarter!B:G, 6, FALSE)</f>
        <v>US</v>
      </c>
      <c r="G1029" t="str">
        <f>VLOOKUP(A1029, Kickstarter!B:H, 7, FALSE)</f>
        <v>USD</v>
      </c>
      <c r="H1029">
        <f>VLOOKUP(A1029, Kickstarter!B:I, 8, FALSE)</f>
        <v>1414025347</v>
      </c>
    </row>
    <row r="1030" spans="1:8" ht="45" x14ac:dyDescent="0.25">
      <c r="A1030" s="1" t="s">
        <v>1029</v>
      </c>
      <c r="B1030" s="1" t="str">
        <f>VLOOKUP(A1030, Kickstarter!B:C, 2, FALSE)</f>
        <v>This will be the first album I have made in 9 years. It will be going back to my roots from 2002, and I aim to blow your socks off!</v>
      </c>
      <c r="C1030" s="9">
        <f>VLOOKUP(A1030, Kickstarter!B:E, 3, FALSE)</f>
        <v>10000</v>
      </c>
      <c r="D1030">
        <f>VLOOKUP(A1030, Kickstarter!B:E, 4, FALSE)</f>
        <v>11727</v>
      </c>
      <c r="E1030" t="str">
        <f>VLOOKUP(A1030, Kickstarter!B:F, 5, FALSE)</f>
        <v>successful</v>
      </c>
      <c r="F1030" t="str">
        <f>VLOOKUP(A1030, Kickstarter!B:G, 6, FALSE)</f>
        <v>GB</v>
      </c>
      <c r="G1030" t="str">
        <f>VLOOKUP(A1030, Kickstarter!B:H, 7, FALSE)</f>
        <v>GBP</v>
      </c>
      <c r="H1030">
        <f>VLOOKUP(A1030, Kickstarter!B:I, 8, FALSE)</f>
        <v>1488830400</v>
      </c>
    </row>
    <row r="1031" spans="1:8" ht="45" x14ac:dyDescent="0.25">
      <c r="A1031" s="1" t="s">
        <v>1030</v>
      </c>
      <c r="B1031" s="1" t="str">
        <f>VLOOKUP(A1031, Kickstarter!B:C, 2, FALSE)</f>
        <v>We want to recreate last years massive Valborgparty in Lund but this time even bigger!</v>
      </c>
      <c r="C1031" s="9">
        <f>VLOOKUP(A1031, Kickstarter!B:E, 3, FALSE)</f>
        <v>10000</v>
      </c>
      <c r="D1031">
        <f>VLOOKUP(A1031, Kickstarter!B:E, 4, FALSE)</f>
        <v>11176</v>
      </c>
      <c r="E1031" t="str">
        <f>VLOOKUP(A1031, Kickstarter!B:F, 5, FALSE)</f>
        <v>successful</v>
      </c>
      <c r="F1031" t="str">
        <f>VLOOKUP(A1031, Kickstarter!B:G, 6, FALSE)</f>
        <v>SE</v>
      </c>
      <c r="G1031" t="str">
        <f>VLOOKUP(A1031, Kickstarter!B:H, 7, FALSE)</f>
        <v>SEK</v>
      </c>
      <c r="H1031">
        <f>VLOOKUP(A1031, Kickstarter!B:I, 8, FALSE)</f>
        <v>1428184740</v>
      </c>
    </row>
    <row r="1032" spans="1:8" ht="30" x14ac:dyDescent="0.25">
      <c r="A1032" s="1" t="s">
        <v>1031</v>
      </c>
      <c r="B1032" s="1" t="str">
        <f>VLOOKUP(A1032, Kickstarter!B:C, 2, FALSE)</f>
        <v>Help fund the latest Gothsicles mega-album, I FEEL SICLE!</v>
      </c>
      <c r="C1032" s="9">
        <f>VLOOKUP(A1032, Kickstarter!B:E, 3, FALSE)</f>
        <v>2000</v>
      </c>
      <c r="D1032">
        <f>VLOOKUP(A1032, Kickstarter!B:E, 4, FALSE)</f>
        <v>6842</v>
      </c>
      <c r="E1032" t="str">
        <f>VLOOKUP(A1032, Kickstarter!B:F, 5, FALSE)</f>
        <v>successful</v>
      </c>
      <c r="F1032" t="str">
        <f>VLOOKUP(A1032, Kickstarter!B:G, 6, FALSE)</f>
        <v>US</v>
      </c>
      <c r="G1032" t="str">
        <f>VLOOKUP(A1032, Kickstarter!B:H, 7, FALSE)</f>
        <v>USD</v>
      </c>
      <c r="H1032">
        <f>VLOOKUP(A1032, Kickstarter!B:I, 8, FALSE)</f>
        <v>1473680149</v>
      </c>
    </row>
    <row r="1033" spans="1:8" ht="60" x14ac:dyDescent="0.25">
      <c r="A1033" s="1" t="s">
        <v>1032</v>
      </c>
      <c r="B1033" s="1" t="str">
        <f>VLOOKUP(A1033, Kickstarter!B:C, 2, FALSE)</f>
        <v>Liquid Diet needs your support to release our new full-length album! Help us create electrifying music videos to showcase our singles!</v>
      </c>
      <c r="C1033" s="9">
        <f>VLOOKUP(A1033, Kickstarter!B:E, 3, FALSE)</f>
        <v>10000</v>
      </c>
      <c r="D1033">
        <f>VLOOKUP(A1033, Kickstarter!B:E, 4, FALSE)</f>
        <v>10740</v>
      </c>
      <c r="E1033" t="str">
        <f>VLOOKUP(A1033, Kickstarter!B:F, 5, FALSE)</f>
        <v>successful</v>
      </c>
      <c r="F1033" t="str">
        <f>VLOOKUP(A1033, Kickstarter!B:G, 6, FALSE)</f>
        <v>US</v>
      </c>
      <c r="G1033" t="str">
        <f>VLOOKUP(A1033, Kickstarter!B:H, 7, FALSE)</f>
        <v>USD</v>
      </c>
      <c r="H1033">
        <f>VLOOKUP(A1033, Kickstarter!B:I, 8, FALSE)</f>
        <v>1450290010</v>
      </c>
    </row>
    <row r="1034" spans="1:8" ht="15.75" x14ac:dyDescent="0.25">
      <c r="A1034" s="1" t="s">
        <v>1033</v>
      </c>
      <c r="B1034" s="1" t="str">
        <f>VLOOKUP(A1034, Kickstarter!B:C, 2, FALSE)</f>
        <v>Ideal for living rooms and open spaces.</v>
      </c>
      <c r="C1034" s="9">
        <f>VLOOKUP(A1034, Kickstarter!B:E, 3, FALSE)</f>
        <v>5400</v>
      </c>
      <c r="D1034">
        <f>VLOOKUP(A1034, Kickstarter!B:E, 4, FALSE)</f>
        <v>5858.84</v>
      </c>
      <c r="E1034" t="str">
        <f>VLOOKUP(A1034, Kickstarter!B:F, 5, FALSE)</f>
        <v>successful</v>
      </c>
      <c r="F1034" t="str">
        <f>VLOOKUP(A1034, Kickstarter!B:G, 6, FALSE)</f>
        <v>US</v>
      </c>
      <c r="G1034" t="str">
        <f>VLOOKUP(A1034, Kickstarter!B:H, 7, FALSE)</f>
        <v>USD</v>
      </c>
      <c r="H1034">
        <f>VLOOKUP(A1034, Kickstarter!B:I, 8, FALSE)</f>
        <v>1466697625</v>
      </c>
    </row>
    <row r="1035" spans="1:8" ht="60" x14ac:dyDescent="0.25">
      <c r="A1035" s="1" t="s">
        <v>1034</v>
      </c>
      <c r="B1035" s="1" t="str">
        <f>VLOOKUP(A1035, Kickstarter!B:C, 2, FALSE)</f>
        <v>Daughter Vision - an electro synthwave band from USA - present 8 remixes of their stunning songs. Some synthpop - some darker. Join us!</v>
      </c>
      <c r="C1035" s="9">
        <f>VLOOKUP(A1035, Kickstarter!B:E, 3, FALSE)</f>
        <v>1328</v>
      </c>
      <c r="D1035">
        <f>VLOOKUP(A1035, Kickstarter!B:E, 4, FALSE)</f>
        <v>1366</v>
      </c>
      <c r="E1035" t="str">
        <f>VLOOKUP(A1035, Kickstarter!B:F, 5, FALSE)</f>
        <v>successful</v>
      </c>
      <c r="F1035" t="str">
        <f>VLOOKUP(A1035, Kickstarter!B:G, 6, FALSE)</f>
        <v>GB</v>
      </c>
      <c r="G1035" t="str">
        <f>VLOOKUP(A1035, Kickstarter!B:H, 7, FALSE)</f>
        <v>GBP</v>
      </c>
      <c r="H1035">
        <f>VLOOKUP(A1035, Kickstarter!B:I, 8, FALSE)</f>
        <v>1481564080</v>
      </c>
    </row>
    <row r="1036" spans="1:8" ht="45" x14ac:dyDescent="0.25">
      <c r="A1036" s="1" t="s">
        <v>1035</v>
      </c>
      <c r="B1036" s="1" t="str">
        <f>VLOOKUP(A1036, Kickstarter!B:C, 2, FALSE)</f>
        <v>Mazedude presents an arranged album of game music, honoring American composers and featuring several guest performers</v>
      </c>
      <c r="C1036" s="9">
        <f>VLOOKUP(A1036, Kickstarter!B:E, 3, FALSE)</f>
        <v>5000</v>
      </c>
      <c r="D1036">
        <f>VLOOKUP(A1036, Kickstarter!B:E, 4, FALSE)</f>
        <v>6500.09</v>
      </c>
      <c r="E1036" t="str">
        <f>VLOOKUP(A1036, Kickstarter!B:F, 5, FALSE)</f>
        <v>successful</v>
      </c>
      <c r="F1036" t="str">
        <f>VLOOKUP(A1036, Kickstarter!B:G, 6, FALSE)</f>
        <v>US</v>
      </c>
      <c r="G1036" t="str">
        <f>VLOOKUP(A1036, Kickstarter!B:H, 7, FALSE)</f>
        <v>USD</v>
      </c>
      <c r="H1036">
        <f>VLOOKUP(A1036, Kickstarter!B:I, 8, FALSE)</f>
        <v>1470369540</v>
      </c>
    </row>
    <row r="1037" spans="1:8" ht="60" x14ac:dyDescent="0.25">
      <c r="A1037" s="1" t="s">
        <v>1036</v>
      </c>
      <c r="B1037" s="1" t="str">
        <f>VLOOKUP(A1037, Kickstarter!B:C, 2, FALSE)</f>
        <v>Project Nintendo. A big honkin' game cartridge sleeve and two awesome 12" breakbeat vinyl records and a POSTER inside!</v>
      </c>
      <c r="C1037" s="9">
        <f>VLOOKUP(A1037, Kickstarter!B:E, 3, FALSE)</f>
        <v>4600</v>
      </c>
      <c r="D1037">
        <f>VLOOKUP(A1037, Kickstarter!B:E, 4, FALSE)</f>
        <v>4952</v>
      </c>
      <c r="E1037" t="str">
        <f>VLOOKUP(A1037, Kickstarter!B:F, 5, FALSE)</f>
        <v>successful</v>
      </c>
      <c r="F1037" t="str">
        <f>VLOOKUP(A1037, Kickstarter!B:G, 6, FALSE)</f>
        <v>US</v>
      </c>
      <c r="G1037" t="str">
        <f>VLOOKUP(A1037, Kickstarter!B:H, 7, FALSE)</f>
        <v>USD</v>
      </c>
      <c r="H1037">
        <f>VLOOKUP(A1037, Kickstarter!B:I, 8, FALSE)</f>
        <v>1423668220</v>
      </c>
    </row>
    <row r="1038" spans="1:8" ht="45" x14ac:dyDescent="0.25">
      <c r="A1038" s="1" t="s">
        <v>1037</v>
      </c>
      <c r="B1038" s="1" t="str">
        <f>VLOOKUP(A1038, Kickstarter!B:C, 2, FALSE)</f>
        <v>Help this Soulful &amp; Cinematic Glitch-Pop Songwriter Bring her Music to the World!  (And your Ears:)</v>
      </c>
      <c r="C1038" s="9">
        <f>VLOOKUP(A1038, Kickstarter!B:E, 3, FALSE)</f>
        <v>4500</v>
      </c>
      <c r="D1038">
        <f>VLOOKUP(A1038, Kickstarter!B:E, 4, FALSE)</f>
        <v>5056.22</v>
      </c>
      <c r="E1038" t="str">
        <f>VLOOKUP(A1038, Kickstarter!B:F, 5, FALSE)</f>
        <v>successful</v>
      </c>
      <c r="F1038" t="str">
        <f>VLOOKUP(A1038, Kickstarter!B:G, 6, FALSE)</f>
        <v>US</v>
      </c>
      <c r="G1038" t="str">
        <f>VLOOKUP(A1038, Kickstarter!B:H, 7, FALSE)</f>
        <v>USD</v>
      </c>
      <c r="H1038">
        <f>VLOOKUP(A1038, Kickstarter!B:I, 8, FALSE)</f>
        <v>1357545600</v>
      </c>
    </row>
    <row r="1039" spans="1:8" ht="60" x14ac:dyDescent="0.25">
      <c r="A1039" s="1" t="s">
        <v>1038</v>
      </c>
      <c r="B1039" s="1" t="str">
        <f>VLOOKUP(A1039, Kickstarter!B:C, 2, FALSE)</f>
        <v>A Special 10th Anniversary Re-Release of Ender Bowen's third album, LEMONYMOUS, with a companion CD of alternate takes and remixes.</v>
      </c>
      <c r="C1039" s="9">
        <f>VLOOKUP(A1039, Kickstarter!B:E, 3, FALSE)</f>
        <v>1000</v>
      </c>
      <c r="D1039">
        <f>VLOOKUP(A1039, Kickstarter!B:E, 4, FALSE)</f>
        <v>1021</v>
      </c>
      <c r="E1039" t="str">
        <f>VLOOKUP(A1039, Kickstarter!B:F, 5, FALSE)</f>
        <v>successful</v>
      </c>
      <c r="F1039" t="str">
        <f>VLOOKUP(A1039, Kickstarter!B:G, 6, FALSE)</f>
        <v>US</v>
      </c>
      <c r="G1039" t="str">
        <f>VLOOKUP(A1039, Kickstarter!B:H, 7, FALSE)</f>
        <v>USD</v>
      </c>
      <c r="H1039">
        <f>VLOOKUP(A1039, Kickstarter!B:I, 8, FALSE)</f>
        <v>1431925200</v>
      </c>
    </row>
    <row r="1040" spans="1:8" ht="45" x14ac:dyDescent="0.25">
      <c r="A1040" s="1" t="s">
        <v>1039</v>
      </c>
      <c r="B1040" s="1" t="str">
        <f>VLOOKUP(A1040, Kickstarter!B:C, 2, FALSE)</f>
        <v>My first solo record in 10 years. Six new electronic/synthpop songs PLUS an acoustic version of the album you can only get here.</v>
      </c>
      <c r="C1040" s="9">
        <f>VLOOKUP(A1040, Kickstarter!B:E, 3, FALSE)</f>
        <v>1500</v>
      </c>
      <c r="D1040">
        <f>VLOOKUP(A1040, Kickstarter!B:E, 4, FALSE)</f>
        <v>2180</v>
      </c>
      <c r="E1040" t="str">
        <f>VLOOKUP(A1040, Kickstarter!B:F, 5, FALSE)</f>
        <v>successful</v>
      </c>
      <c r="F1040" t="str">
        <f>VLOOKUP(A1040, Kickstarter!B:G, 6, FALSE)</f>
        <v>US</v>
      </c>
      <c r="G1040" t="str">
        <f>VLOOKUP(A1040, Kickstarter!B:H, 7, FALSE)</f>
        <v>USD</v>
      </c>
      <c r="H1040">
        <f>VLOOKUP(A1040, Kickstarter!B:I, 8, FALSE)</f>
        <v>1458362023</v>
      </c>
    </row>
    <row r="1041" spans="1:8" ht="60" x14ac:dyDescent="0.25">
      <c r="A1041" s="1" t="s">
        <v>1040</v>
      </c>
      <c r="B1041" s="1" t="str">
        <f>VLOOKUP(A1041, Kickstarter!B:C, 2, FALSE)</f>
        <v>Becoming Rainbow is a music and visual art project inspired by and dedicated to the Native Indigenous communities and water protectors!</v>
      </c>
      <c r="C1041" s="9">
        <f>VLOOKUP(A1041, Kickstarter!B:E, 3, FALSE)</f>
        <v>500</v>
      </c>
      <c r="D1041">
        <f>VLOOKUP(A1041, Kickstarter!B:E, 4, FALSE)</f>
        <v>641</v>
      </c>
      <c r="E1041" t="str">
        <f>VLOOKUP(A1041, Kickstarter!B:F, 5, FALSE)</f>
        <v>successful</v>
      </c>
      <c r="F1041" t="str">
        <f>VLOOKUP(A1041, Kickstarter!B:G, 6, FALSE)</f>
        <v>US</v>
      </c>
      <c r="G1041" t="str">
        <f>VLOOKUP(A1041, Kickstarter!B:H, 7, FALSE)</f>
        <v>USD</v>
      </c>
      <c r="H1041">
        <f>VLOOKUP(A1041, Kickstarter!B:I, 8, FALSE)</f>
        <v>1481615940</v>
      </c>
    </row>
    <row r="1042" spans="1:8" ht="60" x14ac:dyDescent="0.25">
      <c r="A1042" s="1" t="s">
        <v>1041</v>
      </c>
      <c r="B1042" s="1" t="str">
        <f>VLOOKUP(A1042, Kickstarter!B:C, 2, FALSE)</f>
        <v>We produce radio broadcasts and live streams that promote the value of human freedom, reason, individual rights &amp; free markets.</v>
      </c>
      <c r="C1042" s="9">
        <f>VLOOKUP(A1042, Kickstarter!B:E, 3, FALSE)</f>
        <v>85000</v>
      </c>
      <c r="D1042">
        <f>VLOOKUP(A1042, Kickstarter!B:E, 4, FALSE)</f>
        <v>250</v>
      </c>
      <c r="E1042" t="str">
        <f>VLOOKUP(A1042, Kickstarter!B:F, 5, FALSE)</f>
        <v>canceled</v>
      </c>
      <c r="F1042" t="str">
        <f>VLOOKUP(A1042, Kickstarter!B:G, 6, FALSE)</f>
        <v>US</v>
      </c>
      <c r="G1042" t="str">
        <f>VLOOKUP(A1042, Kickstarter!B:H, 7, FALSE)</f>
        <v>USD</v>
      </c>
      <c r="H1042">
        <f>VLOOKUP(A1042, Kickstarter!B:I, 8, FALSE)</f>
        <v>1472317209</v>
      </c>
    </row>
    <row r="1043" spans="1:8" ht="45" x14ac:dyDescent="0.25">
      <c r="A1043" s="1" t="s">
        <v>1042</v>
      </c>
      <c r="B1043" s="1" t="str">
        <f>VLOOKUP(A1043, Kickstarter!B:C, 2, FALSE)</f>
        <v>I am trying to document what it is like to plunge head first into the music/audio industry as an intern.</v>
      </c>
      <c r="C1043" s="9">
        <f>VLOOKUP(A1043, Kickstarter!B:E, 3, FALSE)</f>
        <v>50</v>
      </c>
      <c r="D1043">
        <f>VLOOKUP(A1043, Kickstarter!B:E, 4, FALSE)</f>
        <v>0</v>
      </c>
      <c r="E1043" t="str">
        <f>VLOOKUP(A1043, Kickstarter!B:F, 5, FALSE)</f>
        <v>canceled</v>
      </c>
      <c r="F1043" t="str">
        <f>VLOOKUP(A1043, Kickstarter!B:G, 6, FALSE)</f>
        <v>US</v>
      </c>
      <c r="G1043" t="str">
        <f>VLOOKUP(A1043, Kickstarter!B:H, 7, FALSE)</f>
        <v>USD</v>
      </c>
      <c r="H1043">
        <f>VLOOKUP(A1043, Kickstarter!B:I, 8, FALSE)</f>
        <v>1406769992</v>
      </c>
    </row>
    <row r="1044" spans="1:8" ht="60" x14ac:dyDescent="0.25">
      <c r="A1044" s="1" t="s">
        <v>1043</v>
      </c>
      <c r="B1044" s="1" t="str">
        <f>VLOOKUP(A1044, Kickstarter!B:C, 2, FALSE)</f>
        <v>Hello! I'm Ben and I have been wanting to start a podcast for a while. I am looking to kickstart the process and get into the game!</v>
      </c>
      <c r="C1044" s="9">
        <f>VLOOKUP(A1044, Kickstarter!B:E, 3, FALSE)</f>
        <v>650</v>
      </c>
      <c r="D1044">
        <f>VLOOKUP(A1044, Kickstarter!B:E, 4, FALSE)</f>
        <v>10</v>
      </c>
      <c r="E1044" t="str">
        <f>VLOOKUP(A1044, Kickstarter!B:F, 5, FALSE)</f>
        <v>canceled</v>
      </c>
      <c r="F1044" t="str">
        <f>VLOOKUP(A1044, Kickstarter!B:G, 6, FALSE)</f>
        <v>US</v>
      </c>
      <c r="G1044" t="str">
        <f>VLOOKUP(A1044, Kickstarter!B:H, 7, FALSE)</f>
        <v>USD</v>
      </c>
      <c r="H1044">
        <f>VLOOKUP(A1044, Kickstarter!B:I, 8, FALSE)</f>
        <v>1410516000</v>
      </c>
    </row>
    <row r="1045" spans="1:8" ht="45" x14ac:dyDescent="0.25">
      <c r="A1045" s="1" t="s">
        <v>1044</v>
      </c>
      <c r="B1045" s="1" t="str">
        <f>VLOOKUP(A1045, Kickstarter!B:C, 2, FALSE)</f>
        <v>We're seeking funding for a special 10th Anniversary PRINT EDITION! Receive your own copy for only $8</v>
      </c>
      <c r="C1045" s="9">
        <f>VLOOKUP(A1045, Kickstarter!B:E, 3, FALSE)</f>
        <v>100000</v>
      </c>
      <c r="D1045">
        <f>VLOOKUP(A1045, Kickstarter!B:E, 4, FALSE)</f>
        <v>8537</v>
      </c>
      <c r="E1045" t="str">
        <f>VLOOKUP(A1045, Kickstarter!B:F, 5, FALSE)</f>
        <v>canceled</v>
      </c>
      <c r="F1045" t="str">
        <f>VLOOKUP(A1045, Kickstarter!B:G, 6, FALSE)</f>
        <v>US</v>
      </c>
      <c r="G1045" t="str">
        <f>VLOOKUP(A1045, Kickstarter!B:H, 7, FALSE)</f>
        <v>USD</v>
      </c>
      <c r="H1045">
        <f>VLOOKUP(A1045, Kickstarter!B:I, 8, FALSE)</f>
        <v>1432101855</v>
      </c>
    </row>
    <row r="1046" spans="1:8" ht="60" x14ac:dyDescent="0.25">
      <c r="A1046" s="1" t="s">
        <v>1045</v>
      </c>
      <c r="B1046" s="1" t="str">
        <f>VLOOKUP(A1046, Kickstarter!B:C, 2, FALSE)</f>
        <v>Hi. I'm looking to raise some funds to get some microphones, some interfaces to hook XLR to my iPad/iPhone/iMac. Plus some other stuff.</v>
      </c>
      <c r="C1046" s="9">
        <f>VLOOKUP(A1046, Kickstarter!B:E, 3, FALSE)</f>
        <v>7000</v>
      </c>
      <c r="D1046">
        <f>VLOOKUP(A1046, Kickstarter!B:E, 4, FALSE)</f>
        <v>6</v>
      </c>
      <c r="E1046" t="str">
        <f>VLOOKUP(A1046, Kickstarter!B:F, 5, FALSE)</f>
        <v>canceled</v>
      </c>
      <c r="F1046" t="str">
        <f>VLOOKUP(A1046, Kickstarter!B:G, 6, FALSE)</f>
        <v>US</v>
      </c>
      <c r="G1046" t="str">
        <f>VLOOKUP(A1046, Kickstarter!B:H, 7, FALSE)</f>
        <v>USD</v>
      </c>
      <c r="H1046">
        <f>VLOOKUP(A1046, Kickstarter!B:I, 8, FALSE)</f>
        <v>1425587220</v>
      </c>
    </row>
    <row r="1047" spans="1:8" ht="45" x14ac:dyDescent="0.25">
      <c r="A1047" s="1" t="s">
        <v>1046</v>
      </c>
      <c r="B1047" s="1" t="str">
        <f>VLOOKUP(A1047, Kickstarter!B:C, 2, FALSE)</f>
        <v>In Case Of Emergency is a radio talk show for preppers, beginning preppers, and with preparedness in mind.</v>
      </c>
      <c r="C1047" s="9">
        <f>VLOOKUP(A1047, Kickstarter!B:E, 3, FALSE)</f>
        <v>10000</v>
      </c>
      <c r="D1047">
        <f>VLOOKUP(A1047, Kickstarter!B:E, 4, FALSE)</f>
        <v>266</v>
      </c>
      <c r="E1047" t="str">
        <f>VLOOKUP(A1047, Kickstarter!B:F, 5, FALSE)</f>
        <v>canceled</v>
      </c>
      <c r="F1047" t="str">
        <f>VLOOKUP(A1047, Kickstarter!B:G, 6, FALSE)</f>
        <v>US</v>
      </c>
      <c r="G1047" t="str">
        <f>VLOOKUP(A1047, Kickstarter!B:H, 7, FALSE)</f>
        <v>USD</v>
      </c>
      <c r="H1047">
        <f>VLOOKUP(A1047, Kickstarter!B:I, 8, FALSE)</f>
        <v>1408827550</v>
      </c>
    </row>
    <row r="1048" spans="1:8" ht="60" x14ac:dyDescent="0.25">
      <c r="A1048" s="1" t="s">
        <v>1047</v>
      </c>
      <c r="B1048" s="1" t="str">
        <f>VLOOKUP(A1048, Kickstarter!B:C, 2, FALSE)</f>
        <v>All Things Horses is slowly becoming the greatest podcast on the internet and we are looking to upgrade the studio and software.</v>
      </c>
      <c r="C1048" s="9">
        <f>VLOOKUP(A1048, Kickstarter!B:E, 3, FALSE)</f>
        <v>3000</v>
      </c>
      <c r="D1048">
        <f>VLOOKUP(A1048, Kickstarter!B:E, 4, FALSE)</f>
        <v>0</v>
      </c>
      <c r="E1048" t="str">
        <f>VLOOKUP(A1048, Kickstarter!B:F, 5, FALSE)</f>
        <v>canceled</v>
      </c>
      <c r="F1048" t="str">
        <f>VLOOKUP(A1048, Kickstarter!B:G, 6, FALSE)</f>
        <v>DE</v>
      </c>
      <c r="G1048" t="str">
        <f>VLOOKUP(A1048, Kickstarter!B:H, 7, FALSE)</f>
        <v>EUR</v>
      </c>
      <c r="H1048">
        <f>VLOOKUP(A1048, Kickstarter!B:I, 8, FALSE)</f>
        <v>1451161560</v>
      </c>
    </row>
    <row r="1049" spans="1:8" ht="45" x14ac:dyDescent="0.25">
      <c r="A1049" s="1" t="s">
        <v>1048</v>
      </c>
      <c r="B1049" s="1" t="str">
        <f>VLOOKUP(A1049, Kickstarter!B:C, 2, FALSE)</f>
        <v>I wish to start a new podcast called Voices of Texas, and I want to interview interesting people of Texas each week.</v>
      </c>
      <c r="C1049" s="9">
        <f>VLOOKUP(A1049, Kickstarter!B:E, 3, FALSE)</f>
        <v>2000</v>
      </c>
      <c r="D1049">
        <f>VLOOKUP(A1049, Kickstarter!B:E, 4, FALSE)</f>
        <v>1</v>
      </c>
      <c r="E1049" t="str">
        <f>VLOOKUP(A1049, Kickstarter!B:F, 5, FALSE)</f>
        <v>canceled</v>
      </c>
      <c r="F1049" t="str">
        <f>VLOOKUP(A1049, Kickstarter!B:G, 6, FALSE)</f>
        <v>US</v>
      </c>
      <c r="G1049" t="str">
        <f>VLOOKUP(A1049, Kickstarter!B:H, 7, FALSE)</f>
        <v>USD</v>
      </c>
      <c r="H1049">
        <f>VLOOKUP(A1049, Kickstarter!B:I, 8, FALSE)</f>
        <v>1415219915</v>
      </c>
    </row>
    <row r="1050" spans="1:8" ht="60" x14ac:dyDescent="0.25">
      <c r="A1050" s="1" t="s">
        <v>1049</v>
      </c>
      <c r="B1050" s="1" t="str">
        <f>VLOOKUP(A1050, Kickstarter!B:C, 2, FALSE)</f>
        <v>#MyLifeMatters features compelling stories of students &amp; young adults who overcame challenges to take ownership of their lives.</v>
      </c>
      <c r="C1050" s="9">
        <f>VLOOKUP(A1050, Kickstarter!B:E, 3, FALSE)</f>
        <v>15000</v>
      </c>
      <c r="D1050">
        <f>VLOOKUP(A1050, Kickstarter!B:E, 4, FALSE)</f>
        <v>212</v>
      </c>
      <c r="E1050" t="str">
        <f>VLOOKUP(A1050, Kickstarter!B:F, 5, FALSE)</f>
        <v>canceled</v>
      </c>
      <c r="F1050" t="str">
        <f>VLOOKUP(A1050, Kickstarter!B:G, 6, FALSE)</f>
        <v>US</v>
      </c>
      <c r="G1050" t="str">
        <f>VLOOKUP(A1050, Kickstarter!B:H, 7, FALSE)</f>
        <v>USD</v>
      </c>
      <c r="H1050">
        <f>VLOOKUP(A1050, Kickstarter!B:I, 8, FALSE)</f>
        <v>1474766189</v>
      </c>
    </row>
    <row r="1051" spans="1:8" ht="15.75" x14ac:dyDescent="0.25">
      <c r="A1051" s="1" t="s">
        <v>1050</v>
      </c>
      <c r="B1051" s="1" t="str">
        <f>VLOOKUP(A1051, Kickstarter!B:C, 2, FALSE)</f>
        <v>------</v>
      </c>
      <c r="C1051" s="9">
        <f>VLOOKUP(A1051, Kickstarter!B:E, 3, FALSE)</f>
        <v>12000</v>
      </c>
      <c r="D1051">
        <f>VLOOKUP(A1051, Kickstarter!B:E, 4, FALSE)</f>
        <v>0</v>
      </c>
      <c r="E1051" t="str">
        <f>VLOOKUP(A1051, Kickstarter!B:F, 5, FALSE)</f>
        <v>canceled</v>
      </c>
      <c r="F1051" t="str">
        <f>VLOOKUP(A1051, Kickstarter!B:G, 6, FALSE)</f>
        <v>US</v>
      </c>
      <c r="G1051" t="str">
        <f>VLOOKUP(A1051, Kickstarter!B:H, 7, FALSE)</f>
        <v>USD</v>
      </c>
      <c r="H1051">
        <f>VLOOKUP(A1051, Kickstarter!B:I, 8, FALSE)</f>
        <v>1455272445</v>
      </c>
    </row>
    <row r="1052" spans="1:8" ht="30" x14ac:dyDescent="0.25">
      <c r="A1052" s="1" t="s">
        <v>1051</v>
      </c>
      <c r="B1052" s="1" t="str">
        <f>VLOOKUP(A1052, Kickstarter!B:C, 2, FALSE)</f>
        <v>Secularism is on the rise and I hear you.Talk to me.</v>
      </c>
      <c r="C1052" s="9">
        <f>VLOOKUP(A1052, Kickstarter!B:E, 3, FALSE)</f>
        <v>2500</v>
      </c>
      <c r="D1052">
        <f>VLOOKUP(A1052, Kickstarter!B:E, 4, FALSE)</f>
        <v>0</v>
      </c>
      <c r="E1052" t="str">
        <f>VLOOKUP(A1052, Kickstarter!B:F, 5, FALSE)</f>
        <v>canceled</v>
      </c>
      <c r="F1052" t="str">
        <f>VLOOKUP(A1052, Kickstarter!B:G, 6, FALSE)</f>
        <v>US</v>
      </c>
      <c r="G1052" t="str">
        <f>VLOOKUP(A1052, Kickstarter!B:H, 7, FALSE)</f>
        <v>USD</v>
      </c>
      <c r="H1052">
        <f>VLOOKUP(A1052, Kickstarter!B:I, 8, FALSE)</f>
        <v>1442257677</v>
      </c>
    </row>
    <row r="1053" spans="1:8" ht="60" x14ac:dyDescent="0.25">
      <c r="A1053" s="1" t="s">
        <v>1052</v>
      </c>
      <c r="B1053" s="1" t="str">
        <f>VLOOKUP(A1053, Kickstarter!B:C, 2, FALSE)</f>
        <v>Inspired by some great podcasters as well as my desire to learn from many people about many topics, plus just to inform people.</v>
      </c>
      <c r="C1053" s="9">
        <f>VLOOKUP(A1053, Kickstarter!B:E, 3, FALSE)</f>
        <v>500</v>
      </c>
      <c r="D1053">
        <f>VLOOKUP(A1053, Kickstarter!B:E, 4, FALSE)</f>
        <v>0</v>
      </c>
      <c r="E1053" t="str">
        <f>VLOOKUP(A1053, Kickstarter!B:F, 5, FALSE)</f>
        <v>canceled</v>
      </c>
      <c r="F1053" t="str">
        <f>VLOOKUP(A1053, Kickstarter!B:G, 6, FALSE)</f>
        <v>US</v>
      </c>
      <c r="G1053" t="str">
        <f>VLOOKUP(A1053, Kickstarter!B:H, 7, FALSE)</f>
        <v>USD</v>
      </c>
      <c r="H1053">
        <f>VLOOKUP(A1053, Kickstarter!B:I, 8, FALSE)</f>
        <v>1409098825</v>
      </c>
    </row>
    <row r="1054" spans="1:8" ht="75" x14ac:dyDescent="0.25">
      <c r="A1054" s="1" t="s">
        <v>1053</v>
      </c>
      <c r="B1054" s="1" t="str">
        <f>VLOOKUP(A1054, Kickstarter!B:C, 2, FALSE)</f>
        <v>Production costs for middle aged comics sharing cross USA country road trip experience via www.bigdaddyroadshow.com Podcasts.ComedySHOW</v>
      </c>
      <c r="C1054" s="9">
        <f>VLOOKUP(A1054, Kickstarter!B:E, 3, FALSE)</f>
        <v>4336</v>
      </c>
      <c r="D1054">
        <f>VLOOKUP(A1054, Kickstarter!B:E, 4, FALSE)</f>
        <v>0</v>
      </c>
      <c r="E1054" t="str">
        <f>VLOOKUP(A1054, Kickstarter!B:F, 5, FALSE)</f>
        <v>canceled</v>
      </c>
      <c r="F1054" t="str">
        <f>VLOOKUP(A1054, Kickstarter!B:G, 6, FALSE)</f>
        <v>US</v>
      </c>
      <c r="G1054" t="str">
        <f>VLOOKUP(A1054, Kickstarter!B:H, 7, FALSE)</f>
        <v>USD</v>
      </c>
      <c r="H1054">
        <f>VLOOKUP(A1054, Kickstarter!B:I, 8, FALSE)</f>
        <v>1465243740</v>
      </c>
    </row>
    <row r="1055" spans="1:8" ht="60" x14ac:dyDescent="0.25">
      <c r="A1055" s="1" t="s">
        <v>1054</v>
      </c>
      <c r="B1055" s="1" t="str">
        <f>VLOOKUP(A1055, Kickstarter!B:C, 2, FALSE)</f>
        <v>How well do you know the stranger walking past you or the neighbor up the street? Extraordinary stories told by everyday people.</v>
      </c>
      <c r="C1055" s="9">
        <f>VLOOKUP(A1055, Kickstarter!B:E, 3, FALSE)</f>
        <v>1500</v>
      </c>
      <c r="D1055">
        <f>VLOOKUP(A1055, Kickstarter!B:E, 4, FALSE)</f>
        <v>15</v>
      </c>
      <c r="E1055" t="str">
        <f>VLOOKUP(A1055, Kickstarter!B:F, 5, FALSE)</f>
        <v>canceled</v>
      </c>
      <c r="F1055" t="str">
        <f>VLOOKUP(A1055, Kickstarter!B:G, 6, FALSE)</f>
        <v>US</v>
      </c>
      <c r="G1055" t="str">
        <f>VLOOKUP(A1055, Kickstarter!B:H, 7, FALSE)</f>
        <v>USD</v>
      </c>
      <c r="H1055">
        <f>VLOOKUP(A1055, Kickstarter!B:I, 8, FALSE)</f>
        <v>1488773332</v>
      </c>
    </row>
    <row r="1056" spans="1:8" ht="60" x14ac:dyDescent="0.25">
      <c r="A1056" s="1" t="s">
        <v>1055</v>
      </c>
      <c r="B1056" s="1" t="str">
        <f>VLOOKUP(A1056, Kickstarter!B:C, 2, FALSE)</f>
        <v>Drawing on the momentum created by his "Radio Deadly" program, Michale Graves has created a new pop-culture talk radio show on WVNJ</v>
      </c>
      <c r="C1056" s="9">
        <f>VLOOKUP(A1056, Kickstarter!B:E, 3, FALSE)</f>
        <v>2500</v>
      </c>
      <c r="D1056">
        <f>VLOOKUP(A1056, Kickstarter!B:E, 4, FALSE)</f>
        <v>0</v>
      </c>
      <c r="E1056" t="str">
        <f>VLOOKUP(A1056, Kickstarter!B:F, 5, FALSE)</f>
        <v>canceled</v>
      </c>
      <c r="F1056" t="str">
        <f>VLOOKUP(A1056, Kickstarter!B:G, 6, FALSE)</f>
        <v>US</v>
      </c>
      <c r="G1056" t="str">
        <f>VLOOKUP(A1056, Kickstarter!B:H, 7, FALSE)</f>
        <v>USD</v>
      </c>
      <c r="H1056">
        <f>VLOOKUP(A1056, Kickstarter!B:I, 8, FALSE)</f>
        <v>1407708000</v>
      </c>
    </row>
    <row r="1057" spans="1:8" ht="60" x14ac:dyDescent="0.25">
      <c r="A1057" s="1" t="s">
        <v>1056</v>
      </c>
      <c r="B1057" s="1" t="str">
        <f>VLOOKUP(A1057, Kickstarter!B:C, 2, FALSE)</f>
        <v>This project is to fund Season 3 of the SHPC.  Our plan is to produce 24 more spectacular episodes to share with the world.</v>
      </c>
      <c r="C1057" s="9">
        <f>VLOOKUP(A1057, Kickstarter!B:E, 3, FALSE)</f>
        <v>3500</v>
      </c>
      <c r="D1057">
        <f>VLOOKUP(A1057, Kickstarter!B:E, 4, FALSE)</f>
        <v>0</v>
      </c>
      <c r="E1057" t="str">
        <f>VLOOKUP(A1057, Kickstarter!B:F, 5, FALSE)</f>
        <v>canceled</v>
      </c>
      <c r="F1057" t="str">
        <f>VLOOKUP(A1057, Kickstarter!B:G, 6, FALSE)</f>
        <v>US</v>
      </c>
      <c r="G1057" t="str">
        <f>VLOOKUP(A1057, Kickstarter!B:H, 7, FALSE)</f>
        <v>USD</v>
      </c>
      <c r="H1057">
        <f>VLOOKUP(A1057, Kickstarter!B:I, 8, FALSE)</f>
        <v>1457394545</v>
      </c>
    </row>
    <row r="1058" spans="1:8" ht="60" x14ac:dyDescent="0.25">
      <c r="A1058" s="1" t="s">
        <v>1057</v>
      </c>
      <c r="B1058" s="1" t="str">
        <f>VLOOKUP(A1058, Kickstarter!B:C, 2, FALSE)</f>
        <v>a podcast about everyday life, friends talking about music, movies, tv, relationships. conversations we have all had and can relate to</v>
      </c>
      <c r="C1058" s="9">
        <f>VLOOKUP(A1058, Kickstarter!B:E, 3, FALSE)</f>
        <v>10000</v>
      </c>
      <c r="D1058">
        <f>VLOOKUP(A1058, Kickstarter!B:E, 4, FALSE)</f>
        <v>0</v>
      </c>
      <c r="E1058" t="str">
        <f>VLOOKUP(A1058, Kickstarter!B:F, 5, FALSE)</f>
        <v>canceled</v>
      </c>
      <c r="F1058" t="str">
        <f>VLOOKUP(A1058, Kickstarter!B:G, 6, FALSE)</f>
        <v>US</v>
      </c>
      <c r="G1058" t="str">
        <f>VLOOKUP(A1058, Kickstarter!B:H, 7, FALSE)</f>
        <v>USD</v>
      </c>
      <c r="H1058">
        <f>VLOOKUP(A1058, Kickstarter!B:I, 8, FALSE)</f>
        <v>1429892177</v>
      </c>
    </row>
    <row r="1059" spans="1:8" ht="45" x14ac:dyDescent="0.25">
      <c r="A1059" s="1" t="s">
        <v>1058</v>
      </c>
      <c r="B1059" s="1" t="str">
        <f>VLOOKUP(A1059, Kickstarter!B:C, 2, FALSE)</f>
        <v>Sayin it Plain is a Independent Radio Show created to inform the public and empower the community.</v>
      </c>
      <c r="C1059" s="9">
        <f>VLOOKUP(A1059, Kickstarter!B:E, 3, FALSE)</f>
        <v>10000</v>
      </c>
      <c r="D1059">
        <f>VLOOKUP(A1059, Kickstarter!B:E, 4, FALSE)</f>
        <v>0</v>
      </c>
      <c r="E1059" t="str">
        <f>VLOOKUP(A1059, Kickstarter!B:F, 5, FALSE)</f>
        <v>canceled</v>
      </c>
      <c r="F1059" t="str">
        <f>VLOOKUP(A1059, Kickstarter!B:G, 6, FALSE)</f>
        <v>US</v>
      </c>
      <c r="G1059" t="str">
        <f>VLOOKUP(A1059, Kickstarter!B:H, 7, FALSE)</f>
        <v>USD</v>
      </c>
      <c r="H1059">
        <f>VLOOKUP(A1059, Kickstarter!B:I, 8, FALSE)</f>
        <v>1480888483</v>
      </c>
    </row>
    <row r="1060" spans="1:8" ht="60" x14ac:dyDescent="0.25">
      <c r="A1060" s="1" t="s">
        <v>1059</v>
      </c>
      <c r="B1060" s="1" t="str">
        <f>VLOOKUP(A1060, Kickstarter!B:C, 2, FALSE)</f>
        <v>An investigative series on 790 KABC Radio on the ravages of addiction and what options millions of people have for hopeful recovery.</v>
      </c>
      <c r="C1060" s="9">
        <f>VLOOKUP(A1060, Kickstarter!B:E, 3, FALSE)</f>
        <v>40000</v>
      </c>
      <c r="D1060">
        <f>VLOOKUP(A1060, Kickstarter!B:E, 4, FALSE)</f>
        <v>0</v>
      </c>
      <c r="E1060" t="str">
        <f>VLOOKUP(A1060, Kickstarter!B:F, 5, FALSE)</f>
        <v>canceled</v>
      </c>
      <c r="F1060" t="str">
        <f>VLOOKUP(A1060, Kickstarter!B:G, 6, FALSE)</f>
        <v>US</v>
      </c>
      <c r="G1060" t="str">
        <f>VLOOKUP(A1060, Kickstarter!B:H, 7, FALSE)</f>
        <v>USD</v>
      </c>
      <c r="H1060">
        <f>VLOOKUP(A1060, Kickstarter!B:I, 8, FALSE)</f>
        <v>1427328000</v>
      </c>
    </row>
    <row r="1061" spans="1:8" ht="15.75" x14ac:dyDescent="0.25">
      <c r="A1061" s="1" t="s">
        <v>1060</v>
      </c>
      <c r="B1061" s="1" t="str">
        <f>VLOOKUP(A1061, Kickstarter!B:C, 2, FALSE)</f>
        <v>Turning myself into a vocal artist.</v>
      </c>
      <c r="C1061" s="9">
        <f>VLOOKUP(A1061, Kickstarter!B:E, 3, FALSE)</f>
        <v>1100</v>
      </c>
      <c r="D1061">
        <f>VLOOKUP(A1061, Kickstarter!B:E, 4, FALSE)</f>
        <v>0</v>
      </c>
      <c r="E1061" t="str">
        <f>VLOOKUP(A1061, Kickstarter!B:F, 5, FALSE)</f>
        <v>canceled</v>
      </c>
      <c r="F1061" t="str">
        <f>VLOOKUP(A1061, Kickstarter!B:G, 6, FALSE)</f>
        <v>US</v>
      </c>
      <c r="G1061" t="str">
        <f>VLOOKUP(A1061, Kickstarter!B:H, 7, FALSE)</f>
        <v>USD</v>
      </c>
      <c r="H1061">
        <f>VLOOKUP(A1061, Kickstarter!B:I, 8, FALSE)</f>
        <v>1426269456</v>
      </c>
    </row>
    <row r="1062" spans="1:8" ht="60" x14ac:dyDescent="0.25">
      <c r="A1062" s="1" t="s">
        <v>1061</v>
      </c>
      <c r="B1062" s="1" t="str">
        <f>VLOOKUP(A1062, Kickstarter!B:C, 2, FALSE)</f>
        <v>Reality Check is a weekly Internet Radio Show. Along with my co-host and engineer we discuss the issues of the day relevant to you!.</v>
      </c>
      <c r="C1062" s="9">
        <f>VLOOKUP(A1062, Kickstarter!B:E, 3, FALSE)</f>
        <v>5000</v>
      </c>
      <c r="D1062">
        <f>VLOOKUP(A1062, Kickstarter!B:E, 4, FALSE)</f>
        <v>50</v>
      </c>
      <c r="E1062" t="str">
        <f>VLOOKUP(A1062, Kickstarter!B:F, 5, FALSE)</f>
        <v>canceled</v>
      </c>
      <c r="F1062" t="str">
        <f>VLOOKUP(A1062, Kickstarter!B:G, 6, FALSE)</f>
        <v>US</v>
      </c>
      <c r="G1062" t="str">
        <f>VLOOKUP(A1062, Kickstarter!B:H, 7, FALSE)</f>
        <v>USD</v>
      </c>
      <c r="H1062">
        <f>VLOOKUP(A1062, Kickstarter!B:I, 8, FALSE)</f>
        <v>1429134893</v>
      </c>
    </row>
    <row r="1063" spans="1:8" ht="45" x14ac:dyDescent="0.25">
      <c r="A1063" s="1" t="s">
        <v>1062</v>
      </c>
      <c r="B1063" s="1" t="str">
        <f>VLOOKUP(A1063, Kickstarter!B:C, 2, FALSE)</f>
        <v>T.O., Adi &amp; Mercedes discuss their point of views, women's issues &amp; Hollywood Hotties.</v>
      </c>
      <c r="C1063" s="9">
        <f>VLOOKUP(A1063, Kickstarter!B:E, 3, FALSE)</f>
        <v>4000</v>
      </c>
      <c r="D1063">
        <f>VLOOKUP(A1063, Kickstarter!B:E, 4, FALSE)</f>
        <v>0</v>
      </c>
      <c r="E1063" t="str">
        <f>VLOOKUP(A1063, Kickstarter!B:F, 5, FALSE)</f>
        <v>canceled</v>
      </c>
      <c r="F1063" t="str">
        <f>VLOOKUP(A1063, Kickstarter!B:G, 6, FALSE)</f>
        <v>US</v>
      </c>
      <c r="G1063" t="str">
        <f>VLOOKUP(A1063, Kickstarter!B:H, 7, FALSE)</f>
        <v>USD</v>
      </c>
      <c r="H1063">
        <f>VLOOKUP(A1063, Kickstarter!B:I, 8, FALSE)</f>
        <v>1462150800</v>
      </c>
    </row>
    <row r="1064" spans="1:8" ht="30" x14ac:dyDescent="0.25">
      <c r="A1064" s="1" t="s">
        <v>1063</v>
      </c>
      <c r="B1064" s="1" t="str">
        <f>VLOOKUP(A1064, Kickstarter!B:C, 2, FALSE)</f>
        <v>SEE US ON PATREON www.badgirlartwork.com</v>
      </c>
      <c r="C1064" s="9">
        <f>VLOOKUP(A1064, Kickstarter!B:E, 3, FALSE)</f>
        <v>199</v>
      </c>
      <c r="D1064">
        <f>VLOOKUP(A1064, Kickstarter!B:E, 4, FALSE)</f>
        <v>190</v>
      </c>
      <c r="E1064" t="str">
        <f>VLOOKUP(A1064, Kickstarter!B:F, 5, FALSE)</f>
        <v>canceled</v>
      </c>
      <c r="F1064" t="str">
        <f>VLOOKUP(A1064, Kickstarter!B:G, 6, FALSE)</f>
        <v>US</v>
      </c>
      <c r="G1064" t="str">
        <f>VLOOKUP(A1064, Kickstarter!B:H, 7, FALSE)</f>
        <v>USD</v>
      </c>
      <c r="H1064">
        <f>VLOOKUP(A1064, Kickstarter!B:I, 8, FALSE)</f>
        <v>1468351341</v>
      </c>
    </row>
    <row r="1065" spans="1:8" ht="60" x14ac:dyDescent="0.25">
      <c r="A1065" s="1" t="s">
        <v>1064</v>
      </c>
      <c r="B1065" s="1" t="str">
        <f>VLOOKUP(A1065, Kickstarter!B:C, 2, FALSE)</f>
        <v>Now on audiobook! The truth about Benghazi is revealed with this historical epic courtroom drama performed by professional voice actors</v>
      </c>
      <c r="C1065" s="9">
        <f>VLOOKUP(A1065, Kickstarter!B:E, 3, FALSE)</f>
        <v>1000</v>
      </c>
      <c r="D1065">
        <f>VLOOKUP(A1065, Kickstarter!B:E, 4, FALSE)</f>
        <v>0</v>
      </c>
      <c r="E1065" t="str">
        <f>VLOOKUP(A1065, Kickstarter!B:F, 5, FALSE)</f>
        <v>canceled</v>
      </c>
      <c r="F1065" t="str">
        <f>VLOOKUP(A1065, Kickstarter!B:G, 6, FALSE)</f>
        <v>US</v>
      </c>
      <c r="G1065" t="str">
        <f>VLOOKUP(A1065, Kickstarter!B:H, 7, FALSE)</f>
        <v>USD</v>
      </c>
      <c r="H1065">
        <f>VLOOKUP(A1065, Kickstarter!B:I, 8, FALSE)</f>
        <v>1472604262</v>
      </c>
    </row>
    <row r="1066" spans="1:8" ht="60" x14ac:dyDescent="0.25">
      <c r="A1066" s="1" t="s">
        <v>1065</v>
      </c>
      <c r="B1066" s="1" t="str">
        <f>VLOOKUP(A1066, Kickstarter!B:C, 2, FALSE)</f>
        <v>Make wine from seed to bottle; build, socialize, sell, and relax in Vineyard Valley - a social, sandbox, free to play business sim!</v>
      </c>
      <c r="C1066" s="9">
        <f>VLOOKUP(A1066, Kickstarter!B:E, 3, FALSE)</f>
        <v>90000</v>
      </c>
      <c r="D1066">
        <f>VLOOKUP(A1066, Kickstarter!B:E, 4, FALSE)</f>
        <v>8077</v>
      </c>
      <c r="E1066" t="str">
        <f>VLOOKUP(A1066, Kickstarter!B:F, 5, FALSE)</f>
        <v>failed</v>
      </c>
      <c r="F1066" t="str">
        <f>VLOOKUP(A1066, Kickstarter!B:G, 6, FALSE)</f>
        <v>US</v>
      </c>
      <c r="G1066" t="str">
        <f>VLOOKUP(A1066, Kickstarter!B:H, 7, FALSE)</f>
        <v>USD</v>
      </c>
      <c r="H1066">
        <f>VLOOKUP(A1066, Kickstarter!B:I, 8, FALSE)</f>
        <v>1373174903</v>
      </c>
    </row>
    <row r="1067" spans="1:8" ht="60" x14ac:dyDescent="0.25">
      <c r="A1067" s="1" t="s">
        <v>1066</v>
      </c>
      <c r="B1067" s="1" t="str">
        <f>VLOOKUP(A1067, Kickstarter!B:C, 2, FALSE)</f>
        <v>Need funds for an Australian fps mp shooter pc game called Diggers Fall were china invades Aus, cost for advertising and settings menu.</v>
      </c>
      <c r="C1067" s="9">
        <f>VLOOKUP(A1067, Kickstarter!B:E, 3, FALSE)</f>
        <v>3000</v>
      </c>
      <c r="D1067">
        <f>VLOOKUP(A1067, Kickstarter!B:E, 4, FALSE)</f>
        <v>81</v>
      </c>
      <c r="E1067" t="str">
        <f>VLOOKUP(A1067, Kickstarter!B:F, 5, FALSE)</f>
        <v>failed</v>
      </c>
      <c r="F1067" t="str">
        <f>VLOOKUP(A1067, Kickstarter!B:G, 6, FALSE)</f>
        <v>AU</v>
      </c>
      <c r="G1067" t="str">
        <f>VLOOKUP(A1067, Kickstarter!B:H, 7, FALSE)</f>
        <v>AUD</v>
      </c>
      <c r="H1067">
        <f>VLOOKUP(A1067, Kickstarter!B:I, 8, FALSE)</f>
        <v>1392800922</v>
      </c>
    </row>
    <row r="1068" spans="1:8" ht="45" x14ac:dyDescent="0.25">
      <c r="A1068" s="1" t="s">
        <v>1067</v>
      </c>
      <c r="B1068" s="1" t="str">
        <f>VLOOKUP(A1068, Kickstarter!B:C, 2, FALSE)</f>
        <v>A parody of old school RPGs where you are a new Dark Lord on a quest to amass monsters and allies on your side.</v>
      </c>
      <c r="C1068" s="9">
        <f>VLOOKUP(A1068, Kickstarter!B:E, 3, FALSE)</f>
        <v>150000</v>
      </c>
      <c r="D1068">
        <f>VLOOKUP(A1068, Kickstarter!B:E, 4, FALSE)</f>
        <v>5051</v>
      </c>
      <c r="E1068" t="str">
        <f>VLOOKUP(A1068, Kickstarter!B:F, 5, FALSE)</f>
        <v>failed</v>
      </c>
      <c r="F1068" t="str">
        <f>VLOOKUP(A1068, Kickstarter!B:G, 6, FALSE)</f>
        <v>US</v>
      </c>
      <c r="G1068" t="str">
        <f>VLOOKUP(A1068, Kickstarter!B:H, 7, FALSE)</f>
        <v>USD</v>
      </c>
      <c r="H1068">
        <f>VLOOKUP(A1068, Kickstarter!B:I, 8, FALSE)</f>
        <v>1375657582</v>
      </c>
    </row>
    <row r="1069" spans="1:8" ht="60" x14ac:dyDescent="0.25">
      <c r="A1069" s="1" t="s">
        <v>1068</v>
      </c>
      <c r="B1069" s="1" t="str">
        <f>VLOOKUP(A1069, Kickstarter!B:C, 2, FALSE)</f>
        <v>Canâ€™t make up your mind about something? Simply type in your two options and let the fighters of fate decide for you!</v>
      </c>
      <c r="C1069" s="9">
        <f>VLOOKUP(A1069, Kickstarter!B:E, 3, FALSE)</f>
        <v>500</v>
      </c>
      <c r="D1069">
        <f>VLOOKUP(A1069, Kickstarter!B:E, 4, FALSE)</f>
        <v>130</v>
      </c>
      <c r="E1069" t="str">
        <f>VLOOKUP(A1069, Kickstarter!B:F, 5, FALSE)</f>
        <v>failed</v>
      </c>
      <c r="F1069" t="str">
        <f>VLOOKUP(A1069, Kickstarter!B:G, 6, FALSE)</f>
        <v>US</v>
      </c>
      <c r="G1069" t="str">
        <f>VLOOKUP(A1069, Kickstarter!B:H, 7, FALSE)</f>
        <v>USD</v>
      </c>
      <c r="H1069">
        <f>VLOOKUP(A1069, Kickstarter!B:I, 8, FALSE)</f>
        <v>1387657931</v>
      </c>
    </row>
    <row r="1070" spans="1:8" ht="60" x14ac:dyDescent="0.25">
      <c r="A1070" s="1" t="s">
        <v>1069</v>
      </c>
      <c r="B1070" s="1" t="str">
        <f>VLOOKUP(A1070, Kickstarter!B:C, 2, FALSE)</f>
        <v>THE QUEST TO SAVE HIP HOP is an old school beat em up st game that has a focus on old school hip hop and new age hip hop coming to pc.</v>
      </c>
      <c r="C1070" s="9">
        <f>VLOOKUP(A1070, Kickstarter!B:E, 3, FALSE)</f>
        <v>30000</v>
      </c>
      <c r="D1070">
        <f>VLOOKUP(A1070, Kickstarter!B:E, 4, FALSE)</f>
        <v>45</v>
      </c>
      <c r="E1070" t="str">
        <f>VLOOKUP(A1070, Kickstarter!B:F, 5, FALSE)</f>
        <v>failed</v>
      </c>
      <c r="F1070" t="str">
        <f>VLOOKUP(A1070, Kickstarter!B:G, 6, FALSE)</f>
        <v>US</v>
      </c>
      <c r="G1070" t="str">
        <f>VLOOKUP(A1070, Kickstarter!B:H, 7, FALSE)</f>
        <v>USD</v>
      </c>
      <c r="H1070">
        <f>VLOOKUP(A1070, Kickstarter!B:I, 8, FALSE)</f>
        <v>1460274864</v>
      </c>
    </row>
    <row r="1071" spans="1:8" ht="45" x14ac:dyDescent="0.25">
      <c r="A1071" s="1" t="s">
        <v>1070</v>
      </c>
      <c r="B1071" s="1" t="str">
        <f>VLOOKUP(A1071, Kickstarter!B:C, 2, FALSE)</f>
        <v>A run-n-gun zombie survival game where you scavenge for items to make the night a little less scary.</v>
      </c>
      <c r="C1071" s="9">
        <f>VLOOKUP(A1071, Kickstarter!B:E, 3, FALSE)</f>
        <v>2200</v>
      </c>
      <c r="D1071">
        <f>VLOOKUP(A1071, Kickstarter!B:E, 4, FALSE)</f>
        <v>850</v>
      </c>
      <c r="E1071" t="str">
        <f>VLOOKUP(A1071, Kickstarter!B:F, 5, FALSE)</f>
        <v>failed</v>
      </c>
      <c r="F1071" t="str">
        <f>VLOOKUP(A1071, Kickstarter!B:G, 6, FALSE)</f>
        <v>US</v>
      </c>
      <c r="G1071" t="str">
        <f>VLOOKUP(A1071, Kickstarter!B:H, 7, FALSE)</f>
        <v>USD</v>
      </c>
      <c r="H1071">
        <f>VLOOKUP(A1071, Kickstarter!B:I, 8, FALSE)</f>
        <v>1385447459</v>
      </c>
    </row>
    <row r="1072" spans="1:8" ht="45" x14ac:dyDescent="0.25">
      <c r="A1072" s="1" t="s">
        <v>1071</v>
      </c>
      <c r="B1072" s="1" t="str">
        <f>VLOOKUP(A1072, Kickstarter!B:C, 2, FALSE)</f>
        <v>A deck building game where you build your campaign plans, raise cash and gain power in a drive to win the White House.</v>
      </c>
      <c r="C1072" s="9">
        <f>VLOOKUP(A1072, Kickstarter!B:E, 3, FALSE)</f>
        <v>10000</v>
      </c>
      <c r="D1072">
        <f>VLOOKUP(A1072, Kickstarter!B:E, 4, FALSE)</f>
        <v>70</v>
      </c>
      <c r="E1072" t="str">
        <f>VLOOKUP(A1072, Kickstarter!B:F, 5, FALSE)</f>
        <v>failed</v>
      </c>
      <c r="F1072" t="str">
        <f>VLOOKUP(A1072, Kickstarter!B:G, 6, FALSE)</f>
        <v>US</v>
      </c>
      <c r="G1072" t="str">
        <f>VLOOKUP(A1072, Kickstarter!B:H, 7, FALSE)</f>
        <v>USD</v>
      </c>
      <c r="H1072">
        <f>VLOOKUP(A1072, Kickstarter!B:I, 8, FALSE)</f>
        <v>1349050622</v>
      </c>
    </row>
    <row r="1073" spans="1:8" ht="60" x14ac:dyDescent="0.25">
      <c r="A1073" s="1" t="s">
        <v>1072</v>
      </c>
      <c r="B1073" s="1" t="str">
        <f>VLOOKUP(A1073, Kickstarter!B:C, 2, FALSE)</f>
        <v>I'm making a game where you choose how you want to kill the DJ, so you yourself can decide what music will be played at the party.</v>
      </c>
      <c r="C1073" s="9">
        <f>VLOOKUP(A1073, Kickstarter!B:E, 3, FALSE)</f>
        <v>100</v>
      </c>
      <c r="D1073">
        <f>VLOOKUP(A1073, Kickstarter!B:E, 4, FALSE)</f>
        <v>0</v>
      </c>
      <c r="E1073" t="str">
        <f>VLOOKUP(A1073, Kickstarter!B:F, 5, FALSE)</f>
        <v>failed</v>
      </c>
      <c r="F1073" t="str">
        <f>VLOOKUP(A1073, Kickstarter!B:G, 6, FALSE)</f>
        <v>NO</v>
      </c>
      <c r="G1073" t="str">
        <f>VLOOKUP(A1073, Kickstarter!B:H, 7, FALSE)</f>
        <v>NOK</v>
      </c>
      <c r="H1073">
        <f>VLOOKUP(A1073, Kickstarter!B:I, 8, FALSE)</f>
        <v>1447787093</v>
      </c>
    </row>
    <row r="1074" spans="1:8" ht="60" x14ac:dyDescent="0.25">
      <c r="A1074" s="1" t="s">
        <v>1073</v>
      </c>
      <c r="B1074" s="1" t="str">
        <f>VLOOKUP(A1074, Kickstarter!B:C, 2, FALSE)</f>
        <v>A tower defense game that is played anywhere on the earth's surface!  This project is to expand it to be multiplayer and mod support.</v>
      </c>
      <c r="C1074" s="9">
        <f>VLOOKUP(A1074, Kickstarter!B:E, 3, FALSE)</f>
        <v>75000</v>
      </c>
      <c r="D1074">
        <f>VLOOKUP(A1074, Kickstarter!B:E, 4, FALSE)</f>
        <v>51</v>
      </c>
      <c r="E1074" t="str">
        <f>VLOOKUP(A1074, Kickstarter!B:F, 5, FALSE)</f>
        <v>failed</v>
      </c>
      <c r="F1074" t="str">
        <f>VLOOKUP(A1074, Kickstarter!B:G, 6, FALSE)</f>
        <v>US</v>
      </c>
      <c r="G1074" t="str">
        <f>VLOOKUP(A1074, Kickstarter!B:H, 7, FALSE)</f>
        <v>USD</v>
      </c>
      <c r="H1074">
        <f>VLOOKUP(A1074, Kickstarter!B:I, 8, FALSE)</f>
        <v>1391630297</v>
      </c>
    </row>
    <row r="1075" spans="1:8" ht="45" x14ac:dyDescent="0.25">
      <c r="A1075" s="1" t="s">
        <v>1074</v>
      </c>
      <c r="B1075" s="1" t="str">
        <f>VLOOKUP(A1075, Kickstarter!B:C, 2, FALSE)</f>
        <v>We want to bring our Game Rainbow Ball to the iphone and to do that we need a little help</v>
      </c>
      <c r="C1075" s="9">
        <f>VLOOKUP(A1075, Kickstarter!B:E, 3, FALSE)</f>
        <v>750</v>
      </c>
      <c r="D1075">
        <f>VLOOKUP(A1075, Kickstarter!B:E, 4, FALSE)</f>
        <v>10</v>
      </c>
      <c r="E1075" t="str">
        <f>VLOOKUP(A1075, Kickstarter!B:F, 5, FALSE)</f>
        <v>failed</v>
      </c>
      <c r="F1075" t="str">
        <f>VLOOKUP(A1075, Kickstarter!B:G, 6, FALSE)</f>
        <v>US</v>
      </c>
      <c r="G1075" t="str">
        <f>VLOOKUP(A1075, Kickstarter!B:H, 7, FALSE)</f>
        <v>USD</v>
      </c>
      <c r="H1075">
        <f>VLOOKUP(A1075, Kickstarter!B:I, 8, FALSE)</f>
        <v>1318806541</v>
      </c>
    </row>
    <row r="1076" spans="1:8" ht="60" x14ac:dyDescent="0.25">
      <c r="A1076" s="1" t="s">
        <v>1075</v>
      </c>
      <c r="B1076" s="1" t="str">
        <f>VLOOKUP(A1076, Kickstarter!B:C, 2, FALSE)</f>
        <v>An ambitious multiplayer game set in fantastical medieval world where you must defend your castle while attacking others to gain ranks!</v>
      </c>
      <c r="C1076" s="9">
        <f>VLOOKUP(A1076, Kickstarter!B:E, 3, FALSE)</f>
        <v>54000</v>
      </c>
      <c r="D1076">
        <f>VLOOKUP(A1076, Kickstarter!B:E, 4, FALSE)</f>
        <v>3407</v>
      </c>
      <c r="E1076" t="str">
        <f>VLOOKUP(A1076, Kickstarter!B:F, 5, FALSE)</f>
        <v>failed</v>
      </c>
      <c r="F1076" t="str">
        <f>VLOOKUP(A1076, Kickstarter!B:G, 6, FALSE)</f>
        <v>US</v>
      </c>
      <c r="G1076" t="str">
        <f>VLOOKUP(A1076, Kickstarter!B:H, 7, FALSE)</f>
        <v>USD</v>
      </c>
      <c r="H1076">
        <f>VLOOKUP(A1076, Kickstarter!B:I, 8, FALSE)</f>
        <v>1388808545</v>
      </c>
    </row>
    <row r="1077" spans="1:8" ht="45" x14ac:dyDescent="0.25">
      <c r="A1077" s="1" t="s">
        <v>1076</v>
      </c>
      <c r="B1077" s="1" t="str">
        <f>VLOOKUP(A1077, Kickstarter!B:C, 2, FALSE)</f>
        <v>Fully 3D, post Apocalyptic themed tower defense video game. New take on the genre.</v>
      </c>
      <c r="C1077" s="9">
        <f>VLOOKUP(A1077, Kickstarter!B:E, 3, FALSE)</f>
        <v>1000</v>
      </c>
      <c r="D1077">
        <f>VLOOKUP(A1077, Kickstarter!B:E, 4, FALSE)</f>
        <v>45</v>
      </c>
      <c r="E1077" t="str">
        <f>VLOOKUP(A1077, Kickstarter!B:F, 5, FALSE)</f>
        <v>failed</v>
      </c>
      <c r="F1077" t="str">
        <f>VLOOKUP(A1077, Kickstarter!B:G, 6, FALSE)</f>
        <v>US</v>
      </c>
      <c r="G1077" t="str">
        <f>VLOOKUP(A1077, Kickstarter!B:H, 7, FALSE)</f>
        <v>USD</v>
      </c>
      <c r="H1077">
        <f>VLOOKUP(A1077, Kickstarter!B:I, 8, FALSE)</f>
        <v>1336340516</v>
      </c>
    </row>
    <row r="1078" spans="1:8" ht="45" x14ac:dyDescent="0.25">
      <c r="A1078" s="1" t="s">
        <v>1077</v>
      </c>
      <c r="B1078" s="1" t="str">
        <f>VLOOKUP(A1078, Kickstarter!B:C, 2, FALSE)</f>
        <v>A comical point and click adventure by veteran team of Broken Sword and Monkey Island fame - Steve Ince and Bill Tiller</v>
      </c>
      <c r="C1078" s="9">
        <f>VLOOKUP(A1078, Kickstarter!B:E, 3, FALSE)</f>
        <v>75000</v>
      </c>
      <c r="D1078">
        <f>VLOOKUP(A1078, Kickstarter!B:E, 4, FALSE)</f>
        <v>47074</v>
      </c>
      <c r="E1078" t="str">
        <f>VLOOKUP(A1078, Kickstarter!B:F, 5, FALSE)</f>
        <v>failed</v>
      </c>
      <c r="F1078" t="str">
        <f>VLOOKUP(A1078, Kickstarter!B:G, 6, FALSE)</f>
        <v>US</v>
      </c>
      <c r="G1078" t="str">
        <f>VLOOKUP(A1078, Kickstarter!B:H, 7, FALSE)</f>
        <v>USD</v>
      </c>
      <c r="H1078">
        <f>VLOOKUP(A1078, Kickstarter!B:I, 8, FALSE)</f>
        <v>1410426250</v>
      </c>
    </row>
    <row r="1079" spans="1:8" ht="45" x14ac:dyDescent="0.25">
      <c r="A1079" s="1" t="s">
        <v>1078</v>
      </c>
      <c r="B1079" s="1" t="str">
        <f>VLOOKUP(A1079, Kickstarter!B:C, 2, FALSE)</f>
        <v>An epic strategy game of world conquest with simultaneous turn-based multiplayer gameplay and no hotseat waiting</v>
      </c>
      <c r="C1079" s="9">
        <f>VLOOKUP(A1079, Kickstarter!B:E, 3, FALSE)</f>
        <v>25000</v>
      </c>
      <c r="D1079">
        <f>VLOOKUP(A1079, Kickstarter!B:E, 4, FALSE)</f>
        <v>7344</v>
      </c>
      <c r="E1079" t="str">
        <f>VLOOKUP(A1079, Kickstarter!B:F, 5, FALSE)</f>
        <v>failed</v>
      </c>
      <c r="F1079" t="str">
        <f>VLOOKUP(A1079, Kickstarter!B:G, 6, FALSE)</f>
        <v>US</v>
      </c>
      <c r="G1079" t="str">
        <f>VLOOKUP(A1079, Kickstarter!B:H, 7, FALSE)</f>
        <v>USD</v>
      </c>
      <c r="H1079">
        <f>VLOOKUP(A1079, Kickstarter!B:I, 8, FALSE)</f>
        <v>1452744011</v>
      </c>
    </row>
    <row r="1080" spans="1:8" ht="60" x14ac:dyDescent="0.25">
      <c r="A1080" s="1" t="s">
        <v>1079</v>
      </c>
      <c r="B1080" s="1" t="str">
        <f>VLOOKUP(A1080, Kickstarter!B:C, 2, FALSE)</f>
        <v>I am looking to create more games for the iPad/iPhone and want to add leaderboards, which requires new game development software</v>
      </c>
      <c r="C1080" s="9">
        <f>VLOOKUP(A1080, Kickstarter!B:E, 3, FALSE)</f>
        <v>600</v>
      </c>
      <c r="D1080">
        <f>VLOOKUP(A1080, Kickstarter!B:E, 4, FALSE)</f>
        <v>45</v>
      </c>
      <c r="E1080" t="str">
        <f>VLOOKUP(A1080, Kickstarter!B:F, 5, FALSE)</f>
        <v>failed</v>
      </c>
      <c r="F1080" t="str">
        <f>VLOOKUP(A1080, Kickstarter!B:G, 6, FALSE)</f>
        <v>US</v>
      </c>
      <c r="G1080" t="str">
        <f>VLOOKUP(A1080, Kickstarter!B:H, 7, FALSE)</f>
        <v>USD</v>
      </c>
      <c r="H1080">
        <f>VLOOKUP(A1080, Kickstarter!B:I, 8, FALSE)</f>
        <v>1311309721</v>
      </c>
    </row>
    <row r="1081" spans="1:8" ht="60" x14ac:dyDescent="0.25">
      <c r="A1081" s="1" t="s">
        <v>1080</v>
      </c>
      <c r="B1081" s="1" t="str">
        <f>VLOOKUP(A1081, Kickstarter!B:C, 2, FALSE)</f>
        <v>Sirius Online is currently the work of two brothers striving to bring the Era of Freelancer back, adding dynamic markets and more.</v>
      </c>
      <c r="C1081" s="9">
        <f>VLOOKUP(A1081, Kickstarter!B:E, 3, FALSE)</f>
        <v>26000</v>
      </c>
      <c r="D1081">
        <f>VLOOKUP(A1081, Kickstarter!B:E, 4, FALSE)</f>
        <v>678</v>
      </c>
      <c r="E1081" t="str">
        <f>VLOOKUP(A1081, Kickstarter!B:F, 5, FALSE)</f>
        <v>failed</v>
      </c>
      <c r="F1081" t="str">
        <f>VLOOKUP(A1081, Kickstarter!B:G, 6, FALSE)</f>
        <v>DE</v>
      </c>
      <c r="G1081" t="str">
        <f>VLOOKUP(A1081, Kickstarter!B:H, 7, FALSE)</f>
        <v>EUR</v>
      </c>
      <c r="H1081">
        <f>VLOOKUP(A1081, Kickstarter!B:I, 8, FALSE)</f>
        <v>1463232936</v>
      </c>
    </row>
    <row r="1082" spans="1:8" ht="45" x14ac:dyDescent="0.25">
      <c r="A1082" s="1" t="s">
        <v>1081</v>
      </c>
      <c r="B1082" s="1" t="str">
        <f>VLOOKUP(A1082, Kickstarter!B:C, 2, FALSE)</f>
        <v>A fantasy action RPG which follows an elven ex-slave on a journey of magic, revenge, intrigue, and deceit.</v>
      </c>
      <c r="C1082" s="9">
        <f>VLOOKUP(A1082, Kickstarter!B:E, 3, FALSE)</f>
        <v>20000</v>
      </c>
      <c r="D1082">
        <f>VLOOKUP(A1082, Kickstarter!B:E, 4, FALSE)</f>
        <v>1821</v>
      </c>
      <c r="E1082" t="str">
        <f>VLOOKUP(A1082, Kickstarter!B:F, 5, FALSE)</f>
        <v>failed</v>
      </c>
      <c r="F1082" t="str">
        <f>VLOOKUP(A1082, Kickstarter!B:G, 6, FALSE)</f>
        <v>US</v>
      </c>
      <c r="G1082" t="str">
        <f>VLOOKUP(A1082, Kickstarter!B:H, 7, FALSE)</f>
        <v>USD</v>
      </c>
      <c r="H1082">
        <f>VLOOKUP(A1082, Kickstarter!B:I, 8, FALSE)</f>
        <v>1399778333</v>
      </c>
    </row>
    <row r="1083" spans="1:8" ht="45" x14ac:dyDescent="0.25">
      <c r="A1083" s="1" t="s">
        <v>1082</v>
      </c>
      <c r="B1083" s="1" t="str">
        <f>VLOOKUP(A1083, Kickstarter!B:C, 2, FALSE)</f>
        <v>Finishing your last job before you retire until a disaster strikes the cargo ship can you survive The Creature?</v>
      </c>
      <c r="C1083" s="9">
        <f>VLOOKUP(A1083, Kickstarter!B:E, 3, FALSE)</f>
        <v>68000</v>
      </c>
      <c r="D1083">
        <f>VLOOKUP(A1083, Kickstarter!B:E, 4, FALSE)</f>
        <v>12</v>
      </c>
      <c r="E1083" t="str">
        <f>VLOOKUP(A1083, Kickstarter!B:F, 5, FALSE)</f>
        <v>failed</v>
      </c>
      <c r="F1083" t="str">
        <f>VLOOKUP(A1083, Kickstarter!B:G, 6, FALSE)</f>
        <v>US</v>
      </c>
      <c r="G1083" t="str">
        <f>VLOOKUP(A1083, Kickstarter!B:H, 7, FALSE)</f>
        <v>USD</v>
      </c>
      <c r="H1083">
        <f>VLOOKUP(A1083, Kickstarter!B:I, 8, FALSE)</f>
        <v>1422483292</v>
      </c>
    </row>
    <row r="1084" spans="1:8" ht="45" x14ac:dyDescent="0.25">
      <c r="A1084" s="1" t="s">
        <v>1083</v>
      </c>
      <c r="B1084" s="1" t="str">
        <f>VLOOKUP(A1084, Kickstarter!B:C, 2, FALSE)</f>
        <v>Challenge your trivia skills in this action oriented game against several opponents across time.</v>
      </c>
      <c r="C1084" s="9">
        <f>VLOOKUP(A1084, Kickstarter!B:E, 3, FALSE)</f>
        <v>10000</v>
      </c>
      <c r="D1084">
        <f>VLOOKUP(A1084, Kickstarter!B:E, 4, FALSE)</f>
        <v>56</v>
      </c>
      <c r="E1084" t="str">
        <f>VLOOKUP(A1084, Kickstarter!B:F, 5, FALSE)</f>
        <v>failed</v>
      </c>
      <c r="F1084" t="str">
        <f>VLOOKUP(A1084, Kickstarter!B:G, 6, FALSE)</f>
        <v>US</v>
      </c>
      <c r="G1084" t="str">
        <f>VLOOKUP(A1084, Kickstarter!B:H, 7, FALSE)</f>
        <v>USD</v>
      </c>
      <c r="H1084">
        <f>VLOOKUP(A1084, Kickstarter!B:I, 8, FALSE)</f>
        <v>1344635088</v>
      </c>
    </row>
    <row r="1085" spans="1:8" ht="60" x14ac:dyDescent="0.25">
      <c r="A1085" s="1" t="s">
        <v>1084</v>
      </c>
      <c r="B1085" s="1" t="str">
        <f>VLOOKUP(A1085, Kickstarter!B:C, 2, FALSE)</f>
        <v>We want to take everything video game related people have seen since 1978 to now and turn it into the top gamer lounge in canada !</v>
      </c>
      <c r="C1085" s="9">
        <f>VLOOKUP(A1085, Kickstarter!B:E, 3, FALSE)</f>
        <v>50000</v>
      </c>
      <c r="D1085">
        <f>VLOOKUP(A1085, Kickstarter!B:E, 4, FALSE)</f>
        <v>410</v>
      </c>
      <c r="E1085" t="str">
        <f>VLOOKUP(A1085, Kickstarter!B:F, 5, FALSE)</f>
        <v>failed</v>
      </c>
      <c r="F1085" t="str">
        <f>VLOOKUP(A1085, Kickstarter!B:G, 6, FALSE)</f>
        <v>CA</v>
      </c>
      <c r="G1085" t="str">
        <f>VLOOKUP(A1085, Kickstarter!B:H, 7, FALSE)</f>
        <v>CAD</v>
      </c>
      <c r="H1085">
        <f>VLOOKUP(A1085, Kickstarter!B:I, 8, FALSE)</f>
        <v>1406994583</v>
      </c>
    </row>
    <row r="1086" spans="1:8" ht="15.75" x14ac:dyDescent="0.25">
      <c r="A1086" s="1" t="s">
        <v>1085</v>
      </c>
      <c r="B1086" s="1" t="str">
        <f>VLOOKUP(A1086, Kickstarter!B:C, 2, FALSE)</f>
        <v>I want to start my own channel for gaming</v>
      </c>
      <c r="C1086" s="9">
        <f>VLOOKUP(A1086, Kickstarter!B:E, 3, FALSE)</f>
        <v>550</v>
      </c>
      <c r="D1086">
        <f>VLOOKUP(A1086, Kickstarter!B:E, 4, FALSE)</f>
        <v>0</v>
      </c>
      <c r="E1086" t="str">
        <f>VLOOKUP(A1086, Kickstarter!B:F, 5, FALSE)</f>
        <v>failed</v>
      </c>
      <c r="F1086" t="str">
        <f>VLOOKUP(A1086, Kickstarter!B:G, 6, FALSE)</f>
        <v>US</v>
      </c>
      <c r="G1086" t="str">
        <f>VLOOKUP(A1086, Kickstarter!B:H, 7, FALSE)</f>
        <v>USD</v>
      </c>
      <c r="H1086">
        <f>VLOOKUP(A1086, Kickstarter!B:I, 8, FALSE)</f>
        <v>1407534804</v>
      </c>
    </row>
    <row r="1087" spans="1:8" ht="45" x14ac:dyDescent="0.25">
      <c r="A1087" s="1" t="s">
        <v>1086</v>
      </c>
      <c r="B1087" s="1" t="str">
        <f>VLOOKUP(A1087, Kickstarter!B:C, 2, FALSE)</f>
        <v>The new kid on the block. Re-imagining old games and creating new ones. Ship, Lazer, Rock is first.</v>
      </c>
      <c r="C1087" s="9">
        <f>VLOOKUP(A1087, Kickstarter!B:E, 3, FALSE)</f>
        <v>30000</v>
      </c>
      <c r="D1087">
        <f>VLOOKUP(A1087, Kickstarter!B:E, 4, FALSE)</f>
        <v>1026</v>
      </c>
      <c r="E1087" t="str">
        <f>VLOOKUP(A1087, Kickstarter!B:F, 5, FALSE)</f>
        <v>failed</v>
      </c>
      <c r="F1087" t="str">
        <f>VLOOKUP(A1087, Kickstarter!B:G, 6, FALSE)</f>
        <v>CA</v>
      </c>
      <c r="G1087" t="str">
        <f>VLOOKUP(A1087, Kickstarter!B:H, 7, FALSE)</f>
        <v>CAD</v>
      </c>
      <c r="H1087">
        <f>VLOOKUP(A1087, Kickstarter!B:I, 8, FALSE)</f>
        <v>1457967975</v>
      </c>
    </row>
    <row r="1088" spans="1:8" ht="15.75" x14ac:dyDescent="0.25">
      <c r="A1088" s="1" t="s">
        <v>1087</v>
      </c>
      <c r="B1088" s="1" t="str">
        <f>VLOOKUP(A1088, Kickstarter!B:C, 2, FALSE)</f>
        <v>Humanity's future in the Galaxy</v>
      </c>
      <c r="C1088" s="9">
        <f>VLOOKUP(A1088, Kickstarter!B:E, 3, FALSE)</f>
        <v>18000</v>
      </c>
      <c r="D1088">
        <f>VLOOKUP(A1088, Kickstarter!B:E, 4, FALSE)</f>
        <v>15</v>
      </c>
      <c r="E1088" t="str">
        <f>VLOOKUP(A1088, Kickstarter!B:F, 5, FALSE)</f>
        <v>failed</v>
      </c>
      <c r="F1088" t="str">
        <f>VLOOKUP(A1088, Kickstarter!B:G, 6, FALSE)</f>
        <v>US</v>
      </c>
      <c r="G1088" t="str">
        <f>VLOOKUP(A1088, Kickstarter!B:H, 7, FALSE)</f>
        <v>USD</v>
      </c>
      <c r="H1088">
        <f>VLOOKUP(A1088, Kickstarter!B:I, 8, FALSE)</f>
        <v>1408913291</v>
      </c>
    </row>
    <row r="1089" spans="1:8" ht="60" x14ac:dyDescent="0.25">
      <c r="A1089" s="1" t="s">
        <v>1088</v>
      </c>
      <c r="B1089" s="1" t="str">
        <f>VLOOKUP(A1089, Kickstarter!B:C, 2, FALSE)</f>
        <v>Idle gamers are the group of gamers worth watching play video games. We have a back log of video ideas and want to entertain you.</v>
      </c>
      <c r="C1089" s="9">
        <f>VLOOKUP(A1089, Kickstarter!B:E, 3, FALSE)</f>
        <v>1100</v>
      </c>
      <c r="D1089">
        <f>VLOOKUP(A1089, Kickstarter!B:E, 4, FALSE)</f>
        <v>0</v>
      </c>
      <c r="E1089" t="str">
        <f>VLOOKUP(A1089, Kickstarter!B:F, 5, FALSE)</f>
        <v>failed</v>
      </c>
      <c r="F1089" t="str">
        <f>VLOOKUP(A1089, Kickstarter!B:G, 6, FALSE)</f>
        <v>US</v>
      </c>
      <c r="G1089" t="str">
        <f>VLOOKUP(A1089, Kickstarter!B:H, 7, FALSE)</f>
        <v>USD</v>
      </c>
      <c r="H1089">
        <f>VLOOKUP(A1089, Kickstarter!B:I, 8, FALSE)</f>
        <v>1402852087</v>
      </c>
    </row>
    <row r="1090" spans="1:8" ht="45" x14ac:dyDescent="0.25">
      <c r="A1090" s="1" t="s">
        <v>1089</v>
      </c>
      <c r="B1090" s="1" t="str">
        <f>VLOOKUP(A1090, Kickstarter!B:C, 2, FALSE)</f>
        <v>A fresh twist on survival games. Intense, high-stakes 30 minute rounds for up to 10 players.</v>
      </c>
      <c r="C1090" s="9">
        <f>VLOOKUP(A1090, Kickstarter!B:E, 3, FALSE)</f>
        <v>45000</v>
      </c>
      <c r="D1090">
        <f>VLOOKUP(A1090, Kickstarter!B:E, 4, FALSE)</f>
        <v>6382.34</v>
      </c>
      <c r="E1090" t="str">
        <f>VLOOKUP(A1090, Kickstarter!B:F, 5, FALSE)</f>
        <v>failed</v>
      </c>
      <c r="F1090" t="str">
        <f>VLOOKUP(A1090, Kickstarter!B:G, 6, FALSE)</f>
        <v>US</v>
      </c>
      <c r="G1090" t="str">
        <f>VLOOKUP(A1090, Kickstarter!B:H, 7, FALSE)</f>
        <v>USD</v>
      </c>
      <c r="H1090">
        <f>VLOOKUP(A1090, Kickstarter!B:I, 8, FALSE)</f>
        <v>1398366667</v>
      </c>
    </row>
    <row r="1091" spans="1:8" ht="30" x14ac:dyDescent="0.25">
      <c r="A1091" s="1" t="s">
        <v>1090</v>
      </c>
      <c r="B1091" s="1" t="str">
        <f>VLOOKUP(A1091, Kickstarter!B:C, 2, FALSE)</f>
        <v>Farabel is a single player turn-based fantasy strategy game for Mac/PC/Linux</v>
      </c>
      <c r="C1091" s="9">
        <f>VLOOKUP(A1091, Kickstarter!B:E, 3, FALSE)</f>
        <v>15000</v>
      </c>
      <c r="D1091">
        <f>VLOOKUP(A1091, Kickstarter!B:E, 4, FALSE)</f>
        <v>1174</v>
      </c>
      <c r="E1091" t="str">
        <f>VLOOKUP(A1091, Kickstarter!B:F, 5, FALSE)</f>
        <v>failed</v>
      </c>
      <c r="F1091" t="str">
        <f>VLOOKUP(A1091, Kickstarter!B:G, 6, FALSE)</f>
        <v>FR</v>
      </c>
      <c r="G1091" t="str">
        <f>VLOOKUP(A1091, Kickstarter!B:H, 7, FALSE)</f>
        <v>EUR</v>
      </c>
      <c r="H1091">
        <f>VLOOKUP(A1091, Kickstarter!B:I, 8, FALSE)</f>
        <v>1435293175</v>
      </c>
    </row>
    <row r="1092" spans="1:8" ht="60" x14ac:dyDescent="0.25">
      <c r="A1092" s="1" t="s">
        <v>1091</v>
      </c>
      <c r="B1092" s="1" t="str">
        <f>VLOOKUP(A1092, Kickstarter!B:C, 2, FALSE)</f>
        <v>A sci-fi platformer game inspired by a certain blue hedgehog and Italian plumber. Jump, fight, dodge and sprint your way to victory.</v>
      </c>
      <c r="C1092" s="9">
        <f>VLOOKUP(A1092, Kickstarter!B:E, 3, FALSE)</f>
        <v>12999</v>
      </c>
      <c r="D1092">
        <f>VLOOKUP(A1092, Kickstarter!B:E, 4, FALSE)</f>
        <v>5</v>
      </c>
      <c r="E1092" t="str">
        <f>VLOOKUP(A1092, Kickstarter!B:F, 5, FALSE)</f>
        <v>failed</v>
      </c>
      <c r="F1092" t="str">
        <f>VLOOKUP(A1092, Kickstarter!B:G, 6, FALSE)</f>
        <v>AU</v>
      </c>
      <c r="G1092" t="str">
        <f>VLOOKUP(A1092, Kickstarter!B:H, 7, FALSE)</f>
        <v>AUD</v>
      </c>
      <c r="H1092">
        <f>VLOOKUP(A1092, Kickstarter!B:I, 8, FALSE)</f>
        <v>1432873653</v>
      </c>
    </row>
    <row r="1093" spans="1:8" ht="60" x14ac:dyDescent="0.25">
      <c r="A1093" s="1" t="s">
        <v>1092</v>
      </c>
      <c r="B1093" s="1" t="str">
        <f>VLOOKUP(A1093, Kickstarter!B:C, 2, FALSE)</f>
        <v>London Revolution is a Minecraft server in development. This is an open world RPG FPS server with questing and ruthless gangs.</v>
      </c>
      <c r="C1093" s="9">
        <f>VLOOKUP(A1093, Kickstarter!B:E, 3, FALSE)</f>
        <v>200</v>
      </c>
      <c r="D1093">
        <f>VLOOKUP(A1093, Kickstarter!B:E, 4, FALSE)</f>
        <v>25</v>
      </c>
      <c r="E1093" t="str">
        <f>VLOOKUP(A1093, Kickstarter!B:F, 5, FALSE)</f>
        <v>failed</v>
      </c>
      <c r="F1093" t="str">
        <f>VLOOKUP(A1093, Kickstarter!B:G, 6, FALSE)</f>
        <v>GB</v>
      </c>
      <c r="G1093" t="str">
        <f>VLOOKUP(A1093, Kickstarter!B:H, 7, FALSE)</f>
        <v>GBP</v>
      </c>
      <c r="H1093">
        <f>VLOOKUP(A1093, Kickstarter!B:I, 8, FALSE)</f>
        <v>1460313672</v>
      </c>
    </row>
    <row r="1094" spans="1:8" ht="60" x14ac:dyDescent="0.25">
      <c r="A1094" s="1" t="s">
        <v>1093</v>
      </c>
      <c r="B1094" s="1" t="str">
        <f>VLOOKUP(A1094, Kickstarter!B:C, 2, FALSE)</f>
        <v>toggleme. is the next breakout mobile game.Addictive gameplay, phenomenal design, real life rewards for achievements, and a great story</v>
      </c>
      <c r="C1094" s="9">
        <f>VLOOKUP(A1094, Kickstarter!B:E, 3, FALSE)</f>
        <v>2000</v>
      </c>
      <c r="D1094">
        <f>VLOOKUP(A1094, Kickstarter!B:E, 4, FALSE)</f>
        <v>21</v>
      </c>
      <c r="E1094" t="str">
        <f>VLOOKUP(A1094, Kickstarter!B:F, 5, FALSE)</f>
        <v>failed</v>
      </c>
      <c r="F1094" t="str">
        <f>VLOOKUP(A1094, Kickstarter!B:G, 6, FALSE)</f>
        <v>US</v>
      </c>
      <c r="G1094" t="str">
        <f>VLOOKUP(A1094, Kickstarter!B:H, 7, FALSE)</f>
        <v>USD</v>
      </c>
      <c r="H1094">
        <f>VLOOKUP(A1094, Kickstarter!B:I, 8, FALSE)</f>
        <v>1357432638</v>
      </c>
    </row>
    <row r="1095" spans="1:8" ht="45" x14ac:dyDescent="0.25">
      <c r="A1095" s="1" t="s">
        <v>1094</v>
      </c>
      <c r="B1095" s="1" t="str">
        <f>VLOOKUP(A1095, Kickstarter!B:C, 2, FALSE)</f>
        <v>A little girl living isolated in the Canadian Rockies, you find your self  being lured into the hills in the middle of the night.</v>
      </c>
      <c r="C1095" s="9">
        <f>VLOOKUP(A1095, Kickstarter!B:E, 3, FALSE)</f>
        <v>300</v>
      </c>
      <c r="D1095">
        <f>VLOOKUP(A1095, Kickstarter!B:E, 4, FALSE)</f>
        <v>42.25</v>
      </c>
      <c r="E1095" t="str">
        <f>VLOOKUP(A1095, Kickstarter!B:F, 5, FALSE)</f>
        <v>failed</v>
      </c>
      <c r="F1095" t="str">
        <f>VLOOKUP(A1095, Kickstarter!B:G, 6, FALSE)</f>
        <v>CA</v>
      </c>
      <c r="G1095" t="str">
        <f>VLOOKUP(A1095, Kickstarter!B:H, 7, FALSE)</f>
        <v>CAD</v>
      </c>
      <c r="H1095">
        <f>VLOOKUP(A1095, Kickstarter!B:I, 8, FALSE)</f>
        <v>1455232937</v>
      </c>
    </row>
    <row r="1096" spans="1:8" ht="60" x14ac:dyDescent="0.25">
      <c r="A1096" s="1" t="s">
        <v>1095</v>
      </c>
      <c r="B1096" s="1" t="str">
        <f>VLOOKUP(A1096, Kickstarter!B:C, 2, FALSE)</f>
        <v>An action racing game for iOS. Set in a steampunk world, players battle their way to the finish line on customizable rocket engines!</v>
      </c>
      <c r="C1096" s="9">
        <f>VLOOKUP(A1096, Kickstarter!B:E, 3, FALSE)</f>
        <v>18000</v>
      </c>
      <c r="D1096">
        <f>VLOOKUP(A1096, Kickstarter!B:E, 4, FALSE)</f>
        <v>3294.01</v>
      </c>
      <c r="E1096" t="str">
        <f>VLOOKUP(A1096, Kickstarter!B:F, 5, FALSE)</f>
        <v>failed</v>
      </c>
      <c r="F1096" t="str">
        <f>VLOOKUP(A1096, Kickstarter!B:G, 6, FALSE)</f>
        <v>US</v>
      </c>
      <c r="G1096" t="str">
        <f>VLOOKUP(A1096, Kickstarter!B:H, 7, FALSE)</f>
        <v>USD</v>
      </c>
      <c r="H1096">
        <f>VLOOKUP(A1096, Kickstarter!B:I, 8, FALSE)</f>
        <v>1318180033</v>
      </c>
    </row>
    <row r="1097" spans="1:8" ht="60" x14ac:dyDescent="0.25">
      <c r="A1097" s="1" t="s">
        <v>1096</v>
      </c>
      <c r="B1097" s="1" t="str">
        <f>VLOOKUP(A1097, Kickstarter!B:C, 2, FALSE)</f>
        <v>MMORPG with Real-Time Pet Battles, Expansive 3D World and Ranked Individual &amp; Guild PvP arenas all on your mobile device!</v>
      </c>
      <c r="C1097" s="9">
        <f>VLOOKUP(A1097, Kickstarter!B:E, 3, FALSE)</f>
        <v>500000</v>
      </c>
      <c r="D1097">
        <f>VLOOKUP(A1097, Kickstarter!B:E, 4, FALSE)</f>
        <v>25174</v>
      </c>
      <c r="E1097" t="str">
        <f>VLOOKUP(A1097, Kickstarter!B:F, 5, FALSE)</f>
        <v>failed</v>
      </c>
      <c r="F1097" t="str">
        <f>VLOOKUP(A1097, Kickstarter!B:G, 6, FALSE)</f>
        <v>US</v>
      </c>
      <c r="G1097" t="str">
        <f>VLOOKUP(A1097, Kickstarter!B:H, 7, FALSE)</f>
        <v>USD</v>
      </c>
      <c r="H1097">
        <f>VLOOKUP(A1097, Kickstarter!B:I, 8, FALSE)</f>
        <v>1377867220</v>
      </c>
    </row>
    <row r="1098" spans="1:8" ht="60" x14ac:dyDescent="0.25">
      <c r="A1098" s="1" t="s">
        <v>1097</v>
      </c>
      <c r="B1098" s="1" t="str">
        <f>VLOOKUP(A1098, Kickstarter!B:C, 2, FALSE)</f>
        <v>In BUGSPEED COLLIDER, you're a bug with a black belt.  Fight to the top in 4-Beetle Local Multi, and a Full-Scale 1-Beetle Adventure!</v>
      </c>
      <c r="C1098" s="9">
        <f>VLOOKUP(A1098, Kickstarter!B:E, 3, FALSE)</f>
        <v>12000</v>
      </c>
      <c r="D1098">
        <f>VLOOKUP(A1098, Kickstarter!B:E, 4, FALSE)</f>
        <v>2152</v>
      </c>
      <c r="E1098" t="str">
        <f>VLOOKUP(A1098, Kickstarter!B:F, 5, FALSE)</f>
        <v>failed</v>
      </c>
      <c r="F1098" t="str">
        <f>VLOOKUP(A1098, Kickstarter!B:G, 6, FALSE)</f>
        <v>US</v>
      </c>
      <c r="G1098" t="str">
        <f>VLOOKUP(A1098, Kickstarter!B:H, 7, FALSE)</f>
        <v>USD</v>
      </c>
      <c r="H1098">
        <f>VLOOKUP(A1098, Kickstarter!B:I, 8, FALSE)</f>
        <v>1412393400</v>
      </c>
    </row>
    <row r="1099" spans="1:8" ht="45" x14ac:dyDescent="0.25">
      <c r="A1099" s="1" t="s">
        <v>1098</v>
      </c>
      <c r="B1099" s="1" t="str">
        <f>VLOOKUP(A1099, Kickstarter!B:C, 2, FALSE)</f>
        <v>Rabbly is action-adventure game. Is about a scientist going on an adventure, to find rare materials in another galaxy.</v>
      </c>
      <c r="C1099" s="9">
        <f>VLOOKUP(A1099, Kickstarter!B:E, 3, FALSE)</f>
        <v>100000</v>
      </c>
      <c r="D1099">
        <f>VLOOKUP(A1099, Kickstarter!B:E, 4, FALSE)</f>
        <v>47</v>
      </c>
      <c r="E1099" t="str">
        <f>VLOOKUP(A1099, Kickstarter!B:F, 5, FALSE)</f>
        <v>failed</v>
      </c>
      <c r="F1099" t="str">
        <f>VLOOKUP(A1099, Kickstarter!B:G, 6, FALSE)</f>
        <v>US</v>
      </c>
      <c r="G1099" t="str">
        <f>VLOOKUP(A1099, Kickstarter!B:H, 7, FALSE)</f>
        <v>USD</v>
      </c>
      <c r="H1099">
        <f>VLOOKUP(A1099, Kickstarter!B:I, 8, FALSE)</f>
        <v>1393786877</v>
      </c>
    </row>
    <row r="1100" spans="1:8" ht="30" x14ac:dyDescent="0.25">
      <c r="A1100" s="1" t="s">
        <v>1099</v>
      </c>
      <c r="B1100" s="1" t="str">
        <f>VLOOKUP(A1100, Kickstarter!B:C, 2, FALSE)</f>
        <v>Kick, Punch... Fireball is an FPS type arena game set inside the fantasy world.</v>
      </c>
      <c r="C1100" s="9">
        <f>VLOOKUP(A1100, Kickstarter!B:E, 3, FALSE)</f>
        <v>25000</v>
      </c>
      <c r="D1100">
        <f>VLOOKUP(A1100, Kickstarter!B:E, 4, FALSE)</f>
        <v>1803</v>
      </c>
      <c r="E1100" t="str">
        <f>VLOOKUP(A1100, Kickstarter!B:F, 5, FALSE)</f>
        <v>failed</v>
      </c>
      <c r="F1100" t="str">
        <f>VLOOKUP(A1100, Kickstarter!B:G, 6, FALSE)</f>
        <v>US</v>
      </c>
      <c r="G1100" t="str">
        <f>VLOOKUP(A1100, Kickstarter!B:H, 7, FALSE)</f>
        <v>USD</v>
      </c>
      <c r="H1100">
        <f>VLOOKUP(A1100, Kickstarter!B:I, 8, FALSE)</f>
        <v>1397413095</v>
      </c>
    </row>
    <row r="1101" spans="1:8" ht="60" x14ac:dyDescent="0.25">
      <c r="A1101" s="1" t="s">
        <v>1100</v>
      </c>
      <c r="B1101" s="1" t="str">
        <f>VLOOKUP(A1101, Kickstarter!B:C, 2, FALSE)</f>
        <v>Xeno is an FPS which combines all the best elements of old school and modern games to create a fresh and unique gameplay experience.</v>
      </c>
      <c r="C1101" s="9">
        <f>VLOOKUP(A1101, Kickstarter!B:E, 3, FALSE)</f>
        <v>5000</v>
      </c>
      <c r="D1101">
        <f>VLOOKUP(A1101, Kickstarter!B:E, 4, FALSE)</f>
        <v>25</v>
      </c>
      <c r="E1101" t="str">
        <f>VLOOKUP(A1101, Kickstarter!B:F, 5, FALSE)</f>
        <v>failed</v>
      </c>
      <c r="F1101" t="str">
        <f>VLOOKUP(A1101, Kickstarter!B:G, 6, FALSE)</f>
        <v>GB</v>
      </c>
      <c r="G1101" t="str">
        <f>VLOOKUP(A1101, Kickstarter!B:H, 7, FALSE)</f>
        <v>GBP</v>
      </c>
      <c r="H1101">
        <f>VLOOKUP(A1101, Kickstarter!B:I, 8, FALSE)</f>
        <v>1431547468</v>
      </c>
    </row>
    <row r="1102" spans="1:8" ht="45" x14ac:dyDescent="0.25">
      <c r="A1102" s="1" t="s">
        <v>1101</v>
      </c>
      <c r="B1102" s="1" t="str">
        <f>VLOOKUP(A1102, Kickstarter!B:C, 2, FALSE)</f>
        <v>A retro style puzzle rpg with a dark story. Your decisions will influence the world and decide the outcome of the story.</v>
      </c>
      <c r="C1102" s="9">
        <f>VLOOKUP(A1102, Kickstarter!B:E, 3, FALSE)</f>
        <v>4000</v>
      </c>
      <c r="D1102">
        <f>VLOOKUP(A1102, Kickstarter!B:E, 4, FALSE)</f>
        <v>100</v>
      </c>
      <c r="E1102" t="str">
        <f>VLOOKUP(A1102, Kickstarter!B:F, 5, FALSE)</f>
        <v>failed</v>
      </c>
      <c r="F1102" t="str">
        <f>VLOOKUP(A1102, Kickstarter!B:G, 6, FALSE)</f>
        <v>DE</v>
      </c>
      <c r="G1102" t="str">
        <f>VLOOKUP(A1102, Kickstarter!B:H, 7, FALSE)</f>
        <v>EUR</v>
      </c>
      <c r="H1102">
        <f>VLOOKUP(A1102, Kickstarter!B:I, 8, FALSE)</f>
        <v>1455417571</v>
      </c>
    </row>
    <row r="1103" spans="1:8" ht="45" x14ac:dyDescent="0.25">
      <c r="A1103" s="1" t="s">
        <v>1102</v>
      </c>
      <c r="B1103" s="1" t="str">
        <f>VLOOKUP(A1103, Kickstarter!B:C, 2, FALSE)</f>
        <v>Different strains of marijuana leafs battling to the death to see which one is the top strain.</v>
      </c>
      <c r="C1103" s="9">
        <f>VLOOKUP(A1103, Kickstarter!B:E, 3, FALSE)</f>
        <v>100000</v>
      </c>
      <c r="D1103">
        <f>VLOOKUP(A1103, Kickstarter!B:E, 4, FALSE)</f>
        <v>41</v>
      </c>
      <c r="E1103" t="str">
        <f>VLOOKUP(A1103, Kickstarter!B:F, 5, FALSE)</f>
        <v>failed</v>
      </c>
      <c r="F1103" t="str">
        <f>VLOOKUP(A1103, Kickstarter!B:G, 6, FALSE)</f>
        <v>US</v>
      </c>
      <c r="G1103" t="str">
        <f>VLOOKUP(A1103, Kickstarter!B:H, 7, FALSE)</f>
        <v>USD</v>
      </c>
      <c r="H1103">
        <f>VLOOKUP(A1103, Kickstarter!B:I, 8, FALSE)</f>
        <v>1468519920</v>
      </c>
    </row>
    <row r="1104" spans="1:8" ht="60" x14ac:dyDescent="0.25">
      <c r="A1104" s="1" t="s">
        <v>1103</v>
      </c>
      <c r="B1104" s="1" t="str">
        <f>VLOOKUP(A1104, Kickstarter!B:C, 2, FALSE)</f>
        <v>Runers is a top-down rogue-like shooter where as you advance you create more powerful spells and fight fierce monsters and bosses.</v>
      </c>
      <c r="C1104" s="9">
        <f>VLOOKUP(A1104, Kickstarter!B:E, 3, FALSE)</f>
        <v>8000</v>
      </c>
      <c r="D1104">
        <f>VLOOKUP(A1104, Kickstarter!B:E, 4, FALSE)</f>
        <v>425</v>
      </c>
      <c r="E1104" t="str">
        <f>VLOOKUP(A1104, Kickstarter!B:F, 5, FALSE)</f>
        <v>failed</v>
      </c>
      <c r="F1104" t="str">
        <f>VLOOKUP(A1104, Kickstarter!B:G, 6, FALSE)</f>
        <v>US</v>
      </c>
      <c r="G1104" t="str">
        <f>VLOOKUP(A1104, Kickstarter!B:H, 7, FALSE)</f>
        <v>USD</v>
      </c>
      <c r="H1104">
        <f>VLOOKUP(A1104, Kickstarter!B:I, 8, FALSE)</f>
        <v>1386568740</v>
      </c>
    </row>
    <row r="1105" spans="1:8" ht="45" x14ac:dyDescent="0.25">
      <c r="A1105" s="1" t="s">
        <v>1104</v>
      </c>
      <c r="B1105" s="1" t="str">
        <f>VLOOKUP(A1105, Kickstarter!B:C, 2, FALSE)</f>
        <v>"I go to work... I classify the bodies and store them accordingly... Sometimes I here noises... Other times is see her...</v>
      </c>
      <c r="C1105" s="9">
        <f>VLOOKUP(A1105, Kickstarter!B:E, 3, FALSE)</f>
        <v>15000</v>
      </c>
      <c r="D1105">
        <f>VLOOKUP(A1105, Kickstarter!B:E, 4, FALSE)</f>
        <v>243</v>
      </c>
      <c r="E1105" t="str">
        <f>VLOOKUP(A1105, Kickstarter!B:F, 5, FALSE)</f>
        <v>failed</v>
      </c>
      <c r="F1105" t="str">
        <f>VLOOKUP(A1105, Kickstarter!B:G, 6, FALSE)</f>
        <v>US</v>
      </c>
      <c r="G1105" t="str">
        <f>VLOOKUP(A1105, Kickstarter!B:H, 7, FALSE)</f>
        <v>USD</v>
      </c>
      <c r="H1105">
        <f>VLOOKUP(A1105, Kickstarter!B:I, 8, FALSE)</f>
        <v>1466227190</v>
      </c>
    </row>
    <row r="1106" spans="1:8" ht="60" x14ac:dyDescent="0.25">
      <c r="A1106" s="1" t="s">
        <v>1105</v>
      </c>
      <c r="B1106" s="1" t="str">
        <f>VLOOKUP(A1106, Kickstarter!B:C, 2, FALSE)</f>
        <v>Street Heroes is a retro 2D side-scrolling multiplayer beat 'em up for Facebook that brings classic arcade fun to a social platform</v>
      </c>
      <c r="C1106" s="9">
        <f>VLOOKUP(A1106, Kickstarter!B:E, 3, FALSE)</f>
        <v>60000</v>
      </c>
      <c r="D1106">
        <f>VLOOKUP(A1106, Kickstarter!B:E, 4, FALSE)</f>
        <v>2971</v>
      </c>
      <c r="E1106" t="str">
        <f>VLOOKUP(A1106, Kickstarter!B:F, 5, FALSE)</f>
        <v>failed</v>
      </c>
      <c r="F1106" t="str">
        <f>VLOOKUP(A1106, Kickstarter!B:G, 6, FALSE)</f>
        <v>GB</v>
      </c>
      <c r="G1106" t="str">
        <f>VLOOKUP(A1106, Kickstarter!B:H, 7, FALSE)</f>
        <v>GBP</v>
      </c>
      <c r="H1106">
        <f>VLOOKUP(A1106, Kickstarter!B:I, 8, FALSE)</f>
        <v>1402480221</v>
      </c>
    </row>
    <row r="1107" spans="1:8" ht="60" x14ac:dyDescent="0.25">
      <c r="A1107" s="1" t="s">
        <v>1106</v>
      </c>
      <c r="B1107" s="1" t="str">
        <f>VLOOKUP(A1107, Kickstarter!B:C, 2, FALSE)</f>
        <v>Nightmare Zombies is the first Oculus Rift Only immersive zombie simulator in the Post-Apocalypse urban environment of New York City.</v>
      </c>
      <c r="C1107" s="9">
        <f>VLOOKUP(A1107, Kickstarter!B:E, 3, FALSE)</f>
        <v>900000</v>
      </c>
      <c r="D1107">
        <f>VLOOKUP(A1107, Kickstarter!B:E, 4, FALSE)</f>
        <v>1431</v>
      </c>
      <c r="E1107" t="str">
        <f>VLOOKUP(A1107, Kickstarter!B:F, 5, FALSE)</f>
        <v>failed</v>
      </c>
      <c r="F1107" t="str">
        <f>VLOOKUP(A1107, Kickstarter!B:G, 6, FALSE)</f>
        <v>US</v>
      </c>
      <c r="G1107" t="str">
        <f>VLOOKUP(A1107, Kickstarter!B:H, 7, FALSE)</f>
        <v>USD</v>
      </c>
      <c r="H1107">
        <f>VLOOKUP(A1107, Kickstarter!B:I, 8, FALSE)</f>
        <v>1395627327</v>
      </c>
    </row>
    <row r="1108" spans="1:8" ht="45" x14ac:dyDescent="0.25">
      <c r="A1108" s="1" t="s">
        <v>1107</v>
      </c>
      <c r="B1108" s="1" t="str">
        <f>VLOOKUP(A1108, Kickstarter!B:C, 2, FALSE)</f>
        <v>Collect coins and save civilians while you blast your way through tons of zombies! Unlock new characters and levels!</v>
      </c>
      <c r="C1108" s="9">
        <f>VLOOKUP(A1108, Kickstarter!B:E, 3, FALSE)</f>
        <v>400</v>
      </c>
      <c r="D1108">
        <f>VLOOKUP(A1108, Kickstarter!B:E, 4, FALSE)</f>
        <v>165</v>
      </c>
      <c r="E1108" t="str">
        <f>VLOOKUP(A1108, Kickstarter!B:F, 5, FALSE)</f>
        <v>failed</v>
      </c>
      <c r="F1108" t="str">
        <f>VLOOKUP(A1108, Kickstarter!B:G, 6, FALSE)</f>
        <v>US</v>
      </c>
      <c r="G1108" t="str">
        <f>VLOOKUP(A1108, Kickstarter!B:H, 7, FALSE)</f>
        <v>USD</v>
      </c>
      <c r="H1108">
        <f>VLOOKUP(A1108, Kickstarter!B:I, 8, FALSE)</f>
        <v>1333557975</v>
      </c>
    </row>
    <row r="1109" spans="1:8" ht="60" x14ac:dyDescent="0.25">
      <c r="A1109" s="1" t="s">
        <v>1108</v>
      </c>
      <c r="B1109" s="1" t="str">
        <f>VLOOKUP(A1109, Kickstarter!B:C, 2, FALSE)</f>
        <v>Enjoy video games, online surfing, and communications in privacy with Kid Cade, from Crestview, Florida. Our company has created a comp</v>
      </c>
      <c r="C1109" s="9">
        <f>VLOOKUP(A1109, Kickstarter!B:E, 3, FALSE)</f>
        <v>10000</v>
      </c>
      <c r="D1109">
        <f>VLOOKUP(A1109, Kickstarter!B:E, 4, FALSE)</f>
        <v>0</v>
      </c>
      <c r="E1109" t="str">
        <f>VLOOKUP(A1109, Kickstarter!B:F, 5, FALSE)</f>
        <v>failed</v>
      </c>
      <c r="F1109" t="str">
        <f>VLOOKUP(A1109, Kickstarter!B:G, 6, FALSE)</f>
        <v>US</v>
      </c>
      <c r="G1109" t="str">
        <f>VLOOKUP(A1109, Kickstarter!B:H, 7, FALSE)</f>
        <v>USD</v>
      </c>
      <c r="H1109">
        <f>VLOOKUP(A1109, Kickstarter!B:I, 8, FALSE)</f>
        <v>1406148024</v>
      </c>
    </row>
    <row r="1110" spans="1:8" ht="60" x14ac:dyDescent="0.25">
      <c r="A1110" s="1" t="s">
        <v>1109</v>
      </c>
      <c r="B1110" s="1" t="str">
        <f>VLOOKUP(A1110, Kickstarter!B:C, 2, FALSE)</f>
        <v>Environmental awareness using social games where players are challenged to pursue sustainable development in the city of the future.</v>
      </c>
      <c r="C1110" s="9">
        <f>VLOOKUP(A1110, Kickstarter!B:E, 3, FALSE)</f>
        <v>25000</v>
      </c>
      <c r="D1110">
        <f>VLOOKUP(A1110, Kickstarter!B:E, 4, FALSE)</f>
        <v>732.5</v>
      </c>
      <c r="E1110" t="str">
        <f>VLOOKUP(A1110, Kickstarter!B:F, 5, FALSE)</f>
        <v>failed</v>
      </c>
      <c r="F1110" t="str">
        <f>VLOOKUP(A1110, Kickstarter!B:G, 6, FALSE)</f>
        <v>US</v>
      </c>
      <c r="G1110" t="str">
        <f>VLOOKUP(A1110, Kickstarter!B:H, 7, FALSE)</f>
        <v>USD</v>
      </c>
      <c r="H1110">
        <f>VLOOKUP(A1110, Kickstarter!B:I, 8, FALSE)</f>
        <v>1334326635</v>
      </c>
    </row>
    <row r="1111" spans="1:8" ht="60" x14ac:dyDescent="0.25">
      <c r="A1111" s="1" t="s">
        <v>1110</v>
      </c>
      <c r="B1111" s="1" t="str">
        <f>VLOOKUP(A1111, Kickstarter!B:C, 2, FALSE)</f>
        <v>Our goal is to open a video game museum, art gallery, free play arcade, game lounge, cosplay and event center here in Flint Michigan!</v>
      </c>
      <c r="C1111" s="9">
        <f>VLOOKUP(A1111, Kickstarter!B:E, 3, FALSE)</f>
        <v>10000</v>
      </c>
      <c r="D1111">
        <f>VLOOKUP(A1111, Kickstarter!B:E, 4, FALSE)</f>
        <v>45</v>
      </c>
      <c r="E1111" t="str">
        <f>VLOOKUP(A1111, Kickstarter!B:F, 5, FALSE)</f>
        <v>failed</v>
      </c>
      <c r="F1111" t="str">
        <f>VLOOKUP(A1111, Kickstarter!B:G, 6, FALSE)</f>
        <v>US</v>
      </c>
      <c r="G1111" t="str">
        <f>VLOOKUP(A1111, Kickstarter!B:H, 7, FALSE)</f>
        <v>USD</v>
      </c>
      <c r="H1111">
        <f>VLOOKUP(A1111, Kickstarter!B:I, 8, FALSE)</f>
        <v>1479495790</v>
      </c>
    </row>
    <row r="1112" spans="1:8" ht="60" x14ac:dyDescent="0.25">
      <c r="A1112" s="1" t="s">
        <v>1111</v>
      </c>
      <c r="B1112" s="1" t="str">
        <f>VLOOKUP(A1112, Kickstarter!B:C, 2, FALSE)</f>
        <v>PSI is a game about a group of people dealing with the effects of Nightmares becoming reality, life will never be the same.</v>
      </c>
      <c r="C1112" s="9">
        <f>VLOOKUP(A1112, Kickstarter!B:E, 3, FALSE)</f>
        <v>50000</v>
      </c>
      <c r="D1112">
        <f>VLOOKUP(A1112, Kickstarter!B:E, 4, FALSE)</f>
        <v>255</v>
      </c>
      <c r="E1112" t="str">
        <f>VLOOKUP(A1112, Kickstarter!B:F, 5, FALSE)</f>
        <v>failed</v>
      </c>
      <c r="F1112" t="str">
        <f>VLOOKUP(A1112, Kickstarter!B:G, 6, FALSE)</f>
        <v>US</v>
      </c>
      <c r="G1112" t="str">
        <f>VLOOKUP(A1112, Kickstarter!B:H, 7, FALSE)</f>
        <v>USD</v>
      </c>
      <c r="H1112">
        <f>VLOOKUP(A1112, Kickstarter!B:I, 8, FALSE)</f>
        <v>1354919022</v>
      </c>
    </row>
    <row r="1113" spans="1:8" ht="60" x14ac:dyDescent="0.25">
      <c r="A1113" s="1" t="s">
        <v>1112</v>
      </c>
      <c r="B1113" s="1" t="str">
        <f>VLOOKUP(A1113, Kickstarter!B:C, 2, FALSE)</f>
        <v>We are bringing a new gaming experience to the field. One that will connect a community of people and servers from around the world.</v>
      </c>
      <c r="C1113" s="9">
        <f>VLOOKUP(A1113, Kickstarter!B:E, 3, FALSE)</f>
        <v>2500</v>
      </c>
      <c r="D1113">
        <f>VLOOKUP(A1113, Kickstarter!B:E, 4, FALSE)</f>
        <v>1</v>
      </c>
      <c r="E1113" t="str">
        <f>VLOOKUP(A1113, Kickstarter!B:F, 5, FALSE)</f>
        <v>failed</v>
      </c>
      <c r="F1113" t="str">
        <f>VLOOKUP(A1113, Kickstarter!B:G, 6, FALSE)</f>
        <v>US</v>
      </c>
      <c r="G1113" t="str">
        <f>VLOOKUP(A1113, Kickstarter!B:H, 7, FALSE)</f>
        <v>USD</v>
      </c>
      <c r="H1113">
        <f>VLOOKUP(A1113, Kickstarter!B:I, 8, FALSE)</f>
        <v>1452228790</v>
      </c>
    </row>
    <row r="1114" spans="1:8" ht="45" x14ac:dyDescent="0.25">
      <c r="A1114" s="1" t="s">
        <v>1113</v>
      </c>
      <c r="B1114" s="1" t="str">
        <f>VLOOKUP(A1114, Kickstarter!B:C, 2, FALSE)</f>
        <v>Tarantino-esque Adventure Game on Steroids Inspired by LucasArts, Gritty Action Movies and 1940's Animation</v>
      </c>
      <c r="C1114" s="9">
        <f>VLOOKUP(A1114, Kickstarter!B:E, 3, FALSE)</f>
        <v>88000</v>
      </c>
      <c r="D1114">
        <f>VLOOKUP(A1114, Kickstarter!B:E, 4, FALSE)</f>
        <v>31272.92</v>
      </c>
      <c r="E1114" t="str">
        <f>VLOOKUP(A1114, Kickstarter!B:F, 5, FALSE)</f>
        <v>failed</v>
      </c>
      <c r="F1114" t="str">
        <f>VLOOKUP(A1114, Kickstarter!B:G, 6, FALSE)</f>
        <v>US</v>
      </c>
      <c r="G1114" t="str">
        <f>VLOOKUP(A1114, Kickstarter!B:H, 7, FALSE)</f>
        <v>USD</v>
      </c>
      <c r="H1114">
        <f>VLOOKUP(A1114, Kickstarter!B:I, 8, FALSE)</f>
        <v>1421656200</v>
      </c>
    </row>
    <row r="1115" spans="1:8" ht="60" x14ac:dyDescent="0.25">
      <c r="A1115" s="1" t="s">
        <v>1114</v>
      </c>
      <c r="B1115" s="1" t="str">
        <f>VLOOKUP(A1115, Kickstarter!B:C, 2, FALSE)</f>
        <v>A start up YouTube PC Gaming channel named ''Jeansie''. Comprised of witty banter and slightly above average  gaming skills :)</v>
      </c>
      <c r="C1115" s="9">
        <f>VLOOKUP(A1115, Kickstarter!B:E, 3, FALSE)</f>
        <v>1000</v>
      </c>
      <c r="D1115">
        <f>VLOOKUP(A1115, Kickstarter!B:E, 4, FALSE)</f>
        <v>5</v>
      </c>
      <c r="E1115" t="str">
        <f>VLOOKUP(A1115, Kickstarter!B:F, 5, FALSE)</f>
        <v>failed</v>
      </c>
      <c r="F1115" t="str">
        <f>VLOOKUP(A1115, Kickstarter!B:G, 6, FALSE)</f>
        <v>GB</v>
      </c>
      <c r="G1115" t="str">
        <f>VLOOKUP(A1115, Kickstarter!B:H, 7, FALSE)</f>
        <v>GBP</v>
      </c>
      <c r="H1115">
        <f>VLOOKUP(A1115, Kickstarter!B:I, 8, FALSE)</f>
        <v>1408058820</v>
      </c>
    </row>
    <row r="1116" spans="1:8" ht="60" x14ac:dyDescent="0.25">
      <c r="A1116" s="1" t="s">
        <v>1115</v>
      </c>
      <c r="B1116" s="1" t="str">
        <f>VLOOKUP(A1116, Kickstarter!B:C, 2, FALSE)</f>
        <v>SciFi racing game for Android &amp; iOS platforms. Player gets a unique weapon which introduces an additional dimension to the competition.</v>
      </c>
      <c r="C1116" s="9">
        <f>VLOOKUP(A1116, Kickstarter!B:E, 3, FALSE)</f>
        <v>6000</v>
      </c>
      <c r="D1116">
        <f>VLOOKUP(A1116, Kickstarter!B:E, 4, FALSE)</f>
        <v>10</v>
      </c>
      <c r="E1116" t="str">
        <f>VLOOKUP(A1116, Kickstarter!B:F, 5, FALSE)</f>
        <v>failed</v>
      </c>
      <c r="F1116" t="str">
        <f>VLOOKUP(A1116, Kickstarter!B:G, 6, FALSE)</f>
        <v>GB</v>
      </c>
      <c r="G1116" t="str">
        <f>VLOOKUP(A1116, Kickstarter!B:H, 7, FALSE)</f>
        <v>GBP</v>
      </c>
      <c r="H1116">
        <f>VLOOKUP(A1116, Kickstarter!B:I, 8, FALSE)</f>
        <v>1381306687</v>
      </c>
    </row>
    <row r="1117" spans="1:8" ht="60" x14ac:dyDescent="0.25">
      <c r="A1117" s="1" t="s">
        <v>1116</v>
      </c>
      <c r="B1117" s="1" t="str">
        <f>VLOOKUP(A1117, Kickstarter!B:C, 2, FALSE)</f>
        <v>Explore the protagonist's mind. Remember. Understand. Plan ahead. Stay ahead of threats. Nurture relations. Earn the fate you choose.</v>
      </c>
      <c r="C1117" s="9">
        <f>VLOOKUP(A1117, Kickstarter!B:E, 3, FALSE)</f>
        <v>40000</v>
      </c>
      <c r="D1117">
        <f>VLOOKUP(A1117, Kickstarter!B:E, 4, FALSE)</f>
        <v>53</v>
      </c>
      <c r="E1117" t="str">
        <f>VLOOKUP(A1117, Kickstarter!B:F, 5, FALSE)</f>
        <v>failed</v>
      </c>
      <c r="F1117" t="str">
        <f>VLOOKUP(A1117, Kickstarter!B:G, 6, FALSE)</f>
        <v>US</v>
      </c>
      <c r="G1117" t="str">
        <f>VLOOKUP(A1117, Kickstarter!B:H, 7, FALSE)</f>
        <v>USD</v>
      </c>
      <c r="H1117">
        <f>VLOOKUP(A1117, Kickstarter!B:I, 8, FALSE)</f>
        <v>1459352495</v>
      </c>
    </row>
    <row r="1118" spans="1:8" ht="45" x14ac:dyDescent="0.25">
      <c r="A1118" s="1" t="s">
        <v>1117</v>
      </c>
      <c r="B1118" s="1" t="str">
        <f>VLOOKUP(A1118, Kickstarter!B:C, 2, FALSE)</f>
        <v>A medieval, post apocolyptic, Online, MMORPG. Class morphing, character customization game.</v>
      </c>
      <c r="C1118" s="9">
        <f>VLOOKUP(A1118, Kickstarter!B:E, 3, FALSE)</f>
        <v>500000</v>
      </c>
      <c r="D1118">
        <f>VLOOKUP(A1118, Kickstarter!B:E, 4, FALSE)</f>
        <v>178.52</v>
      </c>
      <c r="E1118" t="str">
        <f>VLOOKUP(A1118, Kickstarter!B:F, 5, FALSE)</f>
        <v>failed</v>
      </c>
      <c r="F1118" t="str">
        <f>VLOOKUP(A1118, Kickstarter!B:G, 6, FALSE)</f>
        <v>US</v>
      </c>
      <c r="G1118" t="str">
        <f>VLOOKUP(A1118, Kickstarter!B:H, 7, FALSE)</f>
        <v>USD</v>
      </c>
      <c r="H1118">
        <f>VLOOKUP(A1118, Kickstarter!B:I, 8, FALSE)</f>
        <v>1339273208</v>
      </c>
    </row>
    <row r="1119" spans="1:8" ht="45" x14ac:dyDescent="0.25">
      <c r="A1119" s="1" t="s">
        <v>1118</v>
      </c>
      <c r="B1119" s="1" t="str">
        <f>VLOOKUP(A1119, Kickstarter!B:C, 2, FALSE)</f>
        <v>Experience the Medieval in your own village. Increase your village into a city and walk through the streets.</v>
      </c>
      <c r="C1119" s="9">
        <f>VLOOKUP(A1119, Kickstarter!B:E, 3, FALSE)</f>
        <v>1000</v>
      </c>
      <c r="D1119">
        <f>VLOOKUP(A1119, Kickstarter!B:E, 4, FALSE)</f>
        <v>83</v>
      </c>
      <c r="E1119" t="str">
        <f>VLOOKUP(A1119, Kickstarter!B:F, 5, FALSE)</f>
        <v>failed</v>
      </c>
      <c r="F1119" t="str">
        <f>VLOOKUP(A1119, Kickstarter!B:G, 6, FALSE)</f>
        <v>DE</v>
      </c>
      <c r="G1119" t="str">
        <f>VLOOKUP(A1119, Kickstarter!B:H, 7, FALSE)</f>
        <v>EUR</v>
      </c>
      <c r="H1119">
        <f>VLOOKUP(A1119, Kickstarter!B:I, 8, FALSE)</f>
        <v>1451053313</v>
      </c>
    </row>
    <row r="1120" spans="1:8" ht="60" x14ac:dyDescent="0.25">
      <c r="A1120" s="1" t="s">
        <v>1119</v>
      </c>
      <c r="B1120" s="1" t="str">
        <f>VLOOKUP(A1120, Kickstarter!B:C, 2, FALSE)</f>
        <v>Ideal for social players as well as a tool for esports teams, Battle Buddy will help organise and coordinate, pugs, scrims, wars &amp; you!</v>
      </c>
      <c r="C1120" s="9">
        <f>VLOOKUP(A1120, Kickstarter!B:E, 3, FALSE)</f>
        <v>4500</v>
      </c>
      <c r="D1120">
        <f>VLOOKUP(A1120, Kickstarter!B:E, 4, FALSE)</f>
        <v>109</v>
      </c>
      <c r="E1120" t="str">
        <f>VLOOKUP(A1120, Kickstarter!B:F, 5, FALSE)</f>
        <v>failed</v>
      </c>
      <c r="F1120" t="str">
        <f>VLOOKUP(A1120, Kickstarter!B:G, 6, FALSE)</f>
        <v>AU</v>
      </c>
      <c r="G1120" t="str">
        <f>VLOOKUP(A1120, Kickstarter!B:H, 7, FALSE)</f>
        <v>AUD</v>
      </c>
      <c r="H1120">
        <f>VLOOKUP(A1120, Kickstarter!B:I, 8, FALSE)</f>
        <v>1396666779</v>
      </c>
    </row>
    <row r="1121" spans="1:8" ht="60" x14ac:dyDescent="0.25">
      <c r="A1121" s="1" t="s">
        <v>1120</v>
      </c>
      <c r="B1121" s="1" t="str">
        <f>VLOOKUP(A1121, Kickstarter!B:C, 2, FALSE)</f>
        <v>Dog people and cat people unit!! Help save Paw Island from the monsters in this milti-player (50-100 Person at a time) online RPG game</v>
      </c>
      <c r="C1121" s="9">
        <f>VLOOKUP(A1121, Kickstarter!B:E, 3, FALSE)</f>
        <v>2100</v>
      </c>
      <c r="D1121">
        <f>VLOOKUP(A1121, Kickstarter!B:E, 4, FALSE)</f>
        <v>5</v>
      </c>
      <c r="E1121" t="str">
        <f>VLOOKUP(A1121, Kickstarter!B:F, 5, FALSE)</f>
        <v>failed</v>
      </c>
      <c r="F1121" t="str">
        <f>VLOOKUP(A1121, Kickstarter!B:G, 6, FALSE)</f>
        <v>US</v>
      </c>
      <c r="G1121" t="str">
        <f>VLOOKUP(A1121, Kickstarter!B:H, 7, FALSE)</f>
        <v>USD</v>
      </c>
      <c r="H1121">
        <f>VLOOKUP(A1121, Kickstarter!B:I, 8, FALSE)</f>
        <v>1396810864</v>
      </c>
    </row>
    <row r="1122" spans="1:8" ht="45" x14ac:dyDescent="0.25">
      <c r="A1122" s="1" t="s">
        <v>1121</v>
      </c>
      <c r="B1122" s="1" t="str">
        <f>VLOOKUP(A1122, Kickstarter!B:C, 2, FALSE)</f>
        <v>Planet Ninjahwah is a highly anticipated futuristic action adventure game that will blow your mind!!</v>
      </c>
      <c r="C1122" s="9">
        <f>VLOOKUP(A1122, Kickstarter!B:E, 3, FALSE)</f>
        <v>25000</v>
      </c>
      <c r="D1122">
        <f>VLOOKUP(A1122, Kickstarter!B:E, 4, FALSE)</f>
        <v>0</v>
      </c>
      <c r="E1122" t="str">
        <f>VLOOKUP(A1122, Kickstarter!B:F, 5, FALSE)</f>
        <v>failed</v>
      </c>
      <c r="F1122" t="str">
        <f>VLOOKUP(A1122, Kickstarter!B:G, 6, FALSE)</f>
        <v>US</v>
      </c>
      <c r="G1122" t="str">
        <f>VLOOKUP(A1122, Kickstarter!B:H, 7, FALSE)</f>
        <v>USD</v>
      </c>
      <c r="H1122">
        <f>VLOOKUP(A1122, Kickstarter!B:I, 8, FALSE)</f>
        <v>1319835400</v>
      </c>
    </row>
    <row r="1123" spans="1:8" ht="45" x14ac:dyDescent="0.25">
      <c r="A1123" s="1" t="s">
        <v>1122</v>
      </c>
      <c r="B1123" s="1" t="str">
        <f>VLOOKUP(A1123, Kickstarter!B:C, 2, FALSE)</f>
        <v>An action packed, side scrolling, platform jumping, laser shooting ADVENTURE that will be fun for everyone.</v>
      </c>
      <c r="C1123" s="9">
        <f>VLOOKUP(A1123, Kickstarter!B:E, 3, FALSE)</f>
        <v>250000</v>
      </c>
      <c r="D1123">
        <f>VLOOKUP(A1123, Kickstarter!B:E, 4, FALSE)</f>
        <v>29</v>
      </c>
      <c r="E1123" t="str">
        <f>VLOOKUP(A1123, Kickstarter!B:F, 5, FALSE)</f>
        <v>failed</v>
      </c>
      <c r="F1123" t="str">
        <f>VLOOKUP(A1123, Kickstarter!B:G, 6, FALSE)</f>
        <v>US</v>
      </c>
      <c r="G1123" t="str">
        <f>VLOOKUP(A1123, Kickstarter!B:H, 7, FALSE)</f>
        <v>USD</v>
      </c>
      <c r="H1123">
        <f>VLOOKUP(A1123, Kickstarter!B:I, 8, FALSE)</f>
        <v>1457904316</v>
      </c>
    </row>
    <row r="1124" spans="1:8" ht="60" x14ac:dyDescent="0.25">
      <c r="A1124" s="1" t="s">
        <v>1123</v>
      </c>
      <c r="B1124" s="1" t="str">
        <f>VLOOKUP(A1124, Kickstarter!B:C, 2, FALSE)</f>
        <v>Mobile game featuring lots of funny little monsters on the run from their mad creator. Lots of gameplay elements will keep user bussy.</v>
      </c>
      <c r="C1124" s="9">
        <f>VLOOKUP(A1124, Kickstarter!B:E, 3, FALSE)</f>
        <v>3200</v>
      </c>
      <c r="D1124">
        <f>VLOOKUP(A1124, Kickstarter!B:E, 4, FALSE)</f>
        <v>0</v>
      </c>
      <c r="E1124" t="str">
        <f>VLOOKUP(A1124, Kickstarter!B:F, 5, FALSE)</f>
        <v>failed</v>
      </c>
      <c r="F1124" t="str">
        <f>VLOOKUP(A1124, Kickstarter!B:G, 6, FALSE)</f>
        <v>GB</v>
      </c>
      <c r="G1124" t="str">
        <f>VLOOKUP(A1124, Kickstarter!B:H, 7, FALSE)</f>
        <v>GBP</v>
      </c>
      <c r="H1124">
        <f>VLOOKUP(A1124, Kickstarter!B:I, 8, FALSE)</f>
        <v>1369932825</v>
      </c>
    </row>
    <row r="1125" spans="1:8" ht="60" x14ac:dyDescent="0.25">
      <c r="A1125" s="1" t="s">
        <v>1124</v>
      </c>
      <c r="B1125" s="1" t="str">
        <f>VLOOKUP(A1125, Kickstarter!B:C, 2, FALSE)</f>
        <v>Fast paced mobile game where you control a rain drop by tilting your screen. Absorb other rain drops to go faster, but avoid clouds.</v>
      </c>
      <c r="C1125" s="9">
        <f>VLOOKUP(A1125, Kickstarter!B:E, 3, FALSE)</f>
        <v>5000</v>
      </c>
      <c r="D1125">
        <f>VLOOKUP(A1125, Kickstarter!B:E, 4, FALSE)</f>
        <v>11</v>
      </c>
      <c r="E1125" t="str">
        <f>VLOOKUP(A1125, Kickstarter!B:F, 5, FALSE)</f>
        <v>failed</v>
      </c>
      <c r="F1125" t="str">
        <f>VLOOKUP(A1125, Kickstarter!B:G, 6, FALSE)</f>
        <v>US</v>
      </c>
      <c r="G1125" t="str">
        <f>VLOOKUP(A1125, Kickstarter!B:H, 7, FALSE)</f>
        <v>USD</v>
      </c>
      <c r="H1125">
        <f>VLOOKUP(A1125, Kickstarter!B:I, 8, FALSE)</f>
        <v>1397910848</v>
      </c>
    </row>
    <row r="1126" spans="1:8" ht="60" x14ac:dyDescent="0.25">
      <c r="A1126" s="1" t="s">
        <v>1125</v>
      </c>
      <c r="B1126" s="1" t="str">
        <f>VLOOKUP(A1126, Kickstarter!B:C, 2, FALSE)</f>
        <v>Disaster Defender is a Mobile RPG that puts you right into the action of a Disaster, saving lives and property like a real life hero!</v>
      </c>
      <c r="C1126" s="9">
        <f>VLOOKUP(A1126, Kickstarter!B:E, 3, FALSE)</f>
        <v>90000</v>
      </c>
      <c r="D1126">
        <f>VLOOKUP(A1126, Kickstarter!B:E, 4, FALSE)</f>
        <v>425</v>
      </c>
      <c r="E1126" t="str">
        <f>VLOOKUP(A1126, Kickstarter!B:F, 5, FALSE)</f>
        <v>failed</v>
      </c>
      <c r="F1126" t="str">
        <f>VLOOKUP(A1126, Kickstarter!B:G, 6, FALSE)</f>
        <v>US</v>
      </c>
      <c r="G1126" t="str">
        <f>VLOOKUP(A1126, Kickstarter!B:H, 7, FALSE)</f>
        <v>USD</v>
      </c>
      <c r="H1126">
        <f>VLOOKUP(A1126, Kickstarter!B:I, 8, FALSE)</f>
        <v>1430409651</v>
      </c>
    </row>
    <row r="1127" spans="1:8" ht="60" x14ac:dyDescent="0.25">
      <c r="A1127" s="1" t="s">
        <v>1126</v>
      </c>
      <c r="B1127" s="1" t="str">
        <f>VLOOKUP(A1127, Kickstarter!B:C, 2, FALSE)</f>
        <v>Ultimate Supremacy will be the ultimate in mobile gaming, if you love fighting and strategy games, you will love Ultimate Supremacy.</v>
      </c>
      <c r="C1127" s="9">
        <f>VLOOKUP(A1127, Kickstarter!B:E, 3, FALSE)</f>
        <v>3000</v>
      </c>
      <c r="D1127">
        <f>VLOOKUP(A1127, Kickstarter!B:E, 4, FALSE)</f>
        <v>0</v>
      </c>
      <c r="E1127" t="str">
        <f>VLOOKUP(A1127, Kickstarter!B:F, 5, FALSE)</f>
        <v>failed</v>
      </c>
      <c r="F1127" t="str">
        <f>VLOOKUP(A1127, Kickstarter!B:G, 6, FALSE)</f>
        <v>GB</v>
      </c>
      <c r="G1127" t="str">
        <f>VLOOKUP(A1127, Kickstarter!B:H, 7, FALSE)</f>
        <v>GBP</v>
      </c>
      <c r="H1127">
        <f>VLOOKUP(A1127, Kickstarter!B:I, 8, FALSE)</f>
        <v>1443193130</v>
      </c>
    </row>
    <row r="1128" spans="1:8" ht="45" x14ac:dyDescent="0.25">
      <c r="A1128" s="1" t="s">
        <v>1127</v>
      </c>
      <c r="B1128" s="1" t="str">
        <f>VLOOKUP(A1128, Kickstarter!B:C, 2, FALSE)</f>
        <v>Imagine a science class where the teacher walks in a says "Take out your cell phone and play a game."</v>
      </c>
      <c r="C1128" s="9">
        <f>VLOOKUP(A1128, Kickstarter!B:E, 3, FALSE)</f>
        <v>2000</v>
      </c>
      <c r="D1128">
        <f>VLOOKUP(A1128, Kickstarter!B:E, 4, FALSE)</f>
        <v>10</v>
      </c>
      <c r="E1128" t="str">
        <f>VLOOKUP(A1128, Kickstarter!B:F, 5, FALSE)</f>
        <v>failed</v>
      </c>
      <c r="F1128" t="str">
        <f>VLOOKUP(A1128, Kickstarter!B:G, 6, FALSE)</f>
        <v>US</v>
      </c>
      <c r="G1128" t="str">
        <f>VLOOKUP(A1128, Kickstarter!B:H, 7, FALSE)</f>
        <v>USD</v>
      </c>
      <c r="H1128">
        <f>VLOOKUP(A1128, Kickstarter!B:I, 8, FALSE)</f>
        <v>1468482694</v>
      </c>
    </row>
    <row r="1129" spans="1:8" ht="60" x14ac:dyDescent="0.25">
      <c r="A1129" s="1" t="s">
        <v>1128</v>
      </c>
      <c r="B1129" s="1" t="str">
        <f>VLOOKUP(A1129, Kickstarter!B:C, 2, FALSE)</f>
        <v>A fast-paced, creepy/cute mobile puzzle game where you draw series of magic symbols to summon &amp; collect demons, monsters, gods, &amp; myths</v>
      </c>
      <c r="C1129" s="9">
        <f>VLOOKUP(A1129, Kickstarter!B:E, 3, FALSE)</f>
        <v>35000</v>
      </c>
      <c r="D1129">
        <f>VLOOKUP(A1129, Kickstarter!B:E, 4, FALSE)</f>
        <v>585</v>
      </c>
      <c r="E1129" t="str">
        <f>VLOOKUP(A1129, Kickstarter!B:F, 5, FALSE)</f>
        <v>failed</v>
      </c>
      <c r="F1129" t="str">
        <f>VLOOKUP(A1129, Kickstarter!B:G, 6, FALSE)</f>
        <v>US</v>
      </c>
      <c r="G1129" t="str">
        <f>VLOOKUP(A1129, Kickstarter!B:H, 7, FALSE)</f>
        <v>USD</v>
      </c>
      <c r="H1129">
        <f>VLOOKUP(A1129, Kickstarter!B:I, 8, FALSE)</f>
        <v>1416000600</v>
      </c>
    </row>
    <row r="1130" spans="1:8" ht="15.75" x14ac:dyDescent="0.25">
      <c r="A1130" s="1" t="s">
        <v>1129</v>
      </c>
      <c r="B1130" s="1" t="str">
        <f>VLOOKUP(A1130, Kickstarter!B:C, 2, FALSE)</f>
        <v>#havingfunFTW</v>
      </c>
      <c r="C1130" s="9">
        <f>VLOOKUP(A1130, Kickstarter!B:E, 3, FALSE)</f>
        <v>1000</v>
      </c>
      <c r="D1130">
        <f>VLOOKUP(A1130, Kickstarter!B:E, 4, FALSE)</f>
        <v>1</v>
      </c>
      <c r="E1130" t="str">
        <f>VLOOKUP(A1130, Kickstarter!B:F, 5, FALSE)</f>
        <v>failed</v>
      </c>
      <c r="F1130" t="str">
        <f>VLOOKUP(A1130, Kickstarter!B:G, 6, FALSE)</f>
        <v>GB</v>
      </c>
      <c r="G1130" t="str">
        <f>VLOOKUP(A1130, Kickstarter!B:H, 7, FALSE)</f>
        <v>GBP</v>
      </c>
      <c r="H1130">
        <f>VLOOKUP(A1130, Kickstarter!B:I, 8, FALSE)</f>
        <v>1407425717</v>
      </c>
    </row>
    <row r="1131" spans="1:8" ht="45" x14ac:dyDescent="0.25">
      <c r="A1131" s="1" t="s">
        <v>1130</v>
      </c>
      <c r="B1131" s="1" t="str">
        <f>VLOOKUP(A1131, Kickstarter!B:C, 2, FALSE)</f>
        <v>This app will provide you with the ability to use your most favorite profanities while playing a game with your friends.</v>
      </c>
      <c r="C1131" s="9">
        <f>VLOOKUP(A1131, Kickstarter!B:E, 3, FALSE)</f>
        <v>20000</v>
      </c>
      <c r="D1131">
        <f>VLOOKUP(A1131, Kickstarter!B:E, 4, FALSE)</f>
        <v>21</v>
      </c>
      <c r="E1131" t="str">
        <f>VLOOKUP(A1131, Kickstarter!B:F, 5, FALSE)</f>
        <v>failed</v>
      </c>
      <c r="F1131" t="str">
        <f>VLOOKUP(A1131, Kickstarter!B:G, 6, FALSE)</f>
        <v>US</v>
      </c>
      <c r="G1131" t="str">
        <f>VLOOKUP(A1131, Kickstarter!B:H, 7, FALSE)</f>
        <v>USD</v>
      </c>
      <c r="H1131">
        <f>VLOOKUP(A1131, Kickstarter!B:I, 8, FALSE)</f>
        <v>1465107693</v>
      </c>
    </row>
    <row r="1132" spans="1:8" ht="60" x14ac:dyDescent="0.25">
      <c r="A1132" s="1" t="s">
        <v>1131</v>
      </c>
      <c r="B1132" s="1" t="str">
        <f>VLOOKUP(A1132, Kickstarter!B:C, 2, FALSE)</f>
        <v>A modernized version of the classic aerial combat arcade game 1942.  Use real fighter jets to take down terrorists on a global scale.</v>
      </c>
      <c r="C1132" s="9">
        <f>VLOOKUP(A1132, Kickstarter!B:E, 3, FALSE)</f>
        <v>5000</v>
      </c>
      <c r="D1132">
        <f>VLOOKUP(A1132, Kickstarter!B:E, 4, FALSE)</f>
        <v>11</v>
      </c>
      <c r="E1132" t="str">
        <f>VLOOKUP(A1132, Kickstarter!B:F, 5, FALSE)</f>
        <v>failed</v>
      </c>
      <c r="F1132" t="str">
        <f>VLOOKUP(A1132, Kickstarter!B:G, 6, FALSE)</f>
        <v>US</v>
      </c>
      <c r="G1132" t="str">
        <f>VLOOKUP(A1132, Kickstarter!B:H, 7, FALSE)</f>
        <v>USD</v>
      </c>
      <c r="H1132">
        <f>VLOOKUP(A1132, Kickstarter!B:I, 8, FALSE)</f>
        <v>1416963300</v>
      </c>
    </row>
    <row r="1133" spans="1:8" ht="60" x14ac:dyDescent="0.25">
      <c r="A1133" s="1" t="s">
        <v>1132</v>
      </c>
      <c r="B1133" s="1" t="str">
        <f>VLOOKUP(A1133, Kickstarter!B:C, 2, FALSE)</f>
        <v>Don't drop it like it's hot..Hot Potato is a battle between friends. Compete to keep Mr Potato off the ground. Who will drop him first?</v>
      </c>
      <c r="C1133" s="9">
        <f>VLOOKUP(A1133, Kickstarter!B:E, 3, FALSE)</f>
        <v>40000</v>
      </c>
      <c r="D1133">
        <f>VLOOKUP(A1133, Kickstarter!B:E, 4, FALSE)</f>
        <v>0</v>
      </c>
      <c r="E1133" t="str">
        <f>VLOOKUP(A1133, Kickstarter!B:F, 5, FALSE)</f>
        <v>failed</v>
      </c>
      <c r="F1133" t="str">
        <f>VLOOKUP(A1133, Kickstarter!B:G, 6, FALSE)</f>
        <v>AU</v>
      </c>
      <c r="G1133" t="str">
        <f>VLOOKUP(A1133, Kickstarter!B:H, 7, FALSE)</f>
        <v>AUD</v>
      </c>
      <c r="H1133">
        <f>VLOOKUP(A1133, Kickstarter!B:I, 8, FALSE)</f>
        <v>1450993668</v>
      </c>
    </row>
    <row r="1134" spans="1:8" ht="45" x14ac:dyDescent="0.25">
      <c r="A1134" s="1" t="s">
        <v>1133</v>
      </c>
      <c r="B1134" s="1" t="str">
        <f>VLOOKUP(A1134, Kickstarter!B:C, 2, FALSE)</f>
        <v>One is a simple mobile game about exploring the connections between all living things. Featuring hand-painted art.</v>
      </c>
      <c r="C1134" s="9">
        <f>VLOOKUP(A1134, Kickstarter!B:E, 3, FALSE)</f>
        <v>10000</v>
      </c>
      <c r="D1134">
        <f>VLOOKUP(A1134, Kickstarter!B:E, 4, FALSE)</f>
        <v>1438</v>
      </c>
      <c r="E1134" t="str">
        <f>VLOOKUP(A1134, Kickstarter!B:F, 5, FALSE)</f>
        <v>failed</v>
      </c>
      <c r="F1134" t="str">
        <f>VLOOKUP(A1134, Kickstarter!B:G, 6, FALSE)</f>
        <v>CA</v>
      </c>
      <c r="G1134" t="str">
        <f>VLOOKUP(A1134, Kickstarter!B:H, 7, FALSE)</f>
        <v>CAD</v>
      </c>
      <c r="H1134">
        <f>VLOOKUP(A1134, Kickstarter!B:I, 8, FALSE)</f>
        <v>1483238771</v>
      </c>
    </row>
    <row r="1135" spans="1:8" ht="60" x14ac:dyDescent="0.25">
      <c r="A1135" s="1" t="s">
        <v>1134</v>
      </c>
      <c r="B1135" s="1" t="str">
        <f>VLOOKUP(A1135, Kickstarter!B:C, 2, FALSE)</f>
        <v>Ping is a simple game currently in the design process, where the player lives off of the power of their connection to the internet.</v>
      </c>
      <c r="C1135" s="9">
        <f>VLOOKUP(A1135, Kickstarter!B:E, 3, FALSE)</f>
        <v>3000</v>
      </c>
      <c r="D1135">
        <f>VLOOKUP(A1135, Kickstarter!B:E, 4, FALSE)</f>
        <v>20</v>
      </c>
      <c r="E1135" t="str">
        <f>VLOOKUP(A1135, Kickstarter!B:F, 5, FALSE)</f>
        <v>failed</v>
      </c>
      <c r="F1135" t="str">
        <f>VLOOKUP(A1135, Kickstarter!B:G, 6, FALSE)</f>
        <v>GB</v>
      </c>
      <c r="G1135" t="str">
        <f>VLOOKUP(A1135, Kickstarter!B:H, 7, FALSE)</f>
        <v>GBP</v>
      </c>
      <c r="H1135">
        <f>VLOOKUP(A1135, Kickstarter!B:I, 8, FALSE)</f>
        <v>1406799981</v>
      </c>
    </row>
    <row r="1136" spans="1:8" ht="45" x14ac:dyDescent="0.25">
      <c r="A1136" s="1" t="s">
        <v>1135</v>
      </c>
      <c r="B1136" s="1" t="str">
        <f>VLOOKUP(A1136, Kickstarter!B:C, 2, FALSE)</f>
        <v>We are creating a new Mario Bro's style game called KFK:Original. It's challenging, fun and totally awesome!!!</v>
      </c>
      <c r="C1136" s="9">
        <f>VLOOKUP(A1136, Kickstarter!B:E, 3, FALSE)</f>
        <v>25000</v>
      </c>
      <c r="D1136">
        <f>VLOOKUP(A1136, Kickstarter!B:E, 4, FALSE)</f>
        <v>1</v>
      </c>
      <c r="E1136" t="str">
        <f>VLOOKUP(A1136, Kickstarter!B:F, 5, FALSE)</f>
        <v>failed</v>
      </c>
      <c r="F1136" t="str">
        <f>VLOOKUP(A1136, Kickstarter!B:G, 6, FALSE)</f>
        <v>AU</v>
      </c>
      <c r="G1136" t="str">
        <f>VLOOKUP(A1136, Kickstarter!B:H, 7, FALSE)</f>
        <v>AUD</v>
      </c>
      <c r="H1136">
        <f>VLOOKUP(A1136, Kickstarter!B:I, 8, FALSE)</f>
        <v>1417235580</v>
      </c>
    </row>
    <row r="1137" spans="1:8" ht="60" x14ac:dyDescent="0.25">
      <c r="A1137" s="1" t="s">
        <v>1136</v>
      </c>
      <c r="B1137" s="1" t="str">
        <f>VLOOKUP(A1137, Kickstarter!B:C, 2, FALSE)</f>
        <v>"Trumperama" ist ein Jump 'n' Run Spiel im 8-Bit Stil fÃ¼r Android.
Donald Trump gewinnt die Wahlen und muss gestoppt werden!</v>
      </c>
      <c r="C1137" s="9">
        <f>VLOOKUP(A1137, Kickstarter!B:E, 3, FALSE)</f>
        <v>1000</v>
      </c>
      <c r="D1137">
        <f>VLOOKUP(A1137, Kickstarter!B:E, 4, FALSE)</f>
        <v>50</v>
      </c>
      <c r="E1137" t="str">
        <f>VLOOKUP(A1137, Kickstarter!B:F, 5, FALSE)</f>
        <v>failed</v>
      </c>
      <c r="F1137" t="str">
        <f>VLOOKUP(A1137, Kickstarter!B:G, 6, FALSE)</f>
        <v>DE</v>
      </c>
      <c r="G1137" t="str">
        <f>VLOOKUP(A1137, Kickstarter!B:H, 7, FALSE)</f>
        <v>EUR</v>
      </c>
      <c r="H1137">
        <f>VLOOKUP(A1137, Kickstarter!B:I, 8, FALSE)</f>
        <v>1470527094</v>
      </c>
    </row>
    <row r="1138" spans="1:8" ht="45" x14ac:dyDescent="0.25">
      <c r="A1138" s="1" t="s">
        <v>1137</v>
      </c>
      <c r="B1138" s="1" t="str">
        <f>VLOOKUP(A1138, Kickstarter!B:C, 2, FALSE)</f>
        <v>Arpenter pas moins de 50 stages ne sera pas facile avec une seule vie... peut Ãªtre que les potions vous aiderons Ã  survivre ?</v>
      </c>
      <c r="C1138" s="9">
        <f>VLOOKUP(A1138, Kickstarter!B:E, 3, FALSE)</f>
        <v>4190</v>
      </c>
      <c r="D1138">
        <f>VLOOKUP(A1138, Kickstarter!B:E, 4, FALSE)</f>
        <v>270</v>
      </c>
      <c r="E1138" t="str">
        <f>VLOOKUP(A1138, Kickstarter!B:F, 5, FALSE)</f>
        <v>failed</v>
      </c>
      <c r="F1138" t="str">
        <f>VLOOKUP(A1138, Kickstarter!B:G, 6, FALSE)</f>
        <v>FR</v>
      </c>
      <c r="G1138" t="str">
        <f>VLOOKUP(A1138, Kickstarter!B:H, 7, FALSE)</f>
        <v>EUR</v>
      </c>
      <c r="H1138">
        <f>VLOOKUP(A1138, Kickstarter!B:I, 8, FALSE)</f>
        <v>1450541229</v>
      </c>
    </row>
    <row r="1139" spans="1:8" ht="60" x14ac:dyDescent="0.25">
      <c r="A1139" s="1" t="s">
        <v>1138</v>
      </c>
      <c r="B1139" s="1" t="str">
        <f>VLOOKUP(A1139, Kickstarter!B:C, 2, FALSE)</f>
        <v>This classic online RPG is being overhauled to run on more devices with an interface better suited for both mobile and widescreen.</v>
      </c>
      <c r="C1139" s="9">
        <f>VLOOKUP(A1139, Kickstarter!B:E, 3, FALSE)</f>
        <v>25000</v>
      </c>
      <c r="D1139">
        <f>VLOOKUP(A1139, Kickstarter!B:E, 4, FALSE)</f>
        <v>9875</v>
      </c>
      <c r="E1139" t="str">
        <f>VLOOKUP(A1139, Kickstarter!B:F, 5, FALSE)</f>
        <v>failed</v>
      </c>
      <c r="F1139" t="str">
        <f>VLOOKUP(A1139, Kickstarter!B:G, 6, FALSE)</f>
        <v>US</v>
      </c>
      <c r="G1139" t="str">
        <f>VLOOKUP(A1139, Kickstarter!B:H, 7, FALSE)</f>
        <v>USD</v>
      </c>
      <c r="H1139">
        <f>VLOOKUP(A1139, Kickstarter!B:I, 8, FALSE)</f>
        <v>1461440421</v>
      </c>
    </row>
    <row r="1140" spans="1:8" ht="60" x14ac:dyDescent="0.25">
      <c r="A1140" s="1" t="s">
        <v>1139</v>
      </c>
      <c r="B1140" s="1" t="str">
        <f>VLOOKUP(A1140, Kickstarter!B:C, 2, FALSE)</f>
        <v>Have you ever wanted to build your own, ultimate zombie fort in real life? Enjoy a Zombie Apocalypse without the Apocalypse.</v>
      </c>
      <c r="C1140" s="9">
        <f>VLOOKUP(A1140, Kickstarter!B:E, 3, FALSE)</f>
        <v>35000</v>
      </c>
      <c r="D1140">
        <f>VLOOKUP(A1140, Kickstarter!B:E, 4, FALSE)</f>
        <v>125</v>
      </c>
      <c r="E1140" t="str">
        <f>VLOOKUP(A1140, Kickstarter!B:F, 5, FALSE)</f>
        <v>failed</v>
      </c>
      <c r="F1140" t="str">
        <f>VLOOKUP(A1140, Kickstarter!B:G, 6, FALSE)</f>
        <v>US</v>
      </c>
      <c r="G1140" t="str">
        <f>VLOOKUP(A1140, Kickstarter!B:H, 7, FALSE)</f>
        <v>USD</v>
      </c>
      <c r="H1140">
        <f>VLOOKUP(A1140, Kickstarter!B:I, 8, FALSE)</f>
        <v>1485035131</v>
      </c>
    </row>
    <row r="1141" spans="1:8" ht="60" x14ac:dyDescent="0.25">
      <c r="A1141" s="1" t="s">
        <v>1140</v>
      </c>
      <c r="B1141" s="1" t="str">
        <f>VLOOKUP(A1141, Kickstarter!B:C, 2, FALSE)</f>
        <v>Take control of the Void and bend it to your will as you perfect your strategy and amass your deck. The light gathers, your power grows</v>
      </c>
      <c r="C1141" s="9">
        <f>VLOOKUP(A1141, Kickstarter!B:E, 3, FALSE)</f>
        <v>8000</v>
      </c>
      <c r="D1141">
        <f>VLOOKUP(A1141, Kickstarter!B:E, 4, FALSE)</f>
        <v>5</v>
      </c>
      <c r="E1141" t="str">
        <f>VLOOKUP(A1141, Kickstarter!B:F, 5, FALSE)</f>
        <v>failed</v>
      </c>
      <c r="F1141" t="str">
        <f>VLOOKUP(A1141, Kickstarter!B:G, 6, FALSE)</f>
        <v>US</v>
      </c>
      <c r="G1141" t="str">
        <f>VLOOKUP(A1141, Kickstarter!B:H, 7, FALSE)</f>
        <v>USD</v>
      </c>
      <c r="H1141">
        <f>VLOOKUP(A1141, Kickstarter!B:I, 8, FALSE)</f>
        <v>1420100426</v>
      </c>
    </row>
    <row r="1142" spans="1:8" ht="45" x14ac:dyDescent="0.25">
      <c r="A1142" s="1" t="s">
        <v>1141</v>
      </c>
      <c r="B1142" s="1" t="str">
        <f>VLOOKUP(A1142, Kickstarter!B:C, 2, FALSE)</f>
        <v>We are creating the next epic Massive Multiplayer Online-Real Time Strategy game and we want you to be a part of it!</v>
      </c>
      <c r="C1142" s="9">
        <f>VLOOKUP(A1142, Kickstarter!B:E, 3, FALSE)</f>
        <v>5000</v>
      </c>
      <c r="D1142">
        <f>VLOOKUP(A1142, Kickstarter!B:E, 4, FALSE)</f>
        <v>0</v>
      </c>
      <c r="E1142" t="str">
        <f>VLOOKUP(A1142, Kickstarter!B:F, 5, FALSE)</f>
        <v>failed</v>
      </c>
      <c r="F1142" t="str">
        <f>VLOOKUP(A1142, Kickstarter!B:G, 6, FALSE)</f>
        <v>GB</v>
      </c>
      <c r="G1142" t="str">
        <f>VLOOKUP(A1142, Kickstarter!B:H, 7, FALSE)</f>
        <v>GBP</v>
      </c>
      <c r="H1142">
        <f>VLOOKUP(A1142, Kickstarter!B:I, 8, FALSE)</f>
        <v>1438859121</v>
      </c>
    </row>
    <row r="1143" spans="1:8" ht="15.75" x14ac:dyDescent="0.25">
      <c r="A1143" s="1" t="s">
        <v>1142</v>
      </c>
      <c r="B1143" s="1" t="str">
        <f>VLOOKUP(A1143, Kickstarter!B:C, 2, FALSE)</f>
        <v>I think this will be a great game!</v>
      </c>
      <c r="C1143" s="9">
        <f>VLOOKUP(A1143, Kickstarter!B:E, 3, FALSE)</f>
        <v>500</v>
      </c>
      <c r="D1143">
        <f>VLOOKUP(A1143, Kickstarter!B:E, 4, FALSE)</f>
        <v>0</v>
      </c>
      <c r="E1143" t="str">
        <f>VLOOKUP(A1143, Kickstarter!B:F, 5, FALSE)</f>
        <v>failed</v>
      </c>
      <c r="F1143" t="str">
        <f>VLOOKUP(A1143, Kickstarter!B:G, 6, FALSE)</f>
        <v>DE</v>
      </c>
      <c r="G1143" t="str">
        <f>VLOOKUP(A1143, Kickstarter!B:H, 7, FALSE)</f>
        <v>EUR</v>
      </c>
      <c r="H1143">
        <f>VLOOKUP(A1143, Kickstarter!B:I, 8, FALSE)</f>
        <v>1436460450</v>
      </c>
    </row>
    <row r="1144" spans="1:8" ht="45" x14ac:dyDescent="0.25">
      <c r="A1144" s="1" t="s">
        <v>1143</v>
      </c>
      <c r="B1144" s="1" t="str">
        <f>VLOOKUP(A1144, Kickstarter!B:C, 2, FALSE)</f>
        <v>If only you could help choose and/or create the Top Chart apps with your ideas...
Want that to come true? Well here we are.</v>
      </c>
      <c r="C1144" s="9">
        <f>VLOOKUP(A1144, Kickstarter!B:E, 3, FALSE)</f>
        <v>4000</v>
      </c>
      <c r="D1144">
        <f>VLOOKUP(A1144, Kickstarter!B:E, 4, FALSE)</f>
        <v>0</v>
      </c>
      <c r="E1144" t="str">
        <f>VLOOKUP(A1144, Kickstarter!B:F, 5, FALSE)</f>
        <v>failed</v>
      </c>
      <c r="F1144" t="str">
        <f>VLOOKUP(A1144, Kickstarter!B:G, 6, FALSE)</f>
        <v>US</v>
      </c>
      <c r="G1144" t="str">
        <f>VLOOKUP(A1144, Kickstarter!B:H, 7, FALSE)</f>
        <v>USD</v>
      </c>
      <c r="H1144">
        <f>VLOOKUP(A1144, Kickstarter!B:I, 8, FALSE)</f>
        <v>1424131727</v>
      </c>
    </row>
    <row r="1145" spans="1:8" ht="60" x14ac:dyDescent="0.25">
      <c r="A1145" s="1" t="s">
        <v>1144</v>
      </c>
      <c r="B1145" s="1" t="str">
        <f>VLOOKUP(A1145, Kickstarter!B:C, 2, FALSE)</f>
        <v>Convergence: RiftWars is a easy to approach competitive turn-based strategy game, featuring quick game play and military tactics.</v>
      </c>
      <c r="C1145" s="9">
        <f>VLOOKUP(A1145, Kickstarter!B:E, 3, FALSE)</f>
        <v>45000</v>
      </c>
      <c r="D1145">
        <f>VLOOKUP(A1145, Kickstarter!B:E, 4, FALSE)</f>
        <v>186</v>
      </c>
      <c r="E1145" t="str">
        <f>VLOOKUP(A1145, Kickstarter!B:F, 5, FALSE)</f>
        <v>failed</v>
      </c>
      <c r="F1145" t="str">
        <f>VLOOKUP(A1145, Kickstarter!B:G, 6, FALSE)</f>
        <v>US</v>
      </c>
      <c r="G1145" t="str">
        <f>VLOOKUP(A1145, Kickstarter!B:H, 7, FALSE)</f>
        <v>USD</v>
      </c>
      <c r="H1145">
        <f>VLOOKUP(A1145, Kickstarter!B:I, 8, FALSE)</f>
        <v>1450327126</v>
      </c>
    </row>
    <row r="1146" spans="1:8" ht="45" x14ac:dyDescent="0.25">
      <c r="A1146" s="1" t="s">
        <v>1145</v>
      </c>
      <c r="B1146" s="1" t="str">
        <f>VLOOKUP(A1146, Kickstarter!B:C, 2, FALSE)</f>
        <v>We need your help to finish our food truck. We are building a BBQ Food Truck to serve competition style BBQ.</v>
      </c>
      <c r="C1146" s="9">
        <f>VLOOKUP(A1146, Kickstarter!B:E, 3, FALSE)</f>
        <v>9300</v>
      </c>
      <c r="D1146">
        <f>VLOOKUP(A1146, Kickstarter!B:E, 4, FALSE)</f>
        <v>0</v>
      </c>
      <c r="E1146" t="str">
        <f>VLOOKUP(A1146, Kickstarter!B:F, 5, FALSE)</f>
        <v>failed</v>
      </c>
      <c r="F1146" t="str">
        <f>VLOOKUP(A1146, Kickstarter!B:G, 6, FALSE)</f>
        <v>US</v>
      </c>
      <c r="G1146" t="str">
        <f>VLOOKUP(A1146, Kickstarter!B:H, 7, FALSE)</f>
        <v>USD</v>
      </c>
      <c r="H1146">
        <f>VLOOKUP(A1146, Kickstarter!B:I, 8, FALSE)</f>
        <v>1430281320</v>
      </c>
    </row>
    <row r="1147" spans="1:8" ht="45" x14ac:dyDescent="0.25">
      <c r="A1147" s="1" t="s">
        <v>1146</v>
      </c>
      <c r="B1147" s="1" t="str">
        <f>VLOOKUP(A1147, Kickstarter!B:C, 2, FALSE)</f>
        <v>Emphasizing locally and responsibly raised ingredients, serving delicious food! I need your help.</v>
      </c>
      <c r="C1147" s="9">
        <f>VLOOKUP(A1147, Kickstarter!B:E, 3, FALSE)</f>
        <v>80000</v>
      </c>
      <c r="D1147">
        <f>VLOOKUP(A1147, Kickstarter!B:E, 4, FALSE)</f>
        <v>100</v>
      </c>
      <c r="E1147" t="str">
        <f>VLOOKUP(A1147, Kickstarter!B:F, 5, FALSE)</f>
        <v>failed</v>
      </c>
      <c r="F1147" t="str">
        <f>VLOOKUP(A1147, Kickstarter!B:G, 6, FALSE)</f>
        <v>US</v>
      </c>
      <c r="G1147" t="str">
        <f>VLOOKUP(A1147, Kickstarter!B:H, 7, FALSE)</f>
        <v>USD</v>
      </c>
      <c r="H1147">
        <f>VLOOKUP(A1147, Kickstarter!B:I, 8, FALSE)</f>
        <v>1412272592</v>
      </c>
    </row>
    <row r="1148" spans="1:8" ht="45" x14ac:dyDescent="0.25">
      <c r="A1148" s="1" t="s">
        <v>1147</v>
      </c>
      <c r="B1148" s="1" t="str">
        <f>VLOOKUP(A1148, Kickstarter!B:C, 2, FALSE)</f>
        <v>Bringing the flavor of competition BBQ to small town Auburn with the ease of a big city food truck.</v>
      </c>
      <c r="C1148" s="9">
        <f>VLOOKUP(A1148, Kickstarter!B:E, 3, FALSE)</f>
        <v>6000</v>
      </c>
      <c r="D1148">
        <f>VLOOKUP(A1148, Kickstarter!B:E, 4, FALSE)</f>
        <v>530</v>
      </c>
      <c r="E1148" t="str">
        <f>VLOOKUP(A1148, Kickstarter!B:F, 5, FALSE)</f>
        <v>failed</v>
      </c>
      <c r="F1148" t="str">
        <f>VLOOKUP(A1148, Kickstarter!B:G, 6, FALSE)</f>
        <v>US</v>
      </c>
      <c r="G1148" t="str">
        <f>VLOOKUP(A1148, Kickstarter!B:H, 7, FALSE)</f>
        <v>USD</v>
      </c>
      <c r="H1148">
        <f>VLOOKUP(A1148, Kickstarter!B:I, 8, FALSE)</f>
        <v>1399071173</v>
      </c>
    </row>
    <row r="1149" spans="1:8" ht="60" x14ac:dyDescent="0.25">
      <c r="A1149" s="1" t="s">
        <v>1148</v>
      </c>
      <c r="B1149" s="1" t="str">
        <f>VLOOKUP(A1149, Kickstarter!B:C, 2, FALSE)</f>
        <v>amazing gourmet baked potato truck with variable options for everyone, its always been my dream, help me make it come true :).</v>
      </c>
      <c r="C1149" s="9">
        <f>VLOOKUP(A1149, Kickstarter!B:E, 3, FALSE)</f>
        <v>25000</v>
      </c>
      <c r="D1149">
        <f>VLOOKUP(A1149, Kickstarter!B:E, 4, FALSE)</f>
        <v>0</v>
      </c>
      <c r="E1149" t="str">
        <f>VLOOKUP(A1149, Kickstarter!B:F, 5, FALSE)</f>
        <v>failed</v>
      </c>
      <c r="F1149" t="str">
        <f>VLOOKUP(A1149, Kickstarter!B:G, 6, FALSE)</f>
        <v>CA</v>
      </c>
      <c r="G1149" t="str">
        <f>VLOOKUP(A1149, Kickstarter!B:H, 7, FALSE)</f>
        <v>CAD</v>
      </c>
      <c r="H1149">
        <f>VLOOKUP(A1149, Kickstarter!B:I, 8, FALSE)</f>
        <v>1413760783</v>
      </c>
    </row>
    <row r="1150" spans="1:8" ht="30" x14ac:dyDescent="0.25">
      <c r="A1150" s="1" t="s">
        <v>1149</v>
      </c>
      <c r="B1150" s="1" t="str">
        <f>VLOOKUP(A1150, Kickstarter!B:C, 2, FALSE)</f>
        <v>New local (Louisville, KY.) food truck with a refreshing spin on rolling kitchens.</v>
      </c>
      <c r="C1150" s="9">
        <f>VLOOKUP(A1150, Kickstarter!B:E, 3, FALSE)</f>
        <v>15000</v>
      </c>
      <c r="D1150">
        <f>VLOOKUP(A1150, Kickstarter!B:E, 4, FALSE)</f>
        <v>73</v>
      </c>
      <c r="E1150" t="str">
        <f>VLOOKUP(A1150, Kickstarter!B:F, 5, FALSE)</f>
        <v>failed</v>
      </c>
      <c r="F1150" t="str">
        <f>VLOOKUP(A1150, Kickstarter!B:G, 6, FALSE)</f>
        <v>US</v>
      </c>
      <c r="G1150" t="str">
        <f>VLOOKUP(A1150, Kickstarter!B:H, 7, FALSE)</f>
        <v>USD</v>
      </c>
      <c r="H1150">
        <f>VLOOKUP(A1150, Kickstarter!B:I, 8, FALSE)</f>
        <v>1480568781</v>
      </c>
    </row>
    <row r="1151" spans="1:8" ht="30" x14ac:dyDescent="0.25">
      <c r="A1151" s="1" t="s">
        <v>1150</v>
      </c>
      <c r="B1151" s="1" t="str">
        <f>VLOOKUP(A1151, Kickstarter!B:C, 2, FALSE)</f>
        <v>Bringing culturally diverse Floridian cuisine to the people!</v>
      </c>
      <c r="C1151" s="9">
        <f>VLOOKUP(A1151, Kickstarter!B:E, 3, FALSE)</f>
        <v>50000</v>
      </c>
      <c r="D1151">
        <f>VLOOKUP(A1151, Kickstarter!B:E, 4, FALSE)</f>
        <v>75</v>
      </c>
      <c r="E1151" t="str">
        <f>VLOOKUP(A1151, Kickstarter!B:F, 5, FALSE)</f>
        <v>failed</v>
      </c>
      <c r="F1151" t="str">
        <f>VLOOKUP(A1151, Kickstarter!B:G, 6, FALSE)</f>
        <v>US</v>
      </c>
      <c r="G1151" t="str">
        <f>VLOOKUP(A1151, Kickstarter!B:H, 7, FALSE)</f>
        <v>USD</v>
      </c>
      <c r="H1151">
        <f>VLOOKUP(A1151, Kickstarter!B:I, 8, FALSE)</f>
        <v>1466096566</v>
      </c>
    </row>
    <row r="1152" spans="1:8" ht="30" x14ac:dyDescent="0.25">
      <c r="A1152" s="1" t="s">
        <v>1151</v>
      </c>
      <c r="B1152" s="1" t="str">
        <f>VLOOKUP(A1152, Kickstarter!B:C, 2, FALSE)</f>
        <v>Bringing delicious authentic and fusion Taiwanese Food to the West Coast.</v>
      </c>
      <c r="C1152" s="9">
        <f>VLOOKUP(A1152, Kickstarter!B:E, 3, FALSE)</f>
        <v>2500</v>
      </c>
      <c r="D1152">
        <f>VLOOKUP(A1152, Kickstarter!B:E, 4, FALSE)</f>
        <v>252</v>
      </c>
      <c r="E1152" t="str">
        <f>VLOOKUP(A1152, Kickstarter!B:F, 5, FALSE)</f>
        <v>failed</v>
      </c>
      <c r="F1152" t="str">
        <f>VLOOKUP(A1152, Kickstarter!B:G, 6, FALSE)</f>
        <v>US</v>
      </c>
      <c r="G1152" t="str">
        <f>VLOOKUP(A1152, Kickstarter!B:H, 7, FALSE)</f>
        <v>USD</v>
      </c>
      <c r="H1152">
        <f>VLOOKUP(A1152, Kickstarter!B:I, 8, FALSE)</f>
        <v>1452293675</v>
      </c>
    </row>
    <row r="1153" spans="1:8" ht="60" x14ac:dyDescent="0.25">
      <c r="A1153" s="1" t="s">
        <v>1152</v>
      </c>
      <c r="B1153" s="1" t="str">
        <f>VLOOKUP(A1153, Kickstarter!B:C, 2, FALSE)</f>
        <v>Basically home style foods as huge sandwiches, burgers, and apps. Limitited to NOTHING. Irish,Mexican, cajÃ£n, southern bqq even veggies</v>
      </c>
      <c r="C1153" s="9">
        <f>VLOOKUP(A1153, Kickstarter!B:E, 3, FALSE)</f>
        <v>25000</v>
      </c>
      <c r="D1153">
        <f>VLOOKUP(A1153, Kickstarter!B:E, 4, FALSE)</f>
        <v>0</v>
      </c>
      <c r="E1153" t="str">
        <f>VLOOKUP(A1153, Kickstarter!B:F, 5, FALSE)</f>
        <v>failed</v>
      </c>
      <c r="F1153" t="str">
        <f>VLOOKUP(A1153, Kickstarter!B:G, 6, FALSE)</f>
        <v>US</v>
      </c>
      <c r="G1153" t="str">
        <f>VLOOKUP(A1153, Kickstarter!B:H, 7, FALSE)</f>
        <v>USD</v>
      </c>
      <c r="H1153">
        <f>VLOOKUP(A1153, Kickstarter!B:I, 8, FALSE)</f>
        <v>1441592863</v>
      </c>
    </row>
    <row r="1154" spans="1:8" ht="15.75" x14ac:dyDescent="0.25">
      <c r="A1154" s="1" t="s">
        <v>1153</v>
      </c>
      <c r="B1154" s="1" t="str">
        <f>VLOOKUP(A1154, Kickstarter!B:C, 2, FALSE)</f>
        <v>Peruvian food truck with an LA twist.</v>
      </c>
      <c r="C1154" s="9">
        <f>VLOOKUP(A1154, Kickstarter!B:E, 3, FALSE)</f>
        <v>16000</v>
      </c>
      <c r="D1154">
        <f>VLOOKUP(A1154, Kickstarter!B:E, 4, FALSE)</f>
        <v>911</v>
      </c>
      <c r="E1154" t="str">
        <f>VLOOKUP(A1154, Kickstarter!B:F, 5, FALSE)</f>
        <v>failed</v>
      </c>
      <c r="F1154" t="str">
        <f>VLOOKUP(A1154, Kickstarter!B:G, 6, FALSE)</f>
        <v>US</v>
      </c>
      <c r="G1154" t="str">
        <f>VLOOKUP(A1154, Kickstarter!B:H, 7, FALSE)</f>
        <v>USD</v>
      </c>
      <c r="H1154">
        <f>VLOOKUP(A1154, Kickstarter!B:I, 8, FALSE)</f>
        <v>1431709312</v>
      </c>
    </row>
    <row r="1155" spans="1:8" ht="30" x14ac:dyDescent="0.25">
      <c r="A1155" s="1" t="s">
        <v>1154</v>
      </c>
      <c r="B1155" s="1" t="str">
        <f>VLOOKUP(A1155, Kickstarter!B:C, 2, FALSE)</f>
        <v>A mobile concession trailer for snow cones, ice cream, smoothies and more</v>
      </c>
      <c r="C1155" s="9">
        <f>VLOOKUP(A1155, Kickstarter!B:E, 3, FALSE)</f>
        <v>8000</v>
      </c>
      <c r="D1155">
        <f>VLOOKUP(A1155, Kickstarter!B:E, 4, FALSE)</f>
        <v>50</v>
      </c>
      <c r="E1155" t="str">
        <f>VLOOKUP(A1155, Kickstarter!B:F, 5, FALSE)</f>
        <v>failed</v>
      </c>
      <c r="F1155" t="str">
        <f>VLOOKUP(A1155, Kickstarter!B:G, 6, FALSE)</f>
        <v>US</v>
      </c>
      <c r="G1155" t="str">
        <f>VLOOKUP(A1155, Kickstarter!B:H, 7, FALSE)</f>
        <v>USD</v>
      </c>
      <c r="H1155">
        <f>VLOOKUP(A1155, Kickstarter!B:I, 8, FALSE)</f>
        <v>1434647305</v>
      </c>
    </row>
    <row r="1156" spans="1:8" ht="45" x14ac:dyDescent="0.25">
      <c r="A1156" s="1" t="s">
        <v>1155</v>
      </c>
      <c r="B1156" s="1" t="str">
        <f>VLOOKUP(A1156, Kickstarter!B:C, 2, FALSE)</f>
        <v>We're about to launch our first ever food truck to share our amazing food and we need your help! Be a part of our truck!</v>
      </c>
      <c r="C1156" s="9">
        <f>VLOOKUP(A1156, Kickstarter!B:E, 3, FALSE)</f>
        <v>5000</v>
      </c>
      <c r="D1156">
        <f>VLOOKUP(A1156, Kickstarter!B:E, 4, FALSE)</f>
        <v>325</v>
      </c>
      <c r="E1156" t="str">
        <f>VLOOKUP(A1156, Kickstarter!B:F, 5, FALSE)</f>
        <v>failed</v>
      </c>
      <c r="F1156" t="str">
        <f>VLOOKUP(A1156, Kickstarter!B:G, 6, FALSE)</f>
        <v>US</v>
      </c>
      <c r="G1156" t="str">
        <f>VLOOKUP(A1156, Kickstarter!B:H, 7, FALSE)</f>
        <v>USD</v>
      </c>
      <c r="H1156">
        <f>VLOOKUP(A1156, Kickstarter!B:I, 8, FALSE)</f>
        <v>1441507006</v>
      </c>
    </row>
    <row r="1157" spans="1:8" ht="60" x14ac:dyDescent="0.25">
      <c r="A1157" s="1" t="s">
        <v>1156</v>
      </c>
      <c r="B1157" s="1" t="str">
        <f>VLOOKUP(A1157, Kickstarter!B:C, 2, FALSE)</f>
        <v>I am on a mission to offer as many people as I can a great healthy coffee, tea, and snacks by using healthy products and ingredients.</v>
      </c>
      <c r="C1157" s="9">
        <f>VLOOKUP(A1157, Kickstarter!B:E, 3, FALSE)</f>
        <v>25000</v>
      </c>
      <c r="D1157">
        <f>VLOOKUP(A1157, Kickstarter!B:E, 4, FALSE)</f>
        <v>188</v>
      </c>
      <c r="E1157" t="str">
        <f>VLOOKUP(A1157, Kickstarter!B:F, 5, FALSE)</f>
        <v>failed</v>
      </c>
      <c r="F1157" t="str">
        <f>VLOOKUP(A1157, Kickstarter!B:G, 6, FALSE)</f>
        <v>US</v>
      </c>
      <c r="G1157" t="str">
        <f>VLOOKUP(A1157, Kickstarter!B:H, 7, FALSE)</f>
        <v>USD</v>
      </c>
      <c r="H1157">
        <f>VLOOKUP(A1157, Kickstarter!B:I, 8, FALSE)</f>
        <v>1408040408</v>
      </c>
    </row>
    <row r="1158" spans="1:8" ht="45" x14ac:dyDescent="0.25">
      <c r="A1158" s="1" t="s">
        <v>1157</v>
      </c>
      <c r="B1158" s="1" t="str">
        <f>VLOOKUP(A1158, Kickstarter!B:C, 2, FALSE)</f>
        <v>A Food Truck featuring Deep Fried Natural Casing Beef/Pork mix Hot Dogs, New York Style Rippers. Also serving Fresh Cut Fries.</v>
      </c>
      <c r="C1158" s="9">
        <f>VLOOKUP(A1158, Kickstarter!B:E, 3, FALSE)</f>
        <v>6500</v>
      </c>
      <c r="D1158">
        <f>VLOOKUP(A1158, Kickstarter!B:E, 4, FALSE)</f>
        <v>0</v>
      </c>
      <c r="E1158" t="str">
        <f>VLOOKUP(A1158, Kickstarter!B:F, 5, FALSE)</f>
        <v>failed</v>
      </c>
      <c r="F1158" t="str">
        <f>VLOOKUP(A1158, Kickstarter!B:G, 6, FALSE)</f>
        <v>US</v>
      </c>
      <c r="G1158" t="str">
        <f>VLOOKUP(A1158, Kickstarter!B:H, 7, FALSE)</f>
        <v>USD</v>
      </c>
      <c r="H1158">
        <f>VLOOKUP(A1158, Kickstarter!B:I, 8, FALSE)</f>
        <v>1424742162</v>
      </c>
    </row>
    <row r="1159" spans="1:8" ht="60" x14ac:dyDescent="0.25">
      <c r="A1159" s="1" t="s">
        <v>1158</v>
      </c>
      <c r="B1159" s="1" t="str">
        <f>VLOOKUP(A1159, Kickstarter!B:C, 2, FALSE)</f>
        <v>When the smoke clears, folks in Albany are going to experience the best barbeque they'll ever have! Got the flavor, need some funding.</v>
      </c>
      <c r="C1159" s="9">
        <f>VLOOKUP(A1159, Kickstarter!B:E, 3, FALSE)</f>
        <v>10000</v>
      </c>
      <c r="D1159">
        <f>VLOOKUP(A1159, Kickstarter!B:E, 4, FALSE)</f>
        <v>151</v>
      </c>
      <c r="E1159" t="str">
        <f>VLOOKUP(A1159, Kickstarter!B:F, 5, FALSE)</f>
        <v>failed</v>
      </c>
      <c r="F1159" t="str">
        <f>VLOOKUP(A1159, Kickstarter!B:G, 6, FALSE)</f>
        <v>US</v>
      </c>
      <c r="G1159" t="str">
        <f>VLOOKUP(A1159, Kickstarter!B:H, 7, FALSE)</f>
        <v>USD</v>
      </c>
      <c r="H1159">
        <f>VLOOKUP(A1159, Kickstarter!B:I, 8, FALSE)</f>
        <v>1417795480</v>
      </c>
    </row>
    <row r="1160" spans="1:8" ht="60" x14ac:dyDescent="0.25">
      <c r="A1160" s="1" t="s">
        <v>1159</v>
      </c>
      <c r="B1160" s="1" t="str">
        <f>VLOOKUP(A1160, Kickstarter!B:C, 2, FALSE)</f>
        <v>It's been my dream to start my own cupcake bakery and it's now or never. Help me take the first steps toward building my dream.</v>
      </c>
      <c r="C1160" s="9">
        <f>VLOOKUP(A1160, Kickstarter!B:E, 3, FALSE)</f>
        <v>7500</v>
      </c>
      <c r="D1160">
        <f>VLOOKUP(A1160, Kickstarter!B:E, 4, FALSE)</f>
        <v>35</v>
      </c>
      <c r="E1160" t="str">
        <f>VLOOKUP(A1160, Kickstarter!B:F, 5, FALSE)</f>
        <v>failed</v>
      </c>
      <c r="F1160" t="str">
        <f>VLOOKUP(A1160, Kickstarter!B:G, 6, FALSE)</f>
        <v>US</v>
      </c>
      <c r="G1160" t="str">
        <f>VLOOKUP(A1160, Kickstarter!B:H, 7, FALSE)</f>
        <v>USD</v>
      </c>
      <c r="H1160">
        <f>VLOOKUP(A1160, Kickstarter!B:I, 8, FALSE)</f>
        <v>1418091128</v>
      </c>
    </row>
    <row r="1161" spans="1:8" ht="60" x14ac:dyDescent="0.25">
      <c r="A1161" s="1" t="s">
        <v>1160</v>
      </c>
      <c r="B1161" s="1" t="str">
        <f>VLOOKUP(A1161, Kickstarter!B:C, 2, FALSE)</f>
        <v>Skewed Up food truck is my dream and need help getting it started, presenting some to the bank for my loan, spice up logo, etc.</v>
      </c>
      <c r="C1161" s="9">
        <f>VLOOKUP(A1161, Kickstarter!B:E, 3, FALSE)</f>
        <v>6750</v>
      </c>
      <c r="D1161">
        <f>VLOOKUP(A1161, Kickstarter!B:E, 4, FALSE)</f>
        <v>0</v>
      </c>
      <c r="E1161" t="str">
        <f>VLOOKUP(A1161, Kickstarter!B:F, 5, FALSE)</f>
        <v>failed</v>
      </c>
      <c r="F1161" t="str">
        <f>VLOOKUP(A1161, Kickstarter!B:G, 6, FALSE)</f>
        <v>US</v>
      </c>
      <c r="G1161" t="str">
        <f>VLOOKUP(A1161, Kickstarter!B:H, 7, FALSE)</f>
        <v>USD</v>
      </c>
      <c r="H1161">
        <f>VLOOKUP(A1161, Kickstarter!B:I, 8, FALSE)</f>
        <v>1435679100</v>
      </c>
    </row>
    <row r="1162" spans="1:8" ht="45" x14ac:dyDescent="0.25">
      <c r="A1162" s="1" t="s">
        <v>1161</v>
      </c>
      <c r="B1162" s="1" t="str">
        <f>VLOOKUP(A1162, Kickstarter!B:C, 2, FALSE)</f>
        <v>Food is a lifestyle...the art, the challenge, and the happiness is the wealth I seek....join me on my journey to success.</v>
      </c>
      <c r="C1162" s="9">
        <f>VLOOKUP(A1162, Kickstarter!B:E, 3, FALSE)</f>
        <v>30000</v>
      </c>
      <c r="D1162">
        <f>VLOOKUP(A1162, Kickstarter!B:E, 4, FALSE)</f>
        <v>1155</v>
      </c>
      <c r="E1162" t="str">
        <f>VLOOKUP(A1162, Kickstarter!B:F, 5, FALSE)</f>
        <v>failed</v>
      </c>
      <c r="F1162" t="str">
        <f>VLOOKUP(A1162, Kickstarter!B:G, 6, FALSE)</f>
        <v>US</v>
      </c>
      <c r="G1162" t="str">
        <f>VLOOKUP(A1162, Kickstarter!B:H, 7, FALSE)</f>
        <v>USD</v>
      </c>
      <c r="H1162">
        <f>VLOOKUP(A1162, Kickstarter!B:I, 8, FALSE)</f>
        <v>1427510586</v>
      </c>
    </row>
    <row r="1163" spans="1:8" ht="60" x14ac:dyDescent="0.25">
      <c r="A1163" s="1" t="s">
        <v>1162</v>
      </c>
      <c r="B1163" s="1" t="str">
        <f>VLOOKUP(A1163, Kickstarter!B:C, 2, FALSE)</f>
        <v>Amazing delicious pizza a real hit a true niche that has not been explored ground floor opportunity in food trucks done by a real chef</v>
      </c>
      <c r="C1163" s="9">
        <f>VLOOKUP(A1163, Kickstarter!B:E, 3, FALSE)</f>
        <v>18000</v>
      </c>
      <c r="D1163">
        <f>VLOOKUP(A1163, Kickstarter!B:E, 4, FALSE)</f>
        <v>0</v>
      </c>
      <c r="E1163" t="str">
        <f>VLOOKUP(A1163, Kickstarter!B:F, 5, FALSE)</f>
        <v>failed</v>
      </c>
      <c r="F1163" t="str">
        <f>VLOOKUP(A1163, Kickstarter!B:G, 6, FALSE)</f>
        <v>US</v>
      </c>
      <c r="G1163" t="str">
        <f>VLOOKUP(A1163, Kickstarter!B:H, 7, FALSE)</f>
        <v>USD</v>
      </c>
      <c r="H1163">
        <f>VLOOKUP(A1163, Kickstarter!B:I, 8, FALSE)</f>
        <v>1432047989</v>
      </c>
    </row>
    <row r="1164" spans="1:8" ht="60" x14ac:dyDescent="0.25">
      <c r="A1164" s="1" t="s">
        <v>1163</v>
      </c>
      <c r="B1164" s="1" t="str">
        <f>VLOOKUP(A1164, Kickstarter!B:C, 2, FALSE)</f>
        <v>Solar Powered, Recycled Fryer Oil for Truck Fuel, Locally Grown Organic &amp; Hormone Free Foods, Pop-up Bands, Private Party and Functions</v>
      </c>
      <c r="C1164" s="9">
        <f>VLOOKUP(A1164, Kickstarter!B:E, 3, FALSE)</f>
        <v>60000</v>
      </c>
      <c r="D1164">
        <f>VLOOKUP(A1164, Kickstarter!B:E, 4, FALSE)</f>
        <v>35</v>
      </c>
      <c r="E1164" t="str">
        <f>VLOOKUP(A1164, Kickstarter!B:F, 5, FALSE)</f>
        <v>failed</v>
      </c>
      <c r="F1164" t="str">
        <f>VLOOKUP(A1164, Kickstarter!B:G, 6, FALSE)</f>
        <v>US</v>
      </c>
      <c r="G1164" t="str">
        <f>VLOOKUP(A1164, Kickstarter!B:H, 7, FALSE)</f>
        <v>USD</v>
      </c>
      <c r="H1164">
        <f>VLOOKUP(A1164, Kickstarter!B:I, 8, FALSE)</f>
        <v>1411662264</v>
      </c>
    </row>
    <row r="1165" spans="1:8" ht="60" x14ac:dyDescent="0.25">
      <c r="A1165" s="1" t="s">
        <v>1164</v>
      </c>
      <c r="B1165" s="1" t="str">
        <f>VLOOKUP(A1165, Kickstarter!B:C, 2, FALSE)</f>
        <v>Cooking is my passion.Lets take my passion to another level,by sending me to a culinary school, I WILL be one of the best chefs ever!</v>
      </c>
      <c r="C1165" s="9">
        <f>VLOOKUP(A1165, Kickstarter!B:E, 3, FALSE)</f>
        <v>5200</v>
      </c>
      <c r="D1165">
        <f>VLOOKUP(A1165, Kickstarter!B:E, 4, FALSE)</f>
        <v>0</v>
      </c>
      <c r="E1165" t="str">
        <f>VLOOKUP(A1165, Kickstarter!B:F, 5, FALSE)</f>
        <v>failed</v>
      </c>
      <c r="F1165" t="str">
        <f>VLOOKUP(A1165, Kickstarter!B:G, 6, FALSE)</f>
        <v>US</v>
      </c>
      <c r="G1165" t="str">
        <f>VLOOKUP(A1165, Kickstarter!B:H, 7, FALSE)</f>
        <v>USD</v>
      </c>
      <c r="H1165">
        <f>VLOOKUP(A1165, Kickstarter!B:I, 8, FALSE)</f>
        <v>1407604920</v>
      </c>
    </row>
    <row r="1166" spans="1:8" ht="60" x14ac:dyDescent="0.25">
      <c r="A1166" s="1" t="s">
        <v>1165</v>
      </c>
      <c r="B1166" s="1" t="str">
        <f>VLOOKUP(A1166, Kickstarter!B:C, 2, FALSE)</f>
        <v>Bayou Classic BBQ will be  Mansura,LA 
newest and best mobile food truck
serving delicious BBQ Georgia style slow
smoke BBQ!</v>
      </c>
      <c r="C1166" s="9">
        <f>VLOOKUP(A1166, Kickstarter!B:E, 3, FALSE)</f>
        <v>10000</v>
      </c>
      <c r="D1166">
        <f>VLOOKUP(A1166, Kickstarter!B:E, 4, FALSE)</f>
        <v>0</v>
      </c>
      <c r="E1166" t="str">
        <f>VLOOKUP(A1166, Kickstarter!B:F, 5, FALSE)</f>
        <v>failed</v>
      </c>
      <c r="F1166" t="str">
        <f>VLOOKUP(A1166, Kickstarter!B:G, 6, FALSE)</f>
        <v>US</v>
      </c>
      <c r="G1166" t="str">
        <f>VLOOKUP(A1166, Kickstarter!B:H, 7, FALSE)</f>
        <v>USD</v>
      </c>
      <c r="H1166">
        <f>VLOOKUP(A1166, Kickstarter!B:I, 8, FALSE)</f>
        <v>1466270582</v>
      </c>
    </row>
    <row r="1167" spans="1:8" ht="60" x14ac:dyDescent="0.25">
      <c r="A1167" s="1" t="s">
        <v>1166</v>
      </c>
      <c r="B1167" s="1" t="str">
        <f>VLOOKUP(A1167, Kickstarter!B:C, 2, FALSE)</f>
        <v>Join us in transforming Dreamy Creations truck into a food truck so we can bring you the most delicious cupcakes to your neighborhood!</v>
      </c>
      <c r="C1167" s="9">
        <f>VLOOKUP(A1167, Kickstarter!B:E, 3, FALSE)</f>
        <v>10000</v>
      </c>
      <c r="D1167">
        <f>VLOOKUP(A1167, Kickstarter!B:E, 4, FALSE)</f>
        <v>2070.5</v>
      </c>
      <c r="E1167" t="str">
        <f>VLOOKUP(A1167, Kickstarter!B:F, 5, FALSE)</f>
        <v>failed</v>
      </c>
      <c r="F1167" t="str">
        <f>VLOOKUP(A1167, Kickstarter!B:G, 6, FALSE)</f>
        <v>US</v>
      </c>
      <c r="G1167" t="str">
        <f>VLOOKUP(A1167, Kickstarter!B:H, 7, FALSE)</f>
        <v>USD</v>
      </c>
      <c r="H1167">
        <f>VLOOKUP(A1167, Kickstarter!B:I, 8, FALSE)</f>
        <v>1404623330</v>
      </c>
    </row>
    <row r="1168" spans="1:8" ht="60" x14ac:dyDescent="0.25">
      <c r="A1168" s="1" t="s">
        <v>1167</v>
      </c>
      <c r="B1168" s="1" t="str">
        <f>VLOOKUP(A1168, Kickstarter!B:C, 2, FALSE)</f>
        <v>Making delicious healthy food affordable &amp; accessible to ALL Cincinnati neighborhoods. Locally sourced, seasonally-inspired menu</v>
      </c>
      <c r="C1168" s="9">
        <f>VLOOKUP(A1168, Kickstarter!B:E, 3, FALSE)</f>
        <v>15000</v>
      </c>
      <c r="D1168">
        <f>VLOOKUP(A1168, Kickstarter!B:E, 4, FALSE)</f>
        <v>2871</v>
      </c>
      <c r="E1168" t="str">
        <f>VLOOKUP(A1168, Kickstarter!B:F, 5, FALSE)</f>
        <v>failed</v>
      </c>
      <c r="F1168" t="str">
        <f>VLOOKUP(A1168, Kickstarter!B:G, 6, FALSE)</f>
        <v>US</v>
      </c>
      <c r="G1168" t="str">
        <f>VLOOKUP(A1168, Kickstarter!B:H, 7, FALSE)</f>
        <v>USD</v>
      </c>
      <c r="H1168">
        <f>VLOOKUP(A1168, Kickstarter!B:I, 8, FALSE)</f>
        <v>1435291200</v>
      </c>
    </row>
    <row r="1169" spans="1:8" ht="45" x14ac:dyDescent="0.25">
      <c r="A1169" s="1" t="s">
        <v>1168</v>
      </c>
      <c r="B1169" s="1" t="str">
        <f>VLOOKUP(A1169, Kickstarter!B:C, 2, FALSE)</f>
        <v>A mobile food truck serving up a Latino-inspired fusion cuisine using fresh, local, &amp; organic ingredients!</v>
      </c>
      <c r="C1169" s="9">
        <f>VLOOKUP(A1169, Kickstarter!B:E, 3, FALSE)</f>
        <v>60000</v>
      </c>
      <c r="D1169">
        <f>VLOOKUP(A1169, Kickstarter!B:E, 4, FALSE)</f>
        <v>979</v>
      </c>
      <c r="E1169" t="str">
        <f>VLOOKUP(A1169, Kickstarter!B:F, 5, FALSE)</f>
        <v>failed</v>
      </c>
      <c r="F1169" t="str">
        <f>VLOOKUP(A1169, Kickstarter!B:G, 6, FALSE)</f>
        <v>US</v>
      </c>
      <c r="G1169" t="str">
        <f>VLOOKUP(A1169, Kickstarter!B:H, 7, FALSE)</f>
        <v>USD</v>
      </c>
      <c r="H1169">
        <f>VLOOKUP(A1169, Kickstarter!B:I, 8, FALSE)</f>
        <v>1410543495</v>
      </c>
    </row>
    <row r="1170" spans="1:8" ht="45" x14ac:dyDescent="0.25">
      <c r="A1170" s="1" t="s">
        <v>1169</v>
      </c>
      <c r="B1170" s="1" t="str">
        <f>VLOOKUP(A1170, Kickstarter!B:C, 2, FALSE)</f>
        <v>Simply fresh farm to table on wheels working close with local farms to ensure the highest of quality of product .</v>
      </c>
      <c r="C1170" s="9">
        <f>VLOOKUP(A1170, Kickstarter!B:E, 3, FALSE)</f>
        <v>18000</v>
      </c>
      <c r="D1170">
        <f>VLOOKUP(A1170, Kickstarter!B:E, 4, FALSE)</f>
        <v>1020</v>
      </c>
      <c r="E1170" t="str">
        <f>VLOOKUP(A1170, Kickstarter!B:F, 5, FALSE)</f>
        <v>failed</v>
      </c>
      <c r="F1170" t="str">
        <f>VLOOKUP(A1170, Kickstarter!B:G, 6, FALSE)</f>
        <v>US</v>
      </c>
      <c r="G1170" t="str">
        <f>VLOOKUP(A1170, Kickstarter!B:H, 7, FALSE)</f>
        <v>USD</v>
      </c>
      <c r="H1170">
        <f>VLOOKUP(A1170, Kickstarter!B:I, 8, FALSE)</f>
        <v>1474507065</v>
      </c>
    </row>
    <row r="1171" spans="1:8" ht="45" x14ac:dyDescent="0.25">
      <c r="A1171" s="1" t="s">
        <v>1170</v>
      </c>
      <c r="B1171" s="1" t="str">
        <f>VLOOKUP(A1171, Kickstarter!B:C, 2, FALSE)</f>
        <v>Our service provides door-to-door shuttle transportation in Downtown Los Angeles. FREE to passengers - driver tip appreciated.</v>
      </c>
      <c r="C1171" s="9">
        <f>VLOOKUP(A1171, Kickstarter!B:E, 3, FALSE)</f>
        <v>10000</v>
      </c>
      <c r="D1171">
        <f>VLOOKUP(A1171, Kickstarter!B:E, 4, FALSE)</f>
        <v>17</v>
      </c>
      <c r="E1171" t="str">
        <f>VLOOKUP(A1171, Kickstarter!B:F, 5, FALSE)</f>
        <v>failed</v>
      </c>
      <c r="F1171" t="str">
        <f>VLOOKUP(A1171, Kickstarter!B:G, 6, FALSE)</f>
        <v>US</v>
      </c>
      <c r="G1171" t="str">
        <f>VLOOKUP(A1171, Kickstarter!B:H, 7, FALSE)</f>
        <v>USD</v>
      </c>
      <c r="H1171">
        <f>VLOOKUP(A1171, Kickstarter!B:I, 8, FALSE)</f>
        <v>1424593763</v>
      </c>
    </row>
    <row r="1172" spans="1:8" ht="45" x14ac:dyDescent="0.25">
      <c r="A1172" s="1" t="s">
        <v>1171</v>
      </c>
      <c r="B1172" s="1" t="str">
        <f>VLOOKUP(A1172, Kickstarter!B:C, 2, FALSE)</f>
        <v>They are sweet, sticky and incredibly addictive. People are left with a huge smile and a full stomach but still ask for more!!!</v>
      </c>
      <c r="C1172" s="9">
        <f>VLOOKUP(A1172, Kickstarter!B:E, 3, FALSE)</f>
        <v>25000</v>
      </c>
      <c r="D1172">
        <f>VLOOKUP(A1172, Kickstarter!B:E, 4, FALSE)</f>
        <v>100</v>
      </c>
      <c r="E1172" t="str">
        <f>VLOOKUP(A1172, Kickstarter!B:F, 5, FALSE)</f>
        <v>failed</v>
      </c>
      <c r="F1172" t="str">
        <f>VLOOKUP(A1172, Kickstarter!B:G, 6, FALSE)</f>
        <v>GB</v>
      </c>
      <c r="G1172" t="str">
        <f>VLOOKUP(A1172, Kickstarter!B:H, 7, FALSE)</f>
        <v>GBP</v>
      </c>
      <c r="H1172">
        <f>VLOOKUP(A1172, Kickstarter!B:I, 8, FALSE)</f>
        <v>1433021171</v>
      </c>
    </row>
    <row r="1173" spans="1:8" ht="45" x14ac:dyDescent="0.25">
      <c r="A1173" s="1" t="s">
        <v>1172</v>
      </c>
      <c r="B1173" s="1" t="str">
        <f>VLOOKUP(A1173, Kickstarter!B:C, 2, FALSE)</f>
        <v>Tulsa's first true biodiesel, alternative energy powered food truck! Oh yeah, and delicious food!</v>
      </c>
      <c r="C1173" s="9">
        <f>VLOOKUP(A1173, Kickstarter!B:E, 3, FALSE)</f>
        <v>25000</v>
      </c>
      <c r="D1173">
        <f>VLOOKUP(A1173, Kickstarter!B:E, 4, FALSE)</f>
        <v>25</v>
      </c>
      <c r="E1173" t="str">
        <f>VLOOKUP(A1173, Kickstarter!B:F, 5, FALSE)</f>
        <v>failed</v>
      </c>
      <c r="F1173" t="str">
        <f>VLOOKUP(A1173, Kickstarter!B:G, 6, FALSE)</f>
        <v>US</v>
      </c>
      <c r="G1173" t="str">
        <f>VLOOKUP(A1173, Kickstarter!B:H, 7, FALSE)</f>
        <v>USD</v>
      </c>
      <c r="H1173">
        <f>VLOOKUP(A1173, Kickstarter!B:I, 8, FALSE)</f>
        <v>1415909927</v>
      </c>
    </row>
    <row r="1174" spans="1:8" ht="30" x14ac:dyDescent="0.25">
      <c r="A1174" s="1" t="s">
        <v>1173</v>
      </c>
      <c r="B1174" s="1" t="str">
        <f>VLOOKUP(A1174, Kickstarter!B:C, 2, FALSE)</f>
        <v>Bringing YOUR favorite dog recipes to the streets.</v>
      </c>
      <c r="C1174" s="9">
        <f>VLOOKUP(A1174, Kickstarter!B:E, 3, FALSE)</f>
        <v>9000</v>
      </c>
      <c r="D1174">
        <f>VLOOKUP(A1174, Kickstarter!B:E, 4, FALSE)</f>
        <v>0</v>
      </c>
      <c r="E1174" t="str">
        <f>VLOOKUP(A1174, Kickstarter!B:F, 5, FALSE)</f>
        <v>failed</v>
      </c>
      <c r="F1174" t="str">
        <f>VLOOKUP(A1174, Kickstarter!B:G, 6, FALSE)</f>
        <v>US</v>
      </c>
      <c r="G1174" t="str">
        <f>VLOOKUP(A1174, Kickstarter!B:H, 7, FALSE)</f>
        <v>USD</v>
      </c>
      <c r="H1174">
        <f>VLOOKUP(A1174, Kickstarter!B:I, 8, FALSE)</f>
        <v>1408551752</v>
      </c>
    </row>
    <row r="1175" spans="1:8" ht="60" x14ac:dyDescent="0.25">
      <c r="A1175" s="1" t="s">
        <v>1174</v>
      </c>
      <c r="B1175" s="1" t="str">
        <f>VLOOKUP(A1175, Kickstarter!B:C, 2, FALSE)</f>
        <v>Chef David J Alvarez worked for Guy Fieri &amp; Anthony Bourdain. Chef David wants to bring his food to the Streets &amp; assault your senses!</v>
      </c>
      <c r="C1175" s="9">
        <f>VLOOKUP(A1175, Kickstarter!B:E, 3, FALSE)</f>
        <v>125000</v>
      </c>
      <c r="D1175">
        <f>VLOOKUP(A1175, Kickstarter!B:E, 4, FALSE)</f>
        <v>30</v>
      </c>
      <c r="E1175" t="str">
        <f>VLOOKUP(A1175, Kickstarter!B:F, 5, FALSE)</f>
        <v>failed</v>
      </c>
      <c r="F1175" t="str">
        <f>VLOOKUP(A1175, Kickstarter!B:G, 6, FALSE)</f>
        <v>US</v>
      </c>
      <c r="G1175" t="str">
        <f>VLOOKUP(A1175, Kickstarter!B:H, 7, FALSE)</f>
        <v>USD</v>
      </c>
      <c r="H1175">
        <f>VLOOKUP(A1175, Kickstarter!B:I, 8, FALSE)</f>
        <v>1438576057</v>
      </c>
    </row>
    <row r="1176" spans="1:8" ht="45" x14ac:dyDescent="0.25">
      <c r="A1176" s="1" t="s">
        <v>1175</v>
      </c>
      <c r="B1176" s="1" t="str">
        <f>VLOOKUP(A1176, Kickstarter!B:C, 2, FALSE)</f>
        <v>Help me purchase a parking space to be the Burro's permanant home, I need your help to raise $15,000!</v>
      </c>
      <c r="C1176" s="9">
        <f>VLOOKUP(A1176, Kickstarter!B:E, 3, FALSE)</f>
        <v>15000</v>
      </c>
      <c r="D1176">
        <f>VLOOKUP(A1176, Kickstarter!B:E, 4, FALSE)</f>
        <v>886</v>
      </c>
      <c r="E1176" t="str">
        <f>VLOOKUP(A1176, Kickstarter!B:F, 5, FALSE)</f>
        <v>failed</v>
      </c>
      <c r="F1176" t="str">
        <f>VLOOKUP(A1176, Kickstarter!B:G, 6, FALSE)</f>
        <v>US</v>
      </c>
      <c r="G1176" t="str">
        <f>VLOOKUP(A1176, Kickstarter!B:H, 7, FALSE)</f>
        <v>USD</v>
      </c>
      <c r="H1176">
        <f>VLOOKUP(A1176, Kickstarter!B:I, 8, FALSE)</f>
        <v>1462738327</v>
      </c>
    </row>
    <row r="1177" spans="1:8" ht="45" x14ac:dyDescent="0.25">
      <c r="A1177" s="1" t="s">
        <v>1176</v>
      </c>
      <c r="B1177" s="1" t="str">
        <f>VLOOKUP(A1177, Kickstarter!B:C, 2, FALSE)</f>
        <v>"Create-Your-Cone". Freshly made waffle cones stuffed with your choice of yummy ingredients, or frozen yogurt!</v>
      </c>
      <c r="C1177" s="9">
        <f>VLOOKUP(A1177, Kickstarter!B:E, 3, FALSE)</f>
        <v>20000</v>
      </c>
      <c r="D1177">
        <f>VLOOKUP(A1177, Kickstarter!B:E, 4, FALSE)</f>
        <v>585</v>
      </c>
      <c r="E1177" t="str">
        <f>VLOOKUP(A1177, Kickstarter!B:F, 5, FALSE)</f>
        <v>failed</v>
      </c>
      <c r="F1177" t="str">
        <f>VLOOKUP(A1177, Kickstarter!B:G, 6, FALSE)</f>
        <v>US</v>
      </c>
      <c r="G1177" t="str">
        <f>VLOOKUP(A1177, Kickstarter!B:H, 7, FALSE)</f>
        <v>USD</v>
      </c>
      <c r="H1177">
        <f>VLOOKUP(A1177, Kickstarter!B:I, 8, FALSE)</f>
        <v>1436981339</v>
      </c>
    </row>
    <row r="1178" spans="1:8" ht="60" x14ac:dyDescent="0.25">
      <c r="A1178" s="1" t="s">
        <v>1177</v>
      </c>
      <c r="B1178" s="1" t="str">
        <f>VLOOKUP(A1178, Kickstarter!B:C, 2, FALSE)</f>
        <v>Mirlins Sushi!
Find us on Facebook!
(Gives backers a voice, and a direct link to us! No kickstarter disappearing act here!)</v>
      </c>
      <c r="C1178" s="9">
        <f>VLOOKUP(A1178, Kickstarter!B:E, 3, FALSE)</f>
        <v>175000</v>
      </c>
      <c r="D1178">
        <f>VLOOKUP(A1178, Kickstarter!B:E, 4, FALSE)</f>
        <v>10</v>
      </c>
      <c r="E1178" t="str">
        <f>VLOOKUP(A1178, Kickstarter!B:F, 5, FALSE)</f>
        <v>failed</v>
      </c>
      <c r="F1178" t="str">
        <f>VLOOKUP(A1178, Kickstarter!B:G, 6, FALSE)</f>
        <v>AU</v>
      </c>
      <c r="G1178" t="str">
        <f>VLOOKUP(A1178, Kickstarter!B:H, 7, FALSE)</f>
        <v>AUD</v>
      </c>
      <c r="H1178">
        <f>VLOOKUP(A1178, Kickstarter!B:I, 8, FALSE)</f>
        <v>1488805200</v>
      </c>
    </row>
    <row r="1179" spans="1:8" ht="60" x14ac:dyDescent="0.25">
      <c r="A1179" s="1" t="s">
        <v>1178</v>
      </c>
      <c r="B1179" s="1" t="str">
        <f>VLOOKUP(A1179, Kickstarter!B:C, 2, FALSE)</f>
        <v>Its CRAZY the UK is still in the dark about funnel cakes! We want to convert a trailer and show the country what they've been missing!</v>
      </c>
      <c r="C1179" s="9">
        <f>VLOOKUP(A1179, Kickstarter!B:E, 3, FALSE)</f>
        <v>6000</v>
      </c>
      <c r="D1179">
        <f>VLOOKUP(A1179, Kickstarter!B:E, 4, FALSE)</f>
        <v>0</v>
      </c>
      <c r="E1179" t="str">
        <f>VLOOKUP(A1179, Kickstarter!B:F, 5, FALSE)</f>
        <v>failed</v>
      </c>
      <c r="F1179" t="str">
        <f>VLOOKUP(A1179, Kickstarter!B:G, 6, FALSE)</f>
        <v>GB</v>
      </c>
      <c r="G1179" t="str">
        <f>VLOOKUP(A1179, Kickstarter!B:H, 7, FALSE)</f>
        <v>GBP</v>
      </c>
      <c r="H1179">
        <f>VLOOKUP(A1179, Kickstarter!B:I, 8, FALSE)</f>
        <v>1413388296</v>
      </c>
    </row>
    <row r="1180" spans="1:8" ht="60" x14ac:dyDescent="0.25">
      <c r="A1180" s="1" t="s">
        <v>1179</v>
      </c>
      <c r="B1180" s="1" t="str">
        <f>VLOOKUP(A1180, Kickstarter!B:C, 2, FALSE)</f>
        <v>Hi, Thella's is an idea of a local inexpensive burrito truck, where we want take the delicious burritos and tacos to whole new level</v>
      </c>
      <c r="C1180" s="9">
        <f>VLOOKUP(A1180, Kickstarter!B:E, 3, FALSE)</f>
        <v>75000</v>
      </c>
      <c r="D1180">
        <f>VLOOKUP(A1180, Kickstarter!B:E, 4, FALSE)</f>
        <v>5</v>
      </c>
      <c r="E1180" t="str">
        <f>VLOOKUP(A1180, Kickstarter!B:F, 5, FALSE)</f>
        <v>failed</v>
      </c>
      <c r="F1180" t="str">
        <f>VLOOKUP(A1180, Kickstarter!B:G, 6, FALSE)</f>
        <v>US</v>
      </c>
      <c r="G1180" t="str">
        <f>VLOOKUP(A1180, Kickstarter!B:H, 7, FALSE)</f>
        <v>USD</v>
      </c>
      <c r="H1180">
        <f>VLOOKUP(A1180, Kickstarter!B:I, 8, FALSE)</f>
        <v>1408225452</v>
      </c>
    </row>
    <row r="1181" spans="1:8" ht="45" x14ac:dyDescent="0.25">
      <c r="A1181" s="1" t="s">
        <v>1180</v>
      </c>
      <c r="B1181" s="1" t="str">
        <f>VLOOKUP(A1181, Kickstarter!B:C, 2, FALSE)</f>
        <v>Mexican Style Food Truck, run by a Red Seal Chef, in a town with NO MEXICAN FOOD! That is a culinary emergency situation!</v>
      </c>
      <c r="C1181" s="9">
        <f>VLOOKUP(A1181, Kickstarter!B:E, 3, FALSE)</f>
        <v>60000</v>
      </c>
      <c r="D1181">
        <f>VLOOKUP(A1181, Kickstarter!B:E, 4, FALSE)</f>
        <v>3200</v>
      </c>
      <c r="E1181" t="str">
        <f>VLOOKUP(A1181, Kickstarter!B:F, 5, FALSE)</f>
        <v>failed</v>
      </c>
      <c r="F1181" t="str">
        <f>VLOOKUP(A1181, Kickstarter!B:G, 6, FALSE)</f>
        <v>CA</v>
      </c>
      <c r="G1181" t="str">
        <f>VLOOKUP(A1181, Kickstarter!B:H, 7, FALSE)</f>
        <v>CAD</v>
      </c>
      <c r="H1181">
        <f>VLOOKUP(A1181, Kickstarter!B:I, 8, FALSE)</f>
        <v>1446052627</v>
      </c>
    </row>
    <row r="1182" spans="1:8" ht="45" x14ac:dyDescent="0.25">
      <c r="A1182" s="1" t="s">
        <v>1181</v>
      </c>
      <c r="B1182" s="1" t="str">
        <f>VLOOKUP(A1182, Kickstarter!B:C, 2, FALSE)</f>
        <v>We would like to start a military-themed food truck to serve the Battle Creek/Kalamazoo area.</v>
      </c>
      <c r="C1182" s="9">
        <f>VLOOKUP(A1182, Kickstarter!B:E, 3, FALSE)</f>
        <v>50000</v>
      </c>
      <c r="D1182">
        <f>VLOOKUP(A1182, Kickstarter!B:E, 4, FALSE)</f>
        <v>5875</v>
      </c>
      <c r="E1182" t="str">
        <f>VLOOKUP(A1182, Kickstarter!B:F, 5, FALSE)</f>
        <v>failed</v>
      </c>
      <c r="F1182" t="str">
        <f>VLOOKUP(A1182, Kickstarter!B:G, 6, FALSE)</f>
        <v>US</v>
      </c>
      <c r="G1182" t="str">
        <f>VLOOKUP(A1182, Kickstarter!B:H, 7, FALSE)</f>
        <v>USD</v>
      </c>
      <c r="H1182">
        <f>VLOOKUP(A1182, Kickstarter!B:I, 8, FALSE)</f>
        <v>1403983314</v>
      </c>
    </row>
    <row r="1183" spans="1:8" ht="30" x14ac:dyDescent="0.25">
      <c r="A1183" s="1" t="s">
        <v>1182</v>
      </c>
      <c r="B1183" s="1" t="str">
        <f>VLOOKUP(A1183, Kickstarter!B:C, 2, FALSE)</f>
        <v>Bringing the best tacos to the streets of Chicago!</v>
      </c>
      <c r="C1183" s="9">
        <f>VLOOKUP(A1183, Kickstarter!B:E, 3, FALSE)</f>
        <v>50000</v>
      </c>
      <c r="D1183">
        <f>VLOOKUP(A1183, Kickstarter!B:E, 4, FALSE)</f>
        <v>4</v>
      </c>
      <c r="E1183" t="str">
        <f>VLOOKUP(A1183, Kickstarter!B:F, 5, FALSE)</f>
        <v>failed</v>
      </c>
      <c r="F1183" t="str">
        <f>VLOOKUP(A1183, Kickstarter!B:G, 6, FALSE)</f>
        <v>US</v>
      </c>
      <c r="G1183" t="str">
        <f>VLOOKUP(A1183, Kickstarter!B:H, 7, FALSE)</f>
        <v>USD</v>
      </c>
      <c r="H1183">
        <f>VLOOKUP(A1183, Kickstarter!B:I, 8, FALSE)</f>
        <v>1425197321</v>
      </c>
    </row>
    <row r="1184" spans="1:8" ht="60" x14ac:dyDescent="0.25">
      <c r="A1184" s="1" t="s">
        <v>1183</v>
      </c>
      <c r="B1184" s="1" t="str">
        <f>VLOOKUP(A1184, Kickstarter!B:C, 2, FALSE)</f>
        <v>Two  years ago this business was started to help a local non-profit.  We have since expanded and provide jobs in our small community.</v>
      </c>
      <c r="C1184" s="9">
        <f>VLOOKUP(A1184, Kickstarter!B:E, 3, FALSE)</f>
        <v>1000</v>
      </c>
      <c r="D1184">
        <f>VLOOKUP(A1184, Kickstarter!B:E, 4, FALSE)</f>
        <v>42</v>
      </c>
      <c r="E1184" t="str">
        <f>VLOOKUP(A1184, Kickstarter!B:F, 5, FALSE)</f>
        <v>failed</v>
      </c>
      <c r="F1184" t="str">
        <f>VLOOKUP(A1184, Kickstarter!B:G, 6, FALSE)</f>
        <v>US</v>
      </c>
      <c r="G1184" t="str">
        <f>VLOOKUP(A1184, Kickstarter!B:H, 7, FALSE)</f>
        <v>USD</v>
      </c>
      <c r="H1184">
        <f>VLOOKUP(A1184, Kickstarter!B:I, 8, FALSE)</f>
        <v>1484239320</v>
      </c>
    </row>
    <row r="1185" spans="1:8" ht="60" x14ac:dyDescent="0.25">
      <c r="A1185" s="1" t="s">
        <v>1184</v>
      </c>
      <c r="B1185" s="1" t="str">
        <f>VLOOKUP(A1185, Kickstarter!B:C, 2, FALSE)</f>
        <v>Help Freshie keep her dream alive by pledging to get a donut truck! She will be able to do events as well as cater to the community</v>
      </c>
      <c r="C1185" s="9">
        <f>VLOOKUP(A1185, Kickstarter!B:E, 3, FALSE)</f>
        <v>2500</v>
      </c>
      <c r="D1185">
        <f>VLOOKUP(A1185, Kickstarter!B:E, 4, FALSE)</f>
        <v>100</v>
      </c>
      <c r="E1185" t="str">
        <f>VLOOKUP(A1185, Kickstarter!B:F, 5, FALSE)</f>
        <v>failed</v>
      </c>
      <c r="F1185" t="str">
        <f>VLOOKUP(A1185, Kickstarter!B:G, 6, FALSE)</f>
        <v>US</v>
      </c>
      <c r="G1185" t="str">
        <f>VLOOKUP(A1185, Kickstarter!B:H, 7, FALSE)</f>
        <v>USD</v>
      </c>
      <c r="H1185">
        <f>VLOOKUP(A1185, Kickstarter!B:I, 8, FALSE)</f>
        <v>1478059140</v>
      </c>
    </row>
    <row r="1186" spans="1:8" ht="60" x14ac:dyDescent="0.25">
      <c r="A1186" s="1" t="s">
        <v>1185</v>
      </c>
      <c r="B1186" s="1" t="str">
        <f>VLOOKUP(A1186, Kickstarter!B:C, 2, FALSE)</f>
        <v>This coffee table album is the chronicle of the 2016/2017 cyclocross season, the latest edition of the renowned cyclephotos books.</v>
      </c>
      <c r="C1186" s="9">
        <f>VLOOKUP(A1186, Kickstarter!B:E, 3, FALSE)</f>
        <v>22000</v>
      </c>
      <c r="D1186">
        <f>VLOOKUP(A1186, Kickstarter!B:E, 4, FALSE)</f>
        <v>23086</v>
      </c>
      <c r="E1186" t="str">
        <f>VLOOKUP(A1186, Kickstarter!B:F, 5, FALSE)</f>
        <v>successful</v>
      </c>
      <c r="F1186" t="str">
        <f>VLOOKUP(A1186, Kickstarter!B:G, 6, FALSE)</f>
        <v>GB</v>
      </c>
      <c r="G1186" t="str">
        <f>VLOOKUP(A1186, Kickstarter!B:H, 7, FALSE)</f>
        <v>GBP</v>
      </c>
      <c r="H1186">
        <f>VLOOKUP(A1186, Kickstarter!B:I, 8, FALSE)</f>
        <v>1486391011</v>
      </c>
    </row>
    <row r="1187" spans="1:8" ht="60" x14ac:dyDescent="0.25">
      <c r="A1187" s="1" t="s">
        <v>1186</v>
      </c>
      <c r="B1187" s="1" t="str">
        <f>VLOOKUP(A1187, Kickstarter!B:C, 2, FALSE)</f>
        <v>A photo exhibition and book showcasing images and stories of our time in New Orleans, commemorating Katrinaâ€™s ten year anniversary.</v>
      </c>
      <c r="C1187" s="9">
        <f>VLOOKUP(A1187, Kickstarter!B:E, 3, FALSE)</f>
        <v>12500</v>
      </c>
      <c r="D1187">
        <f>VLOOKUP(A1187, Kickstarter!B:E, 4, FALSE)</f>
        <v>13180</v>
      </c>
      <c r="E1187" t="str">
        <f>VLOOKUP(A1187, Kickstarter!B:F, 5, FALSE)</f>
        <v>successful</v>
      </c>
      <c r="F1187" t="str">
        <f>VLOOKUP(A1187, Kickstarter!B:G, 6, FALSE)</f>
        <v>US</v>
      </c>
      <c r="G1187" t="str">
        <f>VLOOKUP(A1187, Kickstarter!B:H, 7, FALSE)</f>
        <v>USD</v>
      </c>
      <c r="H1187">
        <f>VLOOKUP(A1187, Kickstarter!B:I, 8, FALSE)</f>
        <v>1433736000</v>
      </c>
    </row>
    <row r="1188" spans="1:8" ht="60" x14ac:dyDescent="0.25">
      <c r="A1188" s="1" t="s">
        <v>1187</v>
      </c>
      <c r="B1188" s="1" t="str">
        <f>VLOOKUP(A1188, Kickstarter!B:C, 2, FALSE)</f>
        <v>Children of Zanskar - a stunning photography book, will raise funds for the local school and children of Lingshed valley, Himalayas.</v>
      </c>
      <c r="C1188" s="9">
        <f>VLOOKUP(A1188, Kickstarter!B:E, 3, FALSE)</f>
        <v>7500</v>
      </c>
      <c r="D1188">
        <f>VLOOKUP(A1188, Kickstarter!B:E, 4, FALSE)</f>
        <v>8005</v>
      </c>
      <c r="E1188" t="str">
        <f>VLOOKUP(A1188, Kickstarter!B:F, 5, FALSE)</f>
        <v>successful</v>
      </c>
      <c r="F1188" t="str">
        <f>VLOOKUP(A1188, Kickstarter!B:G, 6, FALSE)</f>
        <v>GB</v>
      </c>
      <c r="G1188" t="str">
        <f>VLOOKUP(A1188, Kickstarter!B:H, 7, FALSE)</f>
        <v>GBP</v>
      </c>
      <c r="H1188">
        <f>VLOOKUP(A1188, Kickstarter!B:I, 8, FALSE)</f>
        <v>1433198520</v>
      </c>
    </row>
    <row r="1189" spans="1:8" ht="60" x14ac:dyDescent="0.25">
      <c r="A1189" s="1" t="s">
        <v>1188</v>
      </c>
      <c r="B1189" s="1" t="str">
        <f>VLOOKUP(A1189, Kickstarter!B:C, 2, FALSE)</f>
        <v>A gorgeous monograph of sensual imagery featuring the men of Utah, shot against the incredible expanses of land they call their own.</v>
      </c>
      <c r="C1189" s="9">
        <f>VLOOKUP(A1189, Kickstarter!B:E, 3, FALSE)</f>
        <v>8750</v>
      </c>
      <c r="D1189">
        <f>VLOOKUP(A1189, Kickstarter!B:E, 4, FALSE)</f>
        <v>9111</v>
      </c>
      <c r="E1189" t="str">
        <f>VLOOKUP(A1189, Kickstarter!B:F, 5, FALSE)</f>
        <v>successful</v>
      </c>
      <c r="F1189" t="str">
        <f>VLOOKUP(A1189, Kickstarter!B:G, 6, FALSE)</f>
        <v>US</v>
      </c>
      <c r="G1189" t="str">
        <f>VLOOKUP(A1189, Kickstarter!B:H, 7, FALSE)</f>
        <v>USD</v>
      </c>
      <c r="H1189">
        <f>VLOOKUP(A1189, Kickstarter!B:I, 8, FALSE)</f>
        <v>1431885600</v>
      </c>
    </row>
    <row r="1190" spans="1:8" ht="45" x14ac:dyDescent="0.25">
      <c r="A1190" s="1" t="s">
        <v>1189</v>
      </c>
      <c r="B1190" s="1" t="str">
        <f>VLOOKUP(A1190, Kickstarter!B:C, 2, FALSE)</f>
        <v>A photobook of young dancers and their inspiring stories, photographed in beautiful and unique locations.</v>
      </c>
      <c r="C1190" s="9">
        <f>VLOOKUP(A1190, Kickstarter!B:E, 3, FALSE)</f>
        <v>2000</v>
      </c>
      <c r="D1190">
        <f>VLOOKUP(A1190, Kickstarter!B:E, 4, FALSE)</f>
        <v>3211</v>
      </c>
      <c r="E1190" t="str">
        <f>VLOOKUP(A1190, Kickstarter!B:F, 5, FALSE)</f>
        <v>successful</v>
      </c>
      <c r="F1190" t="str">
        <f>VLOOKUP(A1190, Kickstarter!B:G, 6, FALSE)</f>
        <v>CA</v>
      </c>
      <c r="G1190" t="str">
        <f>VLOOKUP(A1190, Kickstarter!B:H, 7, FALSE)</f>
        <v>CAD</v>
      </c>
      <c r="H1190">
        <f>VLOOKUP(A1190, Kickstarter!B:I, 8, FALSE)</f>
        <v>1482943740</v>
      </c>
    </row>
    <row r="1191" spans="1:8" ht="60" x14ac:dyDescent="0.25">
      <c r="A1191" s="1" t="s">
        <v>1190</v>
      </c>
      <c r="B1191" s="1" t="str">
        <f>VLOOKUP(A1191, Kickstarter!B:C, 2, FALSE)</f>
        <v>A couple of experienced road trippers setting out for the big one. Six months traveling in a converted bus with a book at the end.</v>
      </c>
      <c r="C1191" s="9">
        <f>VLOOKUP(A1191, Kickstarter!B:E, 3, FALSE)</f>
        <v>9000</v>
      </c>
      <c r="D1191">
        <f>VLOOKUP(A1191, Kickstarter!B:E, 4, FALSE)</f>
        <v>9700</v>
      </c>
      <c r="E1191" t="str">
        <f>VLOOKUP(A1191, Kickstarter!B:F, 5, FALSE)</f>
        <v>successful</v>
      </c>
      <c r="F1191" t="str">
        <f>VLOOKUP(A1191, Kickstarter!B:G, 6, FALSE)</f>
        <v>US</v>
      </c>
      <c r="G1191" t="str">
        <f>VLOOKUP(A1191, Kickstarter!B:H, 7, FALSE)</f>
        <v>USD</v>
      </c>
      <c r="H1191">
        <f>VLOOKUP(A1191, Kickstarter!B:I, 8, FALSE)</f>
        <v>1467242995</v>
      </c>
    </row>
    <row r="1192" spans="1:8" ht="45" x14ac:dyDescent="0.25">
      <c r="A1192" s="1" t="s">
        <v>1191</v>
      </c>
      <c r="B1192" s="1" t="str">
        <f>VLOOKUP(A1192, Kickstarter!B:C, 2, FALSE)</f>
        <v>A pairing of self portraiture and writing to shed light on the reality of life with chronic illness.</v>
      </c>
      <c r="C1192" s="9">
        <f>VLOOKUP(A1192, Kickstarter!B:E, 3, FALSE)</f>
        <v>500</v>
      </c>
      <c r="D1192">
        <f>VLOOKUP(A1192, Kickstarter!B:E, 4, FALSE)</f>
        <v>675</v>
      </c>
      <c r="E1192" t="str">
        <f>VLOOKUP(A1192, Kickstarter!B:F, 5, FALSE)</f>
        <v>successful</v>
      </c>
      <c r="F1192" t="str">
        <f>VLOOKUP(A1192, Kickstarter!B:G, 6, FALSE)</f>
        <v>US</v>
      </c>
      <c r="G1192" t="str">
        <f>VLOOKUP(A1192, Kickstarter!B:H, 7, FALSE)</f>
        <v>USD</v>
      </c>
      <c r="H1192">
        <f>VLOOKUP(A1192, Kickstarter!B:I, 8, FALSE)</f>
        <v>1409500725</v>
      </c>
    </row>
    <row r="1193" spans="1:8" ht="60" x14ac:dyDescent="0.25">
      <c r="A1193" s="1" t="s">
        <v>1192</v>
      </c>
      <c r="B1193" s="1" t="str">
        <f>VLOOKUP(A1193, Kickstarter!B:C, 2, FALSE)</f>
        <v>A photo journal capturing 30 days of sweetness in Kyoto, Tokyo, and more. Join me to see the cutest &amp; prettiest images of Japan :)</v>
      </c>
      <c r="C1193" s="9">
        <f>VLOOKUP(A1193, Kickstarter!B:E, 3, FALSE)</f>
        <v>2700</v>
      </c>
      <c r="D1193">
        <f>VLOOKUP(A1193, Kickstarter!B:E, 4, FALSE)</f>
        <v>2945</v>
      </c>
      <c r="E1193" t="str">
        <f>VLOOKUP(A1193, Kickstarter!B:F, 5, FALSE)</f>
        <v>successful</v>
      </c>
      <c r="F1193" t="str">
        <f>VLOOKUP(A1193, Kickstarter!B:G, 6, FALSE)</f>
        <v>US</v>
      </c>
      <c r="G1193" t="str">
        <f>VLOOKUP(A1193, Kickstarter!B:H, 7, FALSE)</f>
        <v>USD</v>
      </c>
      <c r="H1193">
        <f>VLOOKUP(A1193, Kickstarter!B:I, 8, FALSE)</f>
        <v>1458480560</v>
      </c>
    </row>
    <row r="1194" spans="1:8" ht="30" x14ac:dyDescent="0.25">
      <c r="A1194" s="1" t="s">
        <v>1193</v>
      </c>
      <c r="B1194" s="1" t="str">
        <f>VLOOKUP(A1194, Kickstarter!B:C, 2, FALSE)</f>
        <v>A macro landscape photography art book &amp; limited edition prints. A Make 100 project.</v>
      </c>
      <c r="C1194" s="9">
        <f>VLOOKUP(A1194, Kickstarter!B:E, 3, FALSE)</f>
        <v>100</v>
      </c>
      <c r="D1194">
        <f>VLOOKUP(A1194, Kickstarter!B:E, 4, FALSE)</f>
        <v>290</v>
      </c>
      <c r="E1194" t="str">
        <f>VLOOKUP(A1194, Kickstarter!B:F, 5, FALSE)</f>
        <v>successful</v>
      </c>
      <c r="F1194" t="str">
        <f>VLOOKUP(A1194, Kickstarter!B:G, 6, FALSE)</f>
        <v>GB</v>
      </c>
      <c r="G1194" t="str">
        <f>VLOOKUP(A1194, Kickstarter!B:H, 7, FALSE)</f>
        <v>GBP</v>
      </c>
      <c r="H1194">
        <f>VLOOKUP(A1194, Kickstarter!B:I, 8, FALSE)</f>
        <v>1486814978</v>
      </c>
    </row>
    <row r="1195" spans="1:8" ht="60" x14ac:dyDescent="0.25">
      <c r="A1195" s="1" t="s">
        <v>1194</v>
      </c>
      <c r="B1195" s="1" t="str">
        <f>VLOOKUP(A1195, Kickstarter!B:C, 2, FALSE)</f>
        <v>Images &amp; the stories behind them from a professional photographers 1st 16 years shooting assignments for major magazines &amp; ad agencies.</v>
      </c>
      <c r="C1195" s="9">
        <f>VLOOKUP(A1195, Kickstarter!B:E, 3, FALSE)</f>
        <v>21000</v>
      </c>
      <c r="D1195">
        <f>VLOOKUP(A1195, Kickstarter!B:E, 4, FALSE)</f>
        <v>21831</v>
      </c>
      <c r="E1195" t="str">
        <f>VLOOKUP(A1195, Kickstarter!B:F, 5, FALSE)</f>
        <v>successful</v>
      </c>
      <c r="F1195" t="str">
        <f>VLOOKUP(A1195, Kickstarter!B:G, 6, FALSE)</f>
        <v>US</v>
      </c>
      <c r="G1195" t="str">
        <f>VLOOKUP(A1195, Kickstarter!B:H, 7, FALSE)</f>
        <v>USD</v>
      </c>
      <c r="H1195">
        <f>VLOOKUP(A1195, Kickstarter!B:I, 8, FALSE)</f>
        <v>1460223453</v>
      </c>
    </row>
    <row r="1196" spans="1:8" ht="60" x14ac:dyDescent="0.25">
      <c r="A1196" s="1" t="s">
        <v>1195</v>
      </c>
      <c r="B1196" s="1" t="str">
        <f>VLOOKUP(A1196, Kickstarter!B:C, 2, FALSE)</f>
        <v>A beautifully presented hardcover book of aerial photographs that show the west coast of Ireland as it's never been seen before.</v>
      </c>
      <c r="C1196" s="9">
        <f>VLOOKUP(A1196, Kickstarter!B:E, 3, FALSE)</f>
        <v>12500</v>
      </c>
      <c r="D1196">
        <f>VLOOKUP(A1196, Kickstarter!B:E, 4, FALSE)</f>
        <v>40280</v>
      </c>
      <c r="E1196" t="str">
        <f>VLOOKUP(A1196, Kickstarter!B:F, 5, FALSE)</f>
        <v>successful</v>
      </c>
      <c r="F1196" t="str">
        <f>VLOOKUP(A1196, Kickstarter!B:G, 6, FALSE)</f>
        <v>IE</v>
      </c>
      <c r="G1196" t="str">
        <f>VLOOKUP(A1196, Kickstarter!B:H, 7, FALSE)</f>
        <v>EUR</v>
      </c>
      <c r="H1196">
        <f>VLOOKUP(A1196, Kickstarter!B:I, 8, FALSE)</f>
        <v>1428493379</v>
      </c>
    </row>
    <row r="1197" spans="1:8" ht="60" x14ac:dyDescent="0.25">
      <c r="A1197" s="1" t="s">
        <v>1196</v>
      </c>
      <c r="B1197" s="1" t="str">
        <f>VLOOKUP(A1197, Kickstarter!B:C, 2, FALSE)</f>
        <v>CALAMITA/Ã€ is a tool for investigating the contemporary Vajont and the topic of catastrophes in general.
Â«CHE IDDIO CE LA MANDI BUONAÂ»</v>
      </c>
      <c r="C1197" s="9">
        <f>VLOOKUP(A1197, Kickstarter!B:E, 3, FALSE)</f>
        <v>10000</v>
      </c>
      <c r="D1197">
        <f>VLOOKUP(A1197, Kickstarter!B:E, 4, FALSE)</f>
        <v>13500</v>
      </c>
      <c r="E1197" t="str">
        <f>VLOOKUP(A1197, Kickstarter!B:F, 5, FALSE)</f>
        <v>successful</v>
      </c>
      <c r="F1197" t="str">
        <f>VLOOKUP(A1197, Kickstarter!B:G, 6, FALSE)</f>
        <v>IT</v>
      </c>
      <c r="G1197" t="str">
        <f>VLOOKUP(A1197, Kickstarter!B:H, 7, FALSE)</f>
        <v>EUR</v>
      </c>
      <c r="H1197">
        <f>VLOOKUP(A1197, Kickstarter!B:I, 8, FALSE)</f>
        <v>1450602000</v>
      </c>
    </row>
    <row r="1198" spans="1:8" ht="30" x14ac:dyDescent="0.25">
      <c r="A1198" s="1" t="s">
        <v>1197</v>
      </c>
      <c r="B1198" s="1" t="str">
        <f>VLOOKUP(A1198, Kickstarter!B:C, 2, FALSE)</f>
        <v>A book of male nudes photographed on location in Ibiza over the last 4 years.</v>
      </c>
      <c r="C1198" s="9">
        <f>VLOOKUP(A1198, Kickstarter!B:E, 3, FALSE)</f>
        <v>14500</v>
      </c>
      <c r="D1198">
        <f>VLOOKUP(A1198, Kickstarter!B:E, 4, FALSE)</f>
        <v>39137</v>
      </c>
      <c r="E1198" t="str">
        <f>VLOOKUP(A1198, Kickstarter!B:F, 5, FALSE)</f>
        <v>successful</v>
      </c>
      <c r="F1198" t="str">
        <f>VLOOKUP(A1198, Kickstarter!B:G, 6, FALSE)</f>
        <v>GB</v>
      </c>
      <c r="G1198" t="str">
        <f>VLOOKUP(A1198, Kickstarter!B:H, 7, FALSE)</f>
        <v>GBP</v>
      </c>
      <c r="H1198">
        <f>VLOOKUP(A1198, Kickstarter!B:I, 8, FALSE)</f>
        <v>1450467539</v>
      </c>
    </row>
    <row r="1199" spans="1:8" ht="60" x14ac:dyDescent="0.25">
      <c r="A1199" s="1" t="s">
        <v>1198</v>
      </c>
      <c r="B1199" s="1" t="str">
        <f>VLOOKUP(A1199, Kickstarter!B:C, 2, FALSE)</f>
        <v>A coffee table book celebrating Colorado brewery culture; exploring the passion and personality of local breweries through photographs.</v>
      </c>
      <c r="C1199" s="9">
        <f>VLOOKUP(A1199, Kickstarter!B:E, 3, FALSE)</f>
        <v>15000</v>
      </c>
      <c r="D1199">
        <f>VLOOKUP(A1199, Kickstarter!B:E, 4, FALSE)</f>
        <v>37994</v>
      </c>
      <c r="E1199" t="str">
        <f>VLOOKUP(A1199, Kickstarter!B:F, 5, FALSE)</f>
        <v>successful</v>
      </c>
      <c r="F1199" t="str">
        <f>VLOOKUP(A1199, Kickstarter!B:G, 6, FALSE)</f>
        <v>US</v>
      </c>
      <c r="G1199" t="str">
        <f>VLOOKUP(A1199, Kickstarter!B:H, 7, FALSE)</f>
        <v>USD</v>
      </c>
      <c r="H1199">
        <f>VLOOKUP(A1199, Kickstarter!B:I, 8, FALSE)</f>
        <v>1465797540</v>
      </c>
    </row>
    <row r="1200" spans="1:8" ht="60" x14ac:dyDescent="0.25">
      <c r="A1200" s="1" t="s">
        <v>1199</v>
      </c>
      <c r="B1200" s="1" t="str">
        <f>VLOOKUP(A1200, Kickstarter!B:C, 2, FALSE)</f>
        <v>The White Desert is a photo project, documenting the fragility and beauty of the planet, from the Arctic to Antarctic regions!</v>
      </c>
      <c r="C1200" s="9">
        <f>VLOOKUP(A1200, Kickstarter!B:E, 3, FALSE)</f>
        <v>3500</v>
      </c>
      <c r="D1200">
        <f>VLOOKUP(A1200, Kickstarter!B:E, 4, FALSE)</f>
        <v>9121</v>
      </c>
      <c r="E1200" t="str">
        <f>VLOOKUP(A1200, Kickstarter!B:F, 5, FALSE)</f>
        <v>successful</v>
      </c>
      <c r="F1200" t="str">
        <f>VLOOKUP(A1200, Kickstarter!B:G, 6, FALSE)</f>
        <v>US</v>
      </c>
      <c r="G1200" t="str">
        <f>VLOOKUP(A1200, Kickstarter!B:H, 7, FALSE)</f>
        <v>USD</v>
      </c>
      <c r="H1200">
        <f>VLOOKUP(A1200, Kickstarter!B:I, 8, FALSE)</f>
        <v>1451530800</v>
      </c>
    </row>
    <row r="1201" spans="1:8" ht="60" x14ac:dyDescent="0.25">
      <c r="A1201" s="1" t="s">
        <v>1200</v>
      </c>
      <c r="B1201" s="1" t="str">
        <f>VLOOKUP(A1201, Kickstarter!B:C, 2, FALSE)</f>
        <v>There are over 627.295 Syrian refugees in Jordan due to the war. Let me tell you some of their stories with the help of a photobook!</v>
      </c>
      <c r="C1201" s="9">
        <f>VLOOKUP(A1201, Kickstarter!B:E, 3, FALSE)</f>
        <v>2658</v>
      </c>
      <c r="D1201">
        <f>VLOOKUP(A1201, Kickstarter!B:E, 4, FALSE)</f>
        <v>2693</v>
      </c>
      <c r="E1201" t="str">
        <f>VLOOKUP(A1201, Kickstarter!B:F, 5, FALSE)</f>
        <v>successful</v>
      </c>
      <c r="F1201" t="str">
        <f>VLOOKUP(A1201, Kickstarter!B:G, 6, FALSE)</f>
        <v>GB</v>
      </c>
      <c r="G1201" t="str">
        <f>VLOOKUP(A1201, Kickstarter!B:H, 7, FALSE)</f>
        <v>GBP</v>
      </c>
      <c r="H1201">
        <f>VLOOKUP(A1201, Kickstarter!B:I, 8, FALSE)</f>
        <v>1436380200</v>
      </c>
    </row>
    <row r="1202" spans="1:8" ht="60" x14ac:dyDescent="0.25">
      <c r="A1202" s="1" t="s">
        <v>1201</v>
      </c>
      <c r="B1202" s="1" t="str">
        <f>VLOOKUP(A1202, Kickstarter!B:C, 2, FALSE)</f>
        <v>Modern Nomads Journal is an 88 page magazine style publication containing photo stories about Somalis in the Horn of Africa.</v>
      </c>
      <c r="C1202" s="9">
        <f>VLOOKUP(A1202, Kickstarter!B:E, 3, FALSE)</f>
        <v>4800</v>
      </c>
      <c r="D1202">
        <f>VLOOKUP(A1202, Kickstarter!B:E, 4, FALSE)</f>
        <v>6029</v>
      </c>
      <c r="E1202" t="str">
        <f>VLOOKUP(A1202, Kickstarter!B:F, 5, FALSE)</f>
        <v>successful</v>
      </c>
      <c r="F1202" t="str">
        <f>VLOOKUP(A1202, Kickstarter!B:G, 6, FALSE)</f>
        <v>US</v>
      </c>
      <c r="G1202" t="str">
        <f>VLOOKUP(A1202, Kickstarter!B:H, 7, FALSE)</f>
        <v>USD</v>
      </c>
      <c r="H1202">
        <f>VLOOKUP(A1202, Kickstarter!B:I, 8, FALSE)</f>
        <v>1429183656</v>
      </c>
    </row>
    <row r="1203" spans="1:8" ht="60" x14ac:dyDescent="0.25">
      <c r="A1203" s="1" t="s">
        <v>1202</v>
      </c>
      <c r="B1203" s="1" t="str">
        <f>VLOOKUP(A1203, Kickstarter!B:C, 2, FALSE)</f>
        <v>Documentary book about the lives of disabled people and Chernobyl victims living in governmental institutions called Internats</v>
      </c>
      <c r="C1203" s="9">
        <f>VLOOKUP(A1203, Kickstarter!B:E, 3, FALSE)</f>
        <v>6000</v>
      </c>
      <c r="D1203">
        <f>VLOOKUP(A1203, Kickstarter!B:E, 4, FALSE)</f>
        <v>6146.27</v>
      </c>
      <c r="E1203" t="str">
        <f>VLOOKUP(A1203, Kickstarter!B:F, 5, FALSE)</f>
        <v>successful</v>
      </c>
      <c r="F1203" t="str">
        <f>VLOOKUP(A1203, Kickstarter!B:G, 6, FALSE)</f>
        <v>GB</v>
      </c>
      <c r="G1203" t="str">
        <f>VLOOKUP(A1203, Kickstarter!B:H, 7, FALSE)</f>
        <v>GBP</v>
      </c>
      <c r="H1203">
        <f>VLOOKUP(A1203, Kickstarter!B:I, 8, FALSE)</f>
        <v>1468593246</v>
      </c>
    </row>
    <row r="1204" spans="1:8" ht="60" x14ac:dyDescent="0.25">
      <c r="A1204" s="1" t="s">
        <v>1203</v>
      </c>
      <c r="B1204" s="1" t="str">
        <f>VLOOKUP(A1204, Kickstarter!B:C, 2, FALSE)</f>
        <v>This coffee table book features Melbourne as never seen before through the eyes of an artist now 93 years old. Melbourne from 1968-1971</v>
      </c>
      <c r="C1204" s="9">
        <f>VLOOKUP(A1204, Kickstarter!B:E, 3, FALSE)</f>
        <v>25000</v>
      </c>
      <c r="D1204">
        <f>VLOOKUP(A1204, Kickstarter!B:E, 4, FALSE)</f>
        <v>49811</v>
      </c>
      <c r="E1204" t="str">
        <f>VLOOKUP(A1204, Kickstarter!B:F, 5, FALSE)</f>
        <v>successful</v>
      </c>
      <c r="F1204" t="str">
        <f>VLOOKUP(A1204, Kickstarter!B:G, 6, FALSE)</f>
        <v>AU</v>
      </c>
      <c r="G1204" t="str">
        <f>VLOOKUP(A1204, Kickstarter!B:H, 7, FALSE)</f>
        <v>AUD</v>
      </c>
      <c r="H1204">
        <f>VLOOKUP(A1204, Kickstarter!B:I, 8, FALSE)</f>
        <v>1435388154</v>
      </c>
    </row>
    <row r="1205" spans="1:8" ht="45" x14ac:dyDescent="0.25">
      <c r="A1205" s="1" t="s">
        <v>1204</v>
      </c>
      <c r="B1205" s="1" t="str">
        <f>VLOOKUP(A1205, Kickstarter!B:C, 2, FALSE)</f>
        <v>reAPPEARANCES is a series of photographs shot with a digital toy camera, a visual and cultural journey through appearances.</v>
      </c>
      <c r="C1205" s="9">
        <f>VLOOKUP(A1205, Kickstarter!B:E, 3, FALSE)</f>
        <v>16300</v>
      </c>
      <c r="D1205">
        <f>VLOOKUP(A1205, Kickstarter!B:E, 4, FALSE)</f>
        <v>16700</v>
      </c>
      <c r="E1205" t="str">
        <f>VLOOKUP(A1205, Kickstarter!B:F, 5, FALSE)</f>
        <v>successful</v>
      </c>
      <c r="F1205" t="str">
        <f>VLOOKUP(A1205, Kickstarter!B:G, 6, FALSE)</f>
        <v>US</v>
      </c>
      <c r="G1205" t="str">
        <f>VLOOKUP(A1205, Kickstarter!B:H, 7, FALSE)</f>
        <v>USD</v>
      </c>
      <c r="H1205">
        <f>VLOOKUP(A1205, Kickstarter!B:I, 8, FALSE)</f>
        <v>1433083527</v>
      </c>
    </row>
    <row r="1206" spans="1:8" ht="45" x14ac:dyDescent="0.25">
      <c r="A1206" s="1" t="s">
        <v>1205</v>
      </c>
      <c r="B1206" s="1" t="str">
        <f>VLOOKUP(A1206, Kickstarter!B:C, 2, FALSE)</f>
        <v>A fine art book capturing the beauty of nature in the Western United States by landscape photographer Cheyne Walls.</v>
      </c>
      <c r="C1206" s="9">
        <f>VLOOKUP(A1206, Kickstarter!B:E, 3, FALSE)</f>
        <v>13000</v>
      </c>
      <c r="D1206">
        <f>VLOOKUP(A1206, Kickstarter!B:E, 4, FALSE)</f>
        <v>13383</v>
      </c>
      <c r="E1206" t="str">
        <f>VLOOKUP(A1206, Kickstarter!B:F, 5, FALSE)</f>
        <v>successful</v>
      </c>
      <c r="F1206" t="str">
        <f>VLOOKUP(A1206, Kickstarter!B:G, 6, FALSE)</f>
        <v>US</v>
      </c>
      <c r="G1206" t="str">
        <f>VLOOKUP(A1206, Kickstarter!B:H, 7, FALSE)</f>
        <v>USD</v>
      </c>
      <c r="H1206">
        <f>VLOOKUP(A1206, Kickstarter!B:I, 8, FALSE)</f>
        <v>1449205200</v>
      </c>
    </row>
    <row r="1207" spans="1:8" ht="60" x14ac:dyDescent="0.25">
      <c r="A1207" s="1" t="s">
        <v>1206</v>
      </c>
      <c r="B1207" s="1" t="str">
        <f>VLOOKUP(A1207, Kickstarter!B:C, 2, FALSE)</f>
        <v>A photo book by photographer Mahdi Ehsaei depicting the little known minority of Afro-Iranians in South Iran in fascinating portraits.</v>
      </c>
      <c r="C1207" s="9">
        <f>VLOOKUP(A1207, Kickstarter!B:E, 3, FALSE)</f>
        <v>13000</v>
      </c>
      <c r="D1207">
        <f>VLOOKUP(A1207, Kickstarter!B:E, 4, FALSE)</f>
        <v>13112</v>
      </c>
      <c r="E1207" t="str">
        <f>VLOOKUP(A1207, Kickstarter!B:F, 5, FALSE)</f>
        <v>successful</v>
      </c>
      <c r="F1207" t="str">
        <f>VLOOKUP(A1207, Kickstarter!B:G, 6, FALSE)</f>
        <v>DE</v>
      </c>
      <c r="G1207" t="str">
        <f>VLOOKUP(A1207, Kickstarter!B:H, 7, FALSE)</f>
        <v>EUR</v>
      </c>
      <c r="H1207">
        <f>VLOOKUP(A1207, Kickstarter!B:I, 8, FALSE)</f>
        <v>1434197351</v>
      </c>
    </row>
    <row r="1208" spans="1:8" ht="60" x14ac:dyDescent="0.25">
      <c r="A1208" s="1" t="s">
        <v>1207</v>
      </c>
      <c r="B1208" s="1" t="str">
        <f>VLOOKUP(A1208, Kickstarter!B:C, 2, FALSE)</f>
        <v>Limited edition zine by photographic artist Esthaem, signed and hand-numbered including a screen printed banderole. Edition of 100.</v>
      </c>
      <c r="C1208" s="9">
        <f>VLOOKUP(A1208, Kickstarter!B:E, 3, FALSE)</f>
        <v>900</v>
      </c>
      <c r="D1208">
        <f>VLOOKUP(A1208, Kickstarter!B:E, 4, FALSE)</f>
        <v>1035</v>
      </c>
      <c r="E1208" t="str">
        <f>VLOOKUP(A1208, Kickstarter!B:F, 5, FALSE)</f>
        <v>successful</v>
      </c>
      <c r="F1208" t="str">
        <f>VLOOKUP(A1208, Kickstarter!B:G, 6, FALSE)</f>
        <v>AT</v>
      </c>
      <c r="G1208" t="str">
        <f>VLOOKUP(A1208, Kickstarter!B:H, 7, FALSE)</f>
        <v>EUR</v>
      </c>
      <c r="H1208">
        <f>VLOOKUP(A1208, Kickstarter!B:I, 8, FALSE)</f>
        <v>1489238940</v>
      </c>
    </row>
    <row r="1209" spans="1:8" ht="30" x14ac:dyDescent="0.25">
      <c r="A1209" s="1" t="s">
        <v>1208</v>
      </c>
      <c r="B1209" s="1" t="str">
        <f>VLOOKUP(A1209, Kickstarter!B:C, 2, FALSE)</f>
        <v>A humanistic photo book about ancestral &amp; post-modern Italy.</v>
      </c>
      <c r="C1209" s="9">
        <f>VLOOKUP(A1209, Kickstarter!B:E, 3, FALSE)</f>
        <v>16700</v>
      </c>
      <c r="D1209">
        <f>VLOOKUP(A1209, Kickstarter!B:E, 4, FALSE)</f>
        <v>17396</v>
      </c>
      <c r="E1209" t="str">
        <f>VLOOKUP(A1209, Kickstarter!B:F, 5, FALSE)</f>
        <v>successful</v>
      </c>
      <c r="F1209" t="str">
        <f>VLOOKUP(A1209, Kickstarter!B:G, 6, FALSE)</f>
        <v>IT</v>
      </c>
      <c r="G1209" t="str">
        <f>VLOOKUP(A1209, Kickstarter!B:H, 7, FALSE)</f>
        <v>EUR</v>
      </c>
      <c r="H1209">
        <f>VLOOKUP(A1209, Kickstarter!B:I, 8, FALSE)</f>
        <v>1459418400</v>
      </c>
    </row>
    <row r="1210" spans="1:8" ht="60" x14ac:dyDescent="0.25">
      <c r="A1210" s="1" t="s">
        <v>1209</v>
      </c>
      <c r="B1210" s="1" t="str">
        <f>VLOOKUP(A1210, Kickstarter!B:C, 2, FALSE)</f>
        <v>Help me complete the photography and publish a fine art book on White Sands National Monument, a uniquely significant place.</v>
      </c>
      <c r="C1210" s="9">
        <f>VLOOKUP(A1210, Kickstarter!B:E, 3, FALSE)</f>
        <v>10000</v>
      </c>
      <c r="D1210">
        <f>VLOOKUP(A1210, Kickstarter!B:E, 4, FALSE)</f>
        <v>15530</v>
      </c>
      <c r="E1210" t="str">
        <f>VLOOKUP(A1210, Kickstarter!B:F, 5, FALSE)</f>
        <v>successful</v>
      </c>
      <c r="F1210" t="str">
        <f>VLOOKUP(A1210, Kickstarter!B:G, 6, FALSE)</f>
        <v>US</v>
      </c>
      <c r="G1210" t="str">
        <f>VLOOKUP(A1210, Kickstarter!B:H, 7, FALSE)</f>
        <v>USD</v>
      </c>
      <c r="H1210">
        <f>VLOOKUP(A1210, Kickstarter!B:I, 8, FALSE)</f>
        <v>1458835264</v>
      </c>
    </row>
    <row r="1211" spans="1:8" ht="60" x14ac:dyDescent="0.25">
      <c r="A1211" s="1" t="s">
        <v>1210</v>
      </c>
      <c r="B1211" s="1" t="str">
        <f>VLOOKUP(A1211, Kickstarter!B:C, 2, FALSE)</f>
        <v>This 80 page book displays 75 beautiful images of the Holy Land, site descriptions, scripture and thought provoking comments.</v>
      </c>
      <c r="C1211" s="9">
        <f>VLOOKUP(A1211, Kickstarter!B:E, 3, FALSE)</f>
        <v>6000</v>
      </c>
      <c r="D1211">
        <f>VLOOKUP(A1211, Kickstarter!B:E, 4, FALSE)</f>
        <v>6360</v>
      </c>
      <c r="E1211" t="str">
        <f>VLOOKUP(A1211, Kickstarter!B:F, 5, FALSE)</f>
        <v>successful</v>
      </c>
      <c r="F1211" t="str">
        <f>VLOOKUP(A1211, Kickstarter!B:G, 6, FALSE)</f>
        <v>US</v>
      </c>
      <c r="G1211" t="str">
        <f>VLOOKUP(A1211, Kickstarter!B:H, 7, FALSE)</f>
        <v>USD</v>
      </c>
      <c r="H1211">
        <f>VLOOKUP(A1211, Kickstarter!B:I, 8, FALSE)</f>
        <v>1488053905</v>
      </c>
    </row>
    <row r="1212" spans="1:8" ht="30" x14ac:dyDescent="0.25">
      <c r="A1212" s="1" t="s">
        <v>1211</v>
      </c>
      <c r="B1212" s="1" t="str">
        <f>VLOOKUP(A1212, Kickstarter!B:C, 2, FALSE)</f>
        <v>En fotobok om livet i det enda andra GÃ¶teborg i vÃ¤rlden</v>
      </c>
      <c r="C1212" s="9">
        <f>VLOOKUP(A1212, Kickstarter!B:E, 3, FALSE)</f>
        <v>20000</v>
      </c>
      <c r="D1212">
        <f>VLOOKUP(A1212, Kickstarter!B:E, 4, FALSE)</f>
        <v>50863</v>
      </c>
      <c r="E1212" t="str">
        <f>VLOOKUP(A1212, Kickstarter!B:F, 5, FALSE)</f>
        <v>successful</v>
      </c>
      <c r="F1212" t="str">
        <f>VLOOKUP(A1212, Kickstarter!B:G, 6, FALSE)</f>
        <v>SE</v>
      </c>
      <c r="G1212" t="str">
        <f>VLOOKUP(A1212, Kickstarter!B:H, 7, FALSE)</f>
        <v>SEK</v>
      </c>
      <c r="H1212">
        <f>VLOOKUP(A1212, Kickstarter!B:I, 8, FALSE)</f>
        <v>1433106000</v>
      </c>
    </row>
    <row r="1213" spans="1:8" ht="60" x14ac:dyDescent="0.25">
      <c r="A1213" s="1" t="s">
        <v>1212</v>
      </c>
      <c r="B1213" s="1" t="str">
        <f>VLOOKUP(A1213, Kickstarter!B:C, 2, FALSE)</f>
        <v>From 2010 to 2015, I took over 15 000 photos in Japan. Here's 500 of them. Landscape, city view, people and so much more!</v>
      </c>
      <c r="C1213" s="9">
        <f>VLOOKUP(A1213, Kickstarter!B:E, 3, FALSE)</f>
        <v>1000</v>
      </c>
      <c r="D1213">
        <f>VLOOKUP(A1213, Kickstarter!B:E, 4, FALSE)</f>
        <v>1011</v>
      </c>
      <c r="E1213" t="str">
        <f>VLOOKUP(A1213, Kickstarter!B:F, 5, FALSE)</f>
        <v>successful</v>
      </c>
      <c r="F1213" t="str">
        <f>VLOOKUP(A1213, Kickstarter!B:G, 6, FALSE)</f>
        <v>CA</v>
      </c>
      <c r="G1213" t="str">
        <f>VLOOKUP(A1213, Kickstarter!B:H, 7, FALSE)</f>
        <v>CAD</v>
      </c>
      <c r="H1213">
        <f>VLOOKUP(A1213, Kickstarter!B:I, 8, FALSE)</f>
        <v>1465505261</v>
      </c>
    </row>
    <row r="1214" spans="1:8" ht="60" x14ac:dyDescent="0.25">
      <c r="A1214" s="1" t="s">
        <v>1213</v>
      </c>
      <c r="B1214" s="1" t="str">
        <f>VLOOKUP(A1214, Kickstarter!B:C, 2, FALSE)</f>
        <v>Faces of Yoga is a series of uncomfortable photos of people in strange positions. The photo book will be ready for the holiday season!</v>
      </c>
      <c r="C1214" s="9">
        <f>VLOOKUP(A1214, Kickstarter!B:E, 3, FALSE)</f>
        <v>2500</v>
      </c>
      <c r="D1214">
        <f>VLOOKUP(A1214, Kickstarter!B:E, 4, FALSE)</f>
        <v>3226</v>
      </c>
      <c r="E1214" t="str">
        <f>VLOOKUP(A1214, Kickstarter!B:F, 5, FALSE)</f>
        <v>successful</v>
      </c>
      <c r="F1214" t="str">
        <f>VLOOKUP(A1214, Kickstarter!B:G, 6, FALSE)</f>
        <v>US</v>
      </c>
      <c r="G1214" t="str">
        <f>VLOOKUP(A1214, Kickstarter!B:H, 7, FALSE)</f>
        <v>USD</v>
      </c>
      <c r="H1214">
        <f>VLOOKUP(A1214, Kickstarter!B:I, 8, FALSE)</f>
        <v>1448586000</v>
      </c>
    </row>
    <row r="1215" spans="1:8" ht="60" x14ac:dyDescent="0.25">
      <c r="A1215" s="1" t="s">
        <v>1214</v>
      </c>
      <c r="B1215" s="1" t="str">
        <f>VLOOKUP(A1215, Kickstarter!B:C, 2, FALSE)</f>
        <v>A collection of 97 colour photographs showcasing Iceland's spectacular scenery, beautifully presented in 128 page hardcover book.</v>
      </c>
      <c r="C1215" s="9">
        <f>VLOOKUP(A1215, Kickstarter!B:E, 3, FALSE)</f>
        <v>6500</v>
      </c>
      <c r="D1215">
        <f>VLOOKUP(A1215, Kickstarter!B:E, 4, FALSE)</f>
        <v>6645</v>
      </c>
      <c r="E1215" t="str">
        <f>VLOOKUP(A1215, Kickstarter!B:F, 5, FALSE)</f>
        <v>successful</v>
      </c>
      <c r="F1215" t="str">
        <f>VLOOKUP(A1215, Kickstarter!B:G, 6, FALSE)</f>
        <v>GB</v>
      </c>
      <c r="G1215" t="str">
        <f>VLOOKUP(A1215, Kickstarter!B:H, 7, FALSE)</f>
        <v>GBP</v>
      </c>
      <c r="H1215">
        <f>VLOOKUP(A1215, Kickstarter!B:I, 8, FALSE)</f>
        <v>1485886100</v>
      </c>
    </row>
    <row r="1216" spans="1:8" ht="60" x14ac:dyDescent="0.25">
      <c r="A1216" s="1" t="s">
        <v>1215</v>
      </c>
      <c r="B1216" s="1" t="str">
        <f>VLOOKUP(A1216, Kickstarter!B:C, 2, FALSE)</f>
        <v>A coffee table book with photographs of nature's splendor from the mystical valley of Lachen in the Eastern recesses of the Himalaya.</v>
      </c>
      <c r="C1216" s="9">
        <f>VLOOKUP(A1216, Kickstarter!B:E, 3, FALSE)</f>
        <v>2000</v>
      </c>
      <c r="D1216">
        <f>VLOOKUP(A1216, Kickstarter!B:E, 4, FALSE)</f>
        <v>2636</v>
      </c>
      <c r="E1216" t="str">
        <f>VLOOKUP(A1216, Kickstarter!B:F, 5, FALSE)</f>
        <v>successful</v>
      </c>
      <c r="F1216" t="str">
        <f>VLOOKUP(A1216, Kickstarter!B:G, 6, FALSE)</f>
        <v>US</v>
      </c>
      <c r="G1216" t="str">
        <f>VLOOKUP(A1216, Kickstarter!B:H, 7, FALSE)</f>
        <v>USD</v>
      </c>
      <c r="H1216">
        <f>VLOOKUP(A1216, Kickstarter!B:I, 8, FALSE)</f>
        <v>1433880605</v>
      </c>
    </row>
    <row r="1217" spans="1:8" ht="60" x14ac:dyDescent="0.25">
      <c r="A1217" s="1" t="s">
        <v>1216</v>
      </c>
      <c r="B1217" s="1" t="str">
        <f>VLOOKUP(A1217, Kickstarter!B:C, 2, FALSE)</f>
        <v>A photography book that brings you on a journey through Tokyo and beyond.   This is a collection of my best images from ShootTokyo.</v>
      </c>
      <c r="C1217" s="9">
        <f>VLOOKUP(A1217, Kickstarter!B:E, 3, FALSE)</f>
        <v>5000</v>
      </c>
      <c r="D1217">
        <f>VLOOKUP(A1217, Kickstarter!B:E, 4, FALSE)</f>
        <v>39304.01</v>
      </c>
      <c r="E1217" t="str">
        <f>VLOOKUP(A1217, Kickstarter!B:F, 5, FALSE)</f>
        <v>successful</v>
      </c>
      <c r="F1217" t="str">
        <f>VLOOKUP(A1217, Kickstarter!B:G, 6, FALSE)</f>
        <v>US</v>
      </c>
      <c r="G1217" t="str">
        <f>VLOOKUP(A1217, Kickstarter!B:H, 7, FALSE)</f>
        <v>USD</v>
      </c>
      <c r="H1217">
        <f>VLOOKUP(A1217, Kickstarter!B:I, 8, FALSE)</f>
        <v>1401487756</v>
      </c>
    </row>
    <row r="1218" spans="1:8" ht="30" x14ac:dyDescent="0.25">
      <c r="A1218" s="1" t="s">
        <v>1217</v>
      </c>
      <c r="B1218" s="1" t="str">
        <f>VLOOKUP(A1218, Kickstarter!B:C, 2, FALSE)</f>
        <v>A fine art photography book taking a new look at the art of bonsai.</v>
      </c>
      <c r="C1218" s="9">
        <f>VLOOKUP(A1218, Kickstarter!B:E, 3, FALSE)</f>
        <v>14000</v>
      </c>
      <c r="D1218">
        <f>VLOOKUP(A1218, Kickstarter!B:E, 4, FALSE)</f>
        <v>20398</v>
      </c>
      <c r="E1218" t="str">
        <f>VLOOKUP(A1218, Kickstarter!B:F, 5, FALSE)</f>
        <v>successful</v>
      </c>
      <c r="F1218" t="str">
        <f>VLOOKUP(A1218, Kickstarter!B:G, 6, FALSE)</f>
        <v>US</v>
      </c>
      <c r="G1218" t="str">
        <f>VLOOKUP(A1218, Kickstarter!B:H, 7, FALSE)</f>
        <v>USD</v>
      </c>
      <c r="H1218">
        <f>VLOOKUP(A1218, Kickstarter!B:I, 8, FALSE)</f>
        <v>1443826980</v>
      </c>
    </row>
    <row r="1219" spans="1:8" ht="45" x14ac:dyDescent="0.25">
      <c r="A1219" s="1" t="s">
        <v>1218</v>
      </c>
      <c r="B1219" s="1" t="str">
        <f>VLOOKUP(A1219, Kickstarter!B:C, 2, FALSE)</f>
        <v>"Either Limits Or Contradictions" is a Photo Book about the pace of life, death and time passing. A Daylight Books Publication.</v>
      </c>
      <c r="C1219" s="9">
        <f>VLOOKUP(A1219, Kickstarter!B:E, 3, FALSE)</f>
        <v>26500</v>
      </c>
      <c r="D1219">
        <f>VLOOKUP(A1219, Kickstarter!B:E, 4, FALSE)</f>
        <v>27189</v>
      </c>
      <c r="E1219" t="str">
        <f>VLOOKUP(A1219, Kickstarter!B:F, 5, FALSE)</f>
        <v>successful</v>
      </c>
      <c r="F1219" t="str">
        <f>VLOOKUP(A1219, Kickstarter!B:G, 6, FALSE)</f>
        <v>US</v>
      </c>
      <c r="G1219" t="str">
        <f>VLOOKUP(A1219, Kickstarter!B:H, 7, FALSE)</f>
        <v>USD</v>
      </c>
      <c r="H1219">
        <f>VLOOKUP(A1219, Kickstarter!B:I, 8, FALSE)</f>
        <v>1468524340</v>
      </c>
    </row>
    <row r="1220" spans="1:8" ht="60" x14ac:dyDescent="0.25">
      <c r="A1220" s="1" t="s">
        <v>1219</v>
      </c>
      <c r="B1220" s="1" t="str">
        <f>VLOOKUP(A1220, Kickstarter!B:C, 2, FALSE)</f>
        <v>The Mountaineers Books and I, Carl Battreall, have teamed up to create the first photography book of the legendary Alaska Range.</v>
      </c>
      <c r="C1220" s="9">
        <f>VLOOKUP(A1220, Kickstarter!B:E, 3, FALSE)</f>
        <v>9000</v>
      </c>
      <c r="D1220">
        <f>VLOOKUP(A1220, Kickstarter!B:E, 4, FALSE)</f>
        <v>15505</v>
      </c>
      <c r="E1220" t="str">
        <f>VLOOKUP(A1220, Kickstarter!B:F, 5, FALSE)</f>
        <v>successful</v>
      </c>
      <c r="F1220" t="str">
        <f>VLOOKUP(A1220, Kickstarter!B:G, 6, FALSE)</f>
        <v>US</v>
      </c>
      <c r="G1220" t="str">
        <f>VLOOKUP(A1220, Kickstarter!B:H, 7, FALSE)</f>
        <v>USD</v>
      </c>
      <c r="H1220">
        <f>VLOOKUP(A1220, Kickstarter!B:I, 8, FALSE)</f>
        <v>1446346800</v>
      </c>
    </row>
    <row r="1221" spans="1:8" ht="45" x14ac:dyDescent="0.25">
      <c r="A1221" s="1" t="s">
        <v>1220</v>
      </c>
      <c r="B1221" s="1" t="str">
        <f>VLOOKUP(A1221, Kickstarter!B:C, 2, FALSE)</f>
        <v>The Box is a fine art book of Ron Amato's innovative and seductive photography project.</v>
      </c>
      <c r="C1221" s="9">
        <f>VLOOKUP(A1221, Kickstarter!B:E, 3, FALSE)</f>
        <v>16350</v>
      </c>
      <c r="D1221">
        <f>VLOOKUP(A1221, Kickstarter!B:E, 4, FALSE)</f>
        <v>26024</v>
      </c>
      <c r="E1221" t="str">
        <f>VLOOKUP(A1221, Kickstarter!B:F, 5, FALSE)</f>
        <v>successful</v>
      </c>
      <c r="F1221" t="str">
        <f>VLOOKUP(A1221, Kickstarter!B:G, 6, FALSE)</f>
        <v>US</v>
      </c>
      <c r="G1221" t="str">
        <f>VLOOKUP(A1221, Kickstarter!B:H, 7, FALSE)</f>
        <v>USD</v>
      </c>
      <c r="H1221">
        <f>VLOOKUP(A1221, Kickstarter!B:I, 8, FALSE)</f>
        <v>1476961513</v>
      </c>
    </row>
    <row r="1222" spans="1:8" ht="45" x14ac:dyDescent="0.25">
      <c r="A1222" s="1" t="s">
        <v>1221</v>
      </c>
      <c r="B1222" s="1" t="str">
        <f>VLOOKUP(A1222, Kickstarter!B:C, 2, FALSE)</f>
        <v>A beautiful photo art book of portraits and conversations with people that may expand your idea of gender.</v>
      </c>
      <c r="C1222" s="9">
        <f>VLOOKUP(A1222, Kickstarter!B:E, 3, FALSE)</f>
        <v>15000</v>
      </c>
      <c r="D1222">
        <f>VLOOKUP(A1222, Kickstarter!B:E, 4, FALSE)</f>
        <v>15565</v>
      </c>
      <c r="E1222" t="str">
        <f>VLOOKUP(A1222, Kickstarter!B:F, 5, FALSE)</f>
        <v>successful</v>
      </c>
      <c r="F1222" t="str">
        <f>VLOOKUP(A1222, Kickstarter!B:G, 6, FALSE)</f>
        <v>DE</v>
      </c>
      <c r="G1222" t="str">
        <f>VLOOKUP(A1222, Kickstarter!B:H, 7, FALSE)</f>
        <v>EUR</v>
      </c>
      <c r="H1222">
        <f>VLOOKUP(A1222, Kickstarter!B:I, 8, FALSE)</f>
        <v>1440515112</v>
      </c>
    </row>
    <row r="1223" spans="1:8" ht="60" x14ac:dyDescent="0.25">
      <c r="A1223" s="1" t="s">
        <v>1222</v>
      </c>
      <c r="B1223" s="1" t="str">
        <f>VLOOKUP(A1223, Kickstarter!B:C, 2, FALSE)</f>
        <v>Photography book exploring the community of Oldham Athletic Football Club, their relation to the town and the theatre of football.</v>
      </c>
      <c r="C1223" s="9">
        <f>VLOOKUP(A1223, Kickstarter!B:E, 3, FALSE)</f>
        <v>2200</v>
      </c>
      <c r="D1223">
        <f>VLOOKUP(A1223, Kickstarter!B:E, 4, FALSE)</f>
        <v>2451.0100000000002</v>
      </c>
      <c r="E1223" t="str">
        <f>VLOOKUP(A1223, Kickstarter!B:F, 5, FALSE)</f>
        <v>successful</v>
      </c>
      <c r="F1223" t="str">
        <f>VLOOKUP(A1223, Kickstarter!B:G, 6, FALSE)</f>
        <v>GB</v>
      </c>
      <c r="G1223" t="str">
        <f>VLOOKUP(A1223, Kickstarter!B:H, 7, FALSE)</f>
        <v>GBP</v>
      </c>
      <c r="H1223">
        <f>VLOOKUP(A1223, Kickstarter!B:I, 8, FALSE)</f>
        <v>1480809600</v>
      </c>
    </row>
    <row r="1224" spans="1:8" ht="30" x14ac:dyDescent="0.25">
      <c r="A1224" s="1" t="s">
        <v>1223</v>
      </c>
      <c r="B1224" s="1" t="str">
        <f>VLOOKUP(A1224, Kickstarter!B:C, 2, FALSE)</f>
        <v>Project Pilgrim is my effort to work towards normalizing mental health.</v>
      </c>
      <c r="C1224" s="9">
        <f>VLOOKUP(A1224, Kickstarter!B:E, 3, FALSE)</f>
        <v>4000</v>
      </c>
      <c r="D1224">
        <f>VLOOKUP(A1224, Kickstarter!B:E, 4, FALSE)</f>
        <v>11215</v>
      </c>
      <c r="E1224" t="str">
        <f>VLOOKUP(A1224, Kickstarter!B:F, 5, FALSE)</f>
        <v>successful</v>
      </c>
      <c r="F1224" t="str">
        <f>VLOOKUP(A1224, Kickstarter!B:G, 6, FALSE)</f>
        <v>CA</v>
      </c>
      <c r="G1224" t="str">
        <f>VLOOKUP(A1224, Kickstarter!B:H, 7, FALSE)</f>
        <v>CAD</v>
      </c>
      <c r="H1224">
        <f>VLOOKUP(A1224, Kickstarter!B:I, 8, FALSE)</f>
        <v>1459483200</v>
      </c>
    </row>
    <row r="1225" spans="1:8" ht="45" x14ac:dyDescent="0.25">
      <c r="A1225" s="1" t="s">
        <v>1224</v>
      </c>
      <c r="B1225" s="1" t="str">
        <f>VLOOKUP(A1225, Kickstarter!B:C, 2, FALSE)</f>
        <v>A photography book focusing on the people rather than the nature at Yosemite National Park.</v>
      </c>
      <c r="C1225" s="9">
        <f>VLOOKUP(A1225, Kickstarter!B:E, 3, FALSE)</f>
        <v>19800</v>
      </c>
      <c r="D1225">
        <f>VLOOKUP(A1225, Kickstarter!B:E, 4, FALSE)</f>
        <v>22197</v>
      </c>
      <c r="E1225" t="str">
        <f>VLOOKUP(A1225, Kickstarter!B:F, 5, FALSE)</f>
        <v>successful</v>
      </c>
      <c r="F1225" t="str">
        <f>VLOOKUP(A1225, Kickstarter!B:G, 6, FALSE)</f>
        <v>US</v>
      </c>
      <c r="G1225" t="str">
        <f>VLOOKUP(A1225, Kickstarter!B:H, 7, FALSE)</f>
        <v>USD</v>
      </c>
      <c r="H1225">
        <f>VLOOKUP(A1225, Kickstarter!B:I, 8, FALSE)</f>
        <v>1478754909</v>
      </c>
    </row>
    <row r="1226" spans="1:8" ht="30" x14ac:dyDescent="0.25">
      <c r="A1226" s="1" t="s">
        <v>1225</v>
      </c>
      <c r="B1226" s="1" t="str">
        <f>VLOOKUP(A1226, Kickstarter!B:C, 2, FALSE)</f>
        <v>Modern Celtic influenced CD.  Help me finish what I started before the stroke.</v>
      </c>
      <c r="C1226" s="9">
        <f>VLOOKUP(A1226, Kickstarter!B:E, 3, FALSE)</f>
        <v>15000</v>
      </c>
      <c r="D1226">
        <f>VLOOKUP(A1226, Kickstarter!B:E, 4, FALSE)</f>
        <v>1060</v>
      </c>
      <c r="E1226" t="str">
        <f>VLOOKUP(A1226, Kickstarter!B:F, 5, FALSE)</f>
        <v>canceled</v>
      </c>
      <c r="F1226" t="str">
        <f>VLOOKUP(A1226, Kickstarter!B:G, 6, FALSE)</f>
        <v>US</v>
      </c>
      <c r="G1226" t="str">
        <f>VLOOKUP(A1226, Kickstarter!B:H, 7, FALSE)</f>
        <v>USD</v>
      </c>
      <c r="H1226">
        <f>VLOOKUP(A1226, Kickstarter!B:I, 8, FALSE)</f>
        <v>1402060302</v>
      </c>
    </row>
    <row r="1227" spans="1:8" ht="60" x14ac:dyDescent="0.25">
      <c r="A1227" s="1" t="s">
        <v>1226</v>
      </c>
      <c r="B1227" s="1" t="str">
        <f>VLOOKUP(A1227, Kickstarter!B:C, 2, FALSE)</f>
        <v>My first music album is a collection of 9 songs honoring Mexico's prolific composer, Jose Alfredo Jimenez with my artistic vision.</v>
      </c>
      <c r="C1227" s="9">
        <f>VLOOKUP(A1227, Kickstarter!B:E, 3, FALSE)</f>
        <v>3000</v>
      </c>
      <c r="D1227">
        <f>VLOOKUP(A1227, Kickstarter!B:E, 4, FALSE)</f>
        <v>132</v>
      </c>
      <c r="E1227" t="str">
        <f>VLOOKUP(A1227, Kickstarter!B:F, 5, FALSE)</f>
        <v>canceled</v>
      </c>
      <c r="F1227" t="str">
        <f>VLOOKUP(A1227, Kickstarter!B:G, 6, FALSE)</f>
        <v>US</v>
      </c>
      <c r="G1227" t="str">
        <f>VLOOKUP(A1227, Kickstarter!B:H, 7, FALSE)</f>
        <v>USD</v>
      </c>
      <c r="H1227">
        <f>VLOOKUP(A1227, Kickstarter!B:I, 8, FALSE)</f>
        <v>1382478278</v>
      </c>
    </row>
    <row r="1228" spans="1:8" ht="45" x14ac:dyDescent="0.25">
      <c r="A1228" s="1" t="s">
        <v>1227</v>
      </c>
      <c r="B1228" s="1" t="str">
        <f>VLOOKUP(A1228, Kickstarter!B:C, 2, FALSE)</f>
        <v>Pavlo will be independently filming his second full length PBS Special and DVD in May with director George Veras</v>
      </c>
      <c r="C1228" s="9">
        <f>VLOOKUP(A1228, Kickstarter!B:E, 3, FALSE)</f>
        <v>50000</v>
      </c>
      <c r="D1228">
        <f>VLOOKUP(A1228, Kickstarter!B:E, 4, FALSE)</f>
        <v>1937</v>
      </c>
      <c r="E1228" t="str">
        <f>VLOOKUP(A1228, Kickstarter!B:F, 5, FALSE)</f>
        <v>canceled</v>
      </c>
      <c r="F1228" t="str">
        <f>VLOOKUP(A1228, Kickstarter!B:G, 6, FALSE)</f>
        <v>US</v>
      </c>
      <c r="G1228" t="str">
        <f>VLOOKUP(A1228, Kickstarter!B:H, 7, FALSE)</f>
        <v>USD</v>
      </c>
      <c r="H1228">
        <f>VLOOKUP(A1228, Kickstarter!B:I, 8, FALSE)</f>
        <v>1398042000</v>
      </c>
    </row>
    <row r="1229" spans="1:8" ht="60" x14ac:dyDescent="0.25">
      <c r="A1229" s="1" t="s">
        <v>1228</v>
      </c>
      <c r="B1229" s="1" t="str">
        <f>VLOOKUP(A1229, Kickstarter!B:C, 2, FALSE)</f>
        <v>After winning the iStandard Phoenix Producer Showcase (6/25/14)  I have been invited to Beast of the Beats VIII in New York Nov. 6-9</v>
      </c>
      <c r="C1229" s="9">
        <f>VLOOKUP(A1229, Kickstarter!B:E, 3, FALSE)</f>
        <v>2000</v>
      </c>
      <c r="D1229">
        <f>VLOOKUP(A1229, Kickstarter!B:E, 4, FALSE)</f>
        <v>0</v>
      </c>
      <c r="E1229" t="str">
        <f>VLOOKUP(A1229, Kickstarter!B:F, 5, FALSE)</f>
        <v>canceled</v>
      </c>
      <c r="F1229" t="str">
        <f>VLOOKUP(A1229, Kickstarter!B:G, 6, FALSE)</f>
        <v>US</v>
      </c>
      <c r="G1229" t="str">
        <f>VLOOKUP(A1229, Kickstarter!B:H, 7, FALSE)</f>
        <v>USD</v>
      </c>
      <c r="H1229">
        <f>VLOOKUP(A1229, Kickstarter!B:I, 8, FALSE)</f>
        <v>1407394800</v>
      </c>
    </row>
    <row r="1230" spans="1:8" ht="45" x14ac:dyDescent="0.25">
      <c r="A1230" s="1" t="s">
        <v>1229</v>
      </c>
      <c r="B1230" s="1" t="str">
        <f>VLOOKUP(A1230, Kickstarter!B:C, 2, FALSE)</f>
        <v>Kat is partnering with Kickstarter to raise the funds to complete her first solo World music CD "Gypsy"!</v>
      </c>
      <c r="C1230" s="9">
        <f>VLOOKUP(A1230, Kickstarter!B:E, 3, FALSE)</f>
        <v>5000</v>
      </c>
      <c r="D1230">
        <f>VLOOKUP(A1230, Kickstarter!B:E, 4, FALSE)</f>
        <v>1465</v>
      </c>
      <c r="E1230" t="str">
        <f>VLOOKUP(A1230, Kickstarter!B:F, 5, FALSE)</f>
        <v>canceled</v>
      </c>
      <c r="F1230" t="str">
        <f>VLOOKUP(A1230, Kickstarter!B:G, 6, FALSE)</f>
        <v>US</v>
      </c>
      <c r="G1230" t="str">
        <f>VLOOKUP(A1230, Kickstarter!B:H, 7, FALSE)</f>
        <v>USD</v>
      </c>
      <c r="H1230">
        <f>VLOOKUP(A1230, Kickstarter!B:I, 8, FALSE)</f>
        <v>1317231008</v>
      </c>
    </row>
    <row r="1231" spans="1:8" ht="60" x14ac:dyDescent="0.25">
      <c r="A1231" s="1" t="s">
        <v>1230</v>
      </c>
      <c r="B1231" s="1" t="str">
        <f>VLOOKUP(A1231, Kickstarter!B:C, 2, FALSE)</f>
        <v>Bollywood composer Vanraj Bhatia, age 86, has written an opera based on a myth from the epic Mahabhatata. Presented in Queens May 11&amp;12</v>
      </c>
      <c r="C1231" s="9">
        <f>VLOOKUP(A1231, Kickstarter!B:E, 3, FALSE)</f>
        <v>2750</v>
      </c>
      <c r="D1231">
        <f>VLOOKUP(A1231, Kickstarter!B:E, 4, FALSE)</f>
        <v>25</v>
      </c>
      <c r="E1231" t="str">
        <f>VLOOKUP(A1231, Kickstarter!B:F, 5, FALSE)</f>
        <v>canceled</v>
      </c>
      <c r="F1231" t="str">
        <f>VLOOKUP(A1231, Kickstarter!B:G, 6, FALSE)</f>
        <v>US</v>
      </c>
      <c r="G1231" t="str">
        <f>VLOOKUP(A1231, Kickstarter!B:H, 7, FALSE)</f>
        <v>USD</v>
      </c>
      <c r="H1231">
        <f>VLOOKUP(A1231, Kickstarter!B:I, 8, FALSE)</f>
        <v>1334592000</v>
      </c>
    </row>
    <row r="1232" spans="1:8" ht="45" x14ac:dyDescent="0.25">
      <c r="A1232" s="1" t="s">
        <v>1231</v>
      </c>
      <c r="B1232" s="1" t="str">
        <f>VLOOKUP(A1232, Kickstarter!B:C, 2, FALSE)</f>
        <v>It has been close to a decade since DC Talk began their "Intermission".  It is time for A Live Concert Tribute &amp; DVD Movie!</v>
      </c>
      <c r="C1232" s="9">
        <f>VLOOKUP(A1232, Kickstarter!B:E, 3, FALSE)</f>
        <v>500000</v>
      </c>
      <c r="D1232">
        <f>VLOOKUP(A1232, Kickstarter!B:E, 4, FALSE)</f>
        <v>0</v>
      </c>
      <c r="E1232" t="str">
        <f>VLOOKUP(A1232, Kickstarter!B:F, 5, FALSE)</f>
        <v>canceled</v>
      </c>
      <c r="F1232" t="str">
        <f>VLOOKUP(A1232, Kickstarter!B:G, 6, FALSE)</f>
        <v>US</v>
      </c>
      <c r="G1232" t="str">
        <f>VLOOKUP(A1232, Kickstarter!B:H, 7, FALSE)</f>
        <v>USD</v>
      </c>
      <c r="H1232">
        <f>VLOOKUP(A1232, Kickstarter!B:I, 8, FALSE)</f>
        <v>1298589630</v>
      </c>
    </row>
    <row r="1233" spans="1:8" ht="45" x14ac:dyDescent="0.25">
      <c r="A1233" s="1" t="s">
        <v>1232</v>
      </c>
      <c r="B1233" s="1" t="str">
        <f>VLOOKUP(A1233, Kickstarter!B:C, 2, FALSE)</f>
        <v>a non-profit, free, all-day, all-ages music &amp; arts festival dedicated to promoting non-violent spaces for community engagement</v>
      </c>
      <c r="C1233" s="9">
        <f>VLOOKUP(A1233, Kickstarter!B:E, 3, FALSE)</f>
        <v>5000</v>
      </c>
      <c r="D1233">
        <f>VLOOKUP(A1233, Kickstarter!B:E, 4, FALSE)</f>
        <v>0</v>
      </c>
      <c r="E1233" t="str">
        <f>VLOOKUP(A1233, Kickstarter!B:F, 5, FALSE)</f>
        <v>canceled</v>
      </c>
      <c r="F1233" t="str">
        <f>VLOOKUP(A1233, Kickstarter!B:G, 6, FALSE)</f>
        <v>US</v>
      </c>
      <c r="G1233" t="str">
        <f>VLOOKUP(A1233, Kickstarter!B:H, 7, FALSE)</f>
        <v>USD</v>
      </c>
      <c r="H1233">
        <f>VLOOKUP(A1233, Kickstarter!B:I, 8, FALSE)</f>
        <v>1440723600</v>
      </c>
    </row>
    <row r="1234" spans="1:8" ht="60" x14ac:dyDescent="0.25">
      <c r="A1234" s="1" t="s">
        <v>1233</v>
      </c>
      <c r="B1234" s="1" t="str">
        <f>VLOOKUP(A1234, Kickstarter!B:C, 2, FALSE)</f>
        <v>CD-Book w/ 26 original songs + illustrations + activities that WORK developing full literacy skills (language &amp; math) of preschoolers.</v>
      </c>
      <c r="C1234" s="9">
        <f>VLOOKUP(A1234, Kickstarter!B:E, 3, FALSE)</f>
        <v>5000</v>
      </c>
      <c r="D1234">
        <f>VLOOKUP(A1234, Kickstarter!B:E, 4, FALSE)</f>
        <v>40</v>
      </c>
      <c r="E1234" t="str">
        <f>VLOOKUP(A1234, Kickstarter!B:F, 5, FALSE)</f>
        <v>canceled</v>
      </c>
      <c r="F1234" t="str">
        <f>VLOOKUP(A1234, Kickstarter!B:G, 6, FALSE)</f>
        <v>US</v>
      </c>
      <c r="G1234" t="str">
        <f>VLOOKUP(A1234, Kickstarter!B:H, 7, FALSE)</f>
        <v>USD</v>
      </c>
      <c r="H1234">
        <f>VLOOKUP(A1234, Kickstarter!B:I, 8, FALSE)</f>
        <v>1381090870</v>
      </c>
    </row>
    <row r="1235" spans="1:8" ht="60" x14ac:dyDescent="0.25">
      <c r="A1235" s="1" t="s">
        <v>1234</v>
      </c>
      <c r="B1235" s="1" t="str">
        <f>VLOOKUP(A1235, Kickstarter!B:C, 2, FALSE)</f>
        <v>A Shakulute mouthpiece will allow me to play my silver alto flute vertically  like my Japanese shakuhachis but with Western fingerings.</v>
      </c>
      <c r="C1235" s="9">
        <f>VLOOKUP(A1235, Kickstarter!B:E, 3, FALSE)</f>
        <v>1000</v>
      </c>
      <c r="D1235">
        <f>VLOOKUP(A1235, Kickstarter!B:E, 4, FALSE)</f>
        <v>116</v>
      </c>
      <c r="E1235" t="str">
        <f>VLOOKUP(A1235, Kickstarter!B:F, 5, FALSE)</f>
        <v>canceled</v>
      </c>
      <c r="F1235" t="str">
        <f>VLOOKUP(A1235, Kickstarter!B:G, 6, FALSE)</f>
        <v>US</v>
      </c>
      <c r="G1235" t="str">
        <f>VLOOKUP(A1235, Kickstarter!B:H, 7, FALSE)</f>
        <v>USD</v>
      </c>
      <c r="H1235">
        <f>VLOOKUP(A1235, Kickstarter!B:I, 8, FALSE)</f>
        <v>1329864374</v>
      </c>
    </row>
    <row r="1236" spans="1:8" ht="45" x14ac:dyDescent="0.25">
      <c r="A1236" s="1" t="s">
        <v>1235</v>
      </c>
      <c r="B1236" s="1" t="str">
        <f>VLOOKUP(A1236, Kickstarter!B:C, 2, FALSE)</f>
        <v>We have been offered shows all over the world, to reach places and people with our music, for the experience of just doing it!</v>
      </c>
      <c r="C1236" s="9">
        <f>VLOOKUP(A1236, Kickstarter!B:E, 3, FALSE)</f>
        <v>50000</v>
      </c>
      <c r="D1236">
        <f>VLOOKUP(A1236, Kickstarter!B:E, 4, FALSE)</f>
        <v>0</v>
      </c>
      <c r="E1236" t="str">
        <f>VLOOKUP(A1236, Kickstarter!B:F, 5, FALSE)</f>
        <v>canceled</v>
      </c>
      <c r="F1236" t="str">
        <f>VLOOKUP(A1236, Kickstarter!B:G, 6, FALSE)</f>
        <v>GB</v>
      </c>
      <c r="G1236" t="str">
        <f>VLOOKUP(A1236, Kickstarter!B:H, 7, FALSE)</f>
        <v>GBP</v>
      </c>
      <c r="H1236">
        <f>VLOOKUP(A1236, Kickstarter!B:I, 8, FALSE)</f>
        <v>1422903342</v>
      </c>
    </row>
    <row r="1237" spans="1:8" ht="60" x14ac:dyDescent="0.25">
      <c r="A1237" s="1" t="s">
        <v>1236</v>
      </c>
      <c r="B1237" s="1" t="str">
        <f>VLOOKUP(A1237, Kickstarter!B:C, 2, FALSE)</f>
        <v>We plan to make studio recordings for a CD that highlights six new works composed for our Shakuhachi and Koto Music concert series.</v>
      </c>
      <c r="C1237" s="9">
        <f>VLOOKUP(A1237, Kickstarter!B:E, 3, FALSE)</f>
        <v>7534</v>
      </c>
      <c r="D1237">
        <f>VLOOKUP(A1237, Kickstarter!B:E, 4, FALSE)</f>
        <v>210</v>
      </c>
      <c r="E1237" t="str">
        <f>VLOOKUP(A1237, Kickstarter!B:F, 5, FALSE)</f>
        <v>canceled</v>
      </c>
      <c r="F1237" t="str">
        <f>VLOOKUP(A1237, Kickstarter!B:G, 6, FALSE)</f>
        <v>US</v>
      </c>
      <c r="G1237" t="str">
        <f>VLOOKUP(A1237, Kickstarter!B:H, 7, FALSE)</f>
        <v>USD</v>
      </c>
      <c r="H1237">
        <f>VLOOKUP(A1237, Kickstarter!B:I, 8, FALSE)</f>
        <v>1387077299</v>
      </c>
    </row>
    <row r="1238" spans="1:8" ht="30" x14ac:dyDescent="0.25">
      <c r="A1238" s="1" t="s">
        <v>1237</v>
      </c>
      <c r="B1238" s="1" t="str">
        <f>VLOOKUP(A1238, Kickstarter!B:C, 2, FALSE)</f>
        <v>Raising money to give the musicians their due.</v>
      </c>
      <c r="C1238" s="9">
        <f>VLOOKUP(A1238, Kickstarter!B:E, 3, FALSE)</f>
        <v>2500</v>
      </c>
      <c r="D1238">
        <f>VLOOKUP(A1238, Kickstarter!B:E, 4, FALSE)</f>
        <v>0</v>
      </c>
      <c r="E1238" t="str">
        <f>VLOOKUP(A1238, Kickstarter!B:F, 5, FALSE)</f>
        <v>canceled</v>
      </c>
      <c r="F1238" t="str">
        <f>VLOOKUP(A1238, Kickstarter!B:G, 6, FALSE)</f>
        <v>US</v>
      </c>
      <c r="G1238" t="str">
        <f>VLOOKUP(A1238, Kickstarter!B:H, 7, FALSE)</f>
        <v>USD</v>
      </c>
      <c r="H1238">
        <f>VLOOKUP(A1238, Kickstarter!B:I, 8, FALSE)</f>
        <v>1343491200</v>
      </c>
    </row>
    <row r="1239" spans="1:8" ht="60" x14ac:dyDescent="0.25">
      <c r="A1239" s="1" t="s">
        <v>1238</v>
      </c>
      <c r="B1239" s="1" t="str">
        <f>VLOOKUP(A1239, Kickstarter!B:C, 2, FALSE)</f>
        <v>We have the songs, concept, need to add songs and mix/package for shows in Hawaii, book dates outside of Maui and advance his message</v>
      </c>
      <c r="C1239" s="9">
        <f>VLOOKUP(A1239, Kickstarter!B:E, 3, FALSE)</f>
        <v>25000</v>
      </c>
      <c r="D1239">
        <f>VLOOKUP(A1239, Kickstarter!B:E, 4, FALSE)</f>
        <v>0</v>
      </c>
      <c r="E1239" t="str">
        <f>VLOOKUP(A1239, Kickstarter!B:F, 5, FALSE)</f>
        <v>canceled</v>
      </c>
      <c r="F1239" t="str">
        <f>VLOOKUP(A1239, Kickstarter!B:G, 6, FALSE)</f>
        <v>US</v>
      </c>
      <c r="G1239" t="str">
        <f>VLOOKUP(A1239, Kickstarter!B:H, 7, FALSE)</f>
        <v>USD</v>
      </c>
      <c r="H1239">
        <f>VLOOKUP(A1239, Kickstarter!B:I, 8, FALSE)</f>
        <v>1345790865</v>
      </c>
    </row>
    <row r="1240" spans="1:8" ht="60" x14ac:dyDescent="0.25">
      <c r="A1240" s="1" t="s">
        <v>1239</v>
      </c>
      <c r="B1240" s="1" t="str">
        <f>VLOOKUP(A1240, Kickstarter!B:C, 2, FALSE)</f>
        <v>The purpose of the album is to pull from many differenet genres but to express life circumstances to reach everyday people through song</v>
      </c>
      <c r="C1240" s="9">
        <f>VLOOKUP(A1240, Kickstarter!B:E, 3, FALSE)</f>
        <v>1000</v>
      </c>
      <c r="D1240">
        <f>VLOOKUP(A1240, Kickstarter!B:E, 4, FALSE)</f>
        <v>178</v>
      </c>
      <c r="E1240" t="str">
        <f>VLOOKUP(A1240, Kickstarter!B:F, 5, FALSE)</f>
        <v>canceled</v>
      </c>
      <c r="F1240" t="str">
        <f>VLOOKUP(A1240, Kickstarter!B:G, 6, FALSE)</f>
        <v>US</v>
      </c>
      <c r="G1240" t="str">
        <f>VLOOKUP(A1240, Kickstarter!B:H, 7, FALSE)</f>
        <v>USD</v>
      </c>
      <c r="H1240">
        <f>VLOOKUP(A1240, Kickstarter!B:I, 8, FALSE)</f>
        <v>1312641536</v>
      </c>
    </row>
    <row r="1241" spans="1:8" ht="30" x14ac:dyDescent="0.25">
      <c r="A1241" s="1" t="s">
        <v>1240</v>
      </c>
      <c r="B1241" s="1" t="str">
        <f>VLOOKUP(A1241, Kickstarter!B:C, 2, FALSE)</f>
        <v>Please consider helping us with our new CD and Riverdance Tour</v>
      </c>
      <c r="C1241" s="9">
        <f>VLOOKUP(A1241, Kickstarter!B:E, 3, FALSE)</f>
        <v>2500</v>
      </c>
      <c r="D1241">
        <f>VLOOKUP(A1241, Kickstarter!B:E, 4, FALSE)</f>
        <v>0</v>
      </c>
      <c r="E1241" t="str">
        <f>VLOOKUP(A1241, Kickstarter!B:F, 5, FALSE)</f>
        <v>canceled</v>
      </c>
      <c r="F1241" t="str">
        <f>VLOOKUP(A1241, Kickstarter!B:G, 6, FALSE)</f>
        <v>US</v>
      </c>
      <c r="G1241" t="str">
        <f>VLOOKUP(A1241, Kickstarter!B:H, 7, FALSE)</f>
        <v>USD</v>
      </c>
      <c r="H1241">
        <f>VLOOKUP(A1241, Kickstarter!B:I, 8, FALSE)</f>
        <v>1325804767</v>
      </c>
    </row>
    <row r="1242" spans="1:8" ht="45" x14ac:dyDescent="0.25">
      <c r="A1242" s="1" t="s">
        <v>1241</v>
      </c>
      <c r="B1242" s="1" t="str">
        <f>VLOOKUP(A1242, Kickstarter!B:C, 2, FALSE)</f>
        <v>Sharing positive vibes of Peace, Love &amp; Unity with the World through conscious Reggae Music!</v>
      </c>
      <c r="C1242" s="9">
        <f>VLOOKUP(A1242, Kickstarter!B:E, 3, FALSE)</f>
        <v>8000</v>
      </c>
      <c r="D1242">
        <f>VLOOKUP(A1242, Kickstarter!B:E, 4, FALSE)</f>
        <v>241</v>
      </c>
      <c r="E1242" t="str">
        <f>VLOOKUP(A1242, Kickstarter!B:F, 5, FALSE)</f>
        <v>canceled</v>
      </c>
      <c r="F1242" t="str">
        <f>VLOOKUP(A1242, Kickstarter!B:G, 6, FALSE)</f>
        <v>US</v>
      </c>
      <c r="G1242" t="str">
        <f>VLOOKUP(A1242, Kickstarter!B:H, 7, FALSE)</f>
        <v>USD</v>
      </c>
      <c r="H1242">
        <f>VLOOKUP(A1242, Kickstarter!B:I, 8, FALSE)</f>
        <v>1373665860</v>
      </c>
    </row>
    <row r="1243" spans="1:8" ht="60" x14ac:dyDescent="0.25">
      <c r="A1243" s="1" t="s">
        <v>1242</v>
      </c>
      <c r="B1243" s="1" t="str">
        <f>VLOOKUP(A1243, Kickstarter!B:C, 2, FALSE)</f>
        <v>We are non-profit founders creating a forest retreat for the inner city students to record\learn music in an inspirational sanctuary.</v>
      </c>
      <c r="C1243" s="9">
        <f>VLOOKUP(A1243, Kickstarter!B:E, 3, FALSE)</f>
        <v>5000</v>
      </c>
      <c r="D1243">
        <f>VLOOKUP(A1243, Kickstarter!B:E, 4, FALSE)</f>
        <v>2537</v>
      </c>
      <c r="E1243" t="str">
        <f>VLOOKUP(A1243, Kickstarter!B:F, 5, FALSE)</f>
        <v>canceled</v>
      </c>
      <c r="F1243" t="str">
        <f>VLOOKUP(A1243, Kickstarter!B:G, 6, FALSE)</f>
        <v>US</v>
      </c>
      <c r="G1243" t="str">
        <f>VLOOKUP(A1243, Kickstarter!B:H, 7, FALSE)</f>
        <v>USD</v>
      </c>
      <c r="H1243">
        <f>VLOOKUP(A1243, Kickstarter!B:I, 8, FALSE)</f>
        <v>1414994340</v>
      </c>
    </row>
    <row r="1244" spans="1:8" ht="60" x14ac:dyDescent="0.25">
      <c r="A1244" s="1" t="s">
        <v>1243</v>
      </c>
      <c r="B1244" s="1" t="str">
        <f>VLOOKUP(A1244, Kickstarter!B:C, 2, FALSE)</f>
        <v>Cellphonia 9/11 (http://cellphonia.org/911/) is one of the performance pieces in the Music After marathon concert on 9.11.11</v>
      </c>
      <c r="C1244" s="9">
        <f>VLOOKUP(A1244, Kickstarter!B:E, 3, FALSE)</f>
        <v>911</v>
      </c>
      <c r="D1244">
        <f>VLOOKUP(A1244, Kickstarter!B:E, 4, FALSE)</f>
        <v>5</v>
      </c>
      <c r="E1244" t="str">
        <f>VLOOKUP(A1244, Kickstarter!B:F, 5, FALSE)</f>
        <v>canceled</v>
      </c>
      <c r="F1244" t="str">
        <f>VLOOKUP(A1244, Kickstarter!B:G, 6, FALSE)</f>
        <v>US</v>
      </c>
      <c r="G1244" t="str">
        <f>VLOOKUP(A1244, Kickstarter!B:H, 7, FALSE)</f>
        <v>USD</v>
      </c>
      <c r="H1244">
        <f>VLOOKUP(A1244, Kickstarter!B:I, 8, FALSE)</f>
        <v>1315747080</v>
      </c>
    </row>
    <row r="1245" spans="1:8" ht="45" x14ac:dyDescent="0.25">
      <c r="A1245" s="1" t="s">
        <v>1244</v>
      </c>
      <c r="B1245" s="1" t="str">
        <f>VLOOKUP(A1245, Kickstarter!B:C, 2, FALSE)</f>
        <v>California's premier Latino cultural festival - music, theatre, film, workshops, visual arts, cuisine and more!</v>
      </c>
      <c r="C1245" s="9">
        <f>VLOOKUP(A1245, Kickstarter!B:E, 3, FALSE)</f>
        <v>12000</v>
      </c>
      <c r="D1245">
        <f>VLOOKUP(A1245, Kickstarter!B:E, 4, FALSE)</f>
        <v>1691</v>
      </c>
      <c r="E1245" t="str">
        <f>VLOOKUP(A1245, Kickstarter!B:F, 5, FALSE)</f>
        <v>canceled</v>
      </c>
      <c r="F1245" t="str">
        <f>VLOOKUP(A1245, Kickstarter!B:G, 6, FALSE)</f>
        <v>US</v>
      </c>
      <c r="G1245" t="str">
        <f>VLOOKUP(A1245, Kickstarter!B:H, 7, FALSE)</f>
        <v>USD</v>
      </c>
      <c r="H1245">
        <f>VLOOKUP(A1245, Kickstarter!B:I, 8, FALSE)</f>
        <v>1310158800</v>
      </c>
    </row>
    <row r="1246" spans="1:8" ht="45" x14ac:dyDescent="0.25">
      <c r="A1246" s="1" t="s">
        <v>1245</v>
      </c>
      <c r="B1246" s="1" t="str">
        <f>VLOOKUP(A1246, Kickstarter!B:C, 2, FALSE)</f>
        <v>THEATRUM MUNDI releases DEBUT ALBUM! Pre-order "The Eyes of the Realm" and help make it happen!</v>
      </c>
      <c r="C1246" s="9">
        <f>VLOOKUP(A1246, Kickstarter!B:E, 3, FALSE)</f>
        <v>2000</v>
      </c>
      <c r="D1246">
        <f>VLOOKUP(A1246, Kickstarter!B:E, 4, FALSE)</f>
        <v>2076</v>
      </c>
      <c r="E1246" t="str">
        <f>VLOOKUP(A1246, Kickstarter!B:F, 5, FALSE)</f>
        <v>successful</v>
      </c>
      <c r="F1246" t="str">
        <f>VLOOKUP(A1246, Kickstarter!B:G, 6, FALSE)</f>
        <v>US</v>
      </c>
      <c r="G1246" t="str">
        <f>VLOOKUP(A1246, Kickstarter!B:H, 7, FALSE)</f>
        <v>USD</v>
      </c>
      <c r="H1246">
        <f>VLOOKUP(A1246, Kickstarter!B:I, 8, FALSE)</f>
        <v>1366664400</v>
      </c>
    </row>
    <row r="1247" spans="1:8" ht="45" x14ac:dyDescent="0.25">
      <c r="A1247" s="1" t="s">
        <v>1246</v>
      </c>
      <c r="B1247" s="1" t="str">
        <f>VLOOKUP(A1247, Kickstarter!B:C, 2, FALSE)</f>
        <v>Smokey Folk is a folk rock band with a vaudeville twist! We have 18 original songs and want to record an album. Help us out!</v>
      </c>
      <c r="C1247" s="9">
        <f>VLOOKUP(A1247, Kickstarter!B:E, 3, FALSE)</f>
        <v>2000</v>
      </c>
      <c r="D1247">
        <f>VLOOKUP(A1247, Kickstarter!B:E, 4, FALSE)</f>
        <v>2405</v>
      </c>
      <c r="E1247" t="str">
        <f>VLOOKUP(A1247, Kickstarter!B:F, 5, FALSE)</f>
        <v>successful</v>
      </c>
      <c r="F1247" t="str">
        <f>VLOOKUP(A1247, Kickstarter!B:G, 6, FALSE)</f>
        <v>US</v>
      </c>
      <c r="G1247" t="str">
        <f>VLOOKUP(A1247, Kickstarter!B:H, 7, FALSE)</f>
        <v>USD</v>
      </c>
      <c r="H1247">
        <f>VLOOKUP(A1247, Kickstarter!B:I, 8, FALSE)</f>
        <v>1402755834</v>
      </c>
    </row>
    <row r="1248" spans="1:8" ht="60" x14ac:dyDescent="0.25">
      <c r="A1248" s="1" t="s">
        <v>1247</v>
      </c>
      <c r="B1248" s="1" t="str">
        <f>VLOOKUP(A1248, Kickstarter!B:C, 2, FALSE)</f>
        <v>Candy Warpop, Las Vegas' female-fronted alt-punk rock monster, is raising money to fund the production of their first music video.</v>
      </c>
      <c r="C1248" s="9">
        <f>VLOOKUP(A1248, Kickstarter!B:E, 3, FALSE)</f>
        <v>2000</v>
      </c>
      <c r="D1248">
        <f>VLOOKUP(A1248, Kickstarter!B:E, 4, FALSE)</f>
        <v>2340</v>
      </c>
      <c r="E1248" t="str">
        <f>VLOOKUP(A1248, Kickstarter!B:F, 5, FALSE)</f>
        <v>successful</v>
      </c>
      <c r="F1248" t="str">
        <f>VLOOKUP(A1248, Kickstarter!B:G, 6, FALSE)</f>
        <v>US</v>
      </c>
      <c r="G1248" t="str">
        <f>VLOOKUP(A1248, Kickstarter!B:H, 7, FALSE)</f>
        <v>USD</v>
      </c>
      <c r="H1248">
        <f>VLOOKUP(A1248, Kickstarter!B:I, 8, FALSE)</f>
        <v>1323136949</v>
      </c>
    </row>
    <row r="1249" spans="1:8" ht="30" x14ac:dyDescent="0.25">
      <c r="A1249" s="1" t="s">
        <v>1248</v>
      </c>
      <c r="B1249" s="1" t="str">
        <f>VLOOKUP(A1249, Kickstarter!B:C, 2, FALSE)</f>
        <v>BRAIN DEAD is going to record their debut EP and they need your help, Bozos!</v>
      </c>
      <c r="C1249" s="9">
        <f>VLOOKUP(A1249, Kickstarter!B:E, 3, FALSE)</f>
        <v>3500</v>
      </c>
      <c r="D1249">
        <f>VLOOKUP(A1249, Kickstarter!B:E, 4, FALSE)</f>
        <v>4275</v>
      </c>
      <c r="E1249" t="str">
        <f>VLOOKUP(A1249, Kickstarter!B:F, 5, FALSE)</f>
        <v>successful</v>
      </c>
      <c r="F1249" t="str">
        <f>VLOOKUP(A1249, Kickstarter!B:G, 6, FALSE)</f>
        <v>US</v>
      </c>
      <c r="G1249" t="str">
        <f>VLOOKUP(A1249, Kickstarter!B:H, 7, FALSE)</f>
        <v>USD</v>
      </c>
      <c r="H1249">
        <f>VLOOKUP(A1249, Kickstarter!B:I, 8, FALSE)</f>
        <v>1367823655</v>
      </c>
    </row>
    <row r="1250" spans="1:8" ht="45" x14ac:dyDescent="0.25">
      <c r="A1250" s="1" t="s">
        <v>1249</v>
      </c>
      <c r="B1250" s="1" t="str">
        <f>VLOOKUP(A1250, Kickstarter!B:C, 2, FALSE)</f>
        <v>The Vandies make pop rock in glorious Portland, Oregon. Help us fund our first full length album!</v>
      </c>
      <c r="C1250" s="9">
        <f>VLOOKUP(A1250, Kickstarter!B:E, 3, FALSE)</f>
        <v>2500</v>
      </c>
      <c r="D1250">
        <f>VLOOKUP(A1250, Kickstarter!B:E, 4, FALSE)</f>
        <v>3791</v>
      </c>
      <c r="E1250" t="str">
        <f>VLOOKUP(A1250, Kickstarter!B:F, 5, FALSE)</f>
        <v>successful</v>
      </c>
      <c r="F1250" t="str">
        <f>VLOOKUP(A1250, Kickstarter!B:G, 6, FALSE)</f>
        <v>US</v>
      </c>
      <c r="G1250" t="str">
        <f>VLOOKUP(A1250, Kickstarter!B:H, 7, FALSE)</f>
        <v>USD</v>
      </c>
      <c r="H1250">
        <f>VLOOKUP(A1250, Kickstarter!B:I, 8, FALSE)</f>
        <v>1402642740</v>
      </c>
    </row>
    <row r="1251" spans="1:8" ht="45" x14ac:dyDescent="0.25">
      <c r="A1251" s="1" t="s">
        <v>1250</v>
      </c>
      <c r="B1251" s="1" t="str">
        <f>VLOOKUP(A1251, Kickstarter!B:C, 2, FALSE)</f>
        <v>"Let's Brighten It Up" will be a seven song EP of originals heavily inspired by music from the 50s and 60s</v>
      </c>
      <c r="C1251" s="9">
        <f>VLOOKUP(A1251, Kickstarter!B:E, 3, FALSE)</f>
        <v>5000</v>
      </c>
      <c r="D1251">
        <f>VLOOKUP(A1251, Kickstarter!B:E, 4, FALSE)</f>
        <v>5222</v>
      </c>
      <c r="E1251" t="str">
        <f>VLOOKUP(A1251, Kickstarter!B:F, 5, FALSE)</f>
        <v>successful</v>
      </c>
      <c r="F1251" t="str">
        <f>VLOOKUP(A1251, Kickstarter!B:G, 6, FALSE)</f>
        <v>US</v>
      </c>
      <c r="G1251" t="str">
        <f>VLOOKUP(A1251, Kickstarter!B:H, 7, FALSE)</f>
        <v>USD</v>
      </c>
      <c r="H1251">
        <f>VLOOKUP(A1251, Kickstarter!B:I, 8, FALSE)</f>
        <v>1341683211</v>
      </c>
    </row>
    <row r="1252" spans="1:8" ht="60" x14ac:dyDescent="0.25">
      <c r="A1252" s="1" t="s">
        <v>1251</v>
      </c>
      <c r="B1252" s="1" t="str">
        <f>VLOOKUP(A1252, Kickstarter!B:C, 2, FALSE)</f>
        <v>My new disc Human Kindness is some of the strongest &amp; most ambitious music Iâ€™ve made. Join me in giving it a solid push into the world.</v>
      </c>
      <c r="C1252" s="9">
        <f>VLOOKUP(A1252, Kickstarter!B:E, 3, FALSE)</f>
        <v>30000</v>
      </c>
      <c r="D1252">
        <f>VLOOKUP(A1252, Kickstarter!B:E, 4, FALSE)</f>
        <v>60046</v>
      </c>
      <c r="E1252" t="str">
        <f>VLOOKUP(A1252, Kickstarter!B:F, 5, FALSE)</f>
        <v>successful</v>
      </c>
      <c r="F1252" t="str">
        <f>VLOOKUP(A1252, Kickstarter!B:G, 6, FALSE)</f>
        <v>US</v>
      </c>
      <c r="G1252" t="str">
        <f>VLOOKUP(A1252, Kickstarter!B:H, 7, FALSE)</f>
        <v>USD</v>
      </c>
      <c r="H1252">
        <f>VLOOKUP(A1252, Kickstarter!B:I, 8, FALSE)</f>
        <v>1410017131</v>
      </c>
    </row>
    <row r="1253" spans="1:8" ht="45" x14ac:dyDescent="0.25">
      <c r="A1253" s="1" t="s">
        <v>1252</v>
      </c>
      <c r="B1253" s="1" t="str">
        <f>VLOOKUP(A1253, Kickstarter!B:C, 2, FALSE)</f>
        <v>A tour of europe with 3 memphis artist, Jack Oblivian, Harlan T Bobo and Shawn Cripps.</v>
      </c>
      <c r="C1253" s="9">
        <f>VLOOKUP(A1253, Kickstarter!B:E, 3, FALSE)</f>
        <v>6000</v>
      </c>
      <c r="D1253">
        <f>VLOOKUP(A1253, Kickstarter!B:E, 4, FALSE)</f>
        <v>6108</v>
      </c>
      <c r="E1253" t="str">
        <f>VLOOKUP(A1253, Kickstarter!B:F, 5, FALSE)</f>
        <v>successful</v>
      </c>
      <c r="F1253" t="str">
        <f>VLOOKUP(A1253, Kickstarter!B:G, 6, FALSE)</f>
        <v>US</v>
      </c>
      <c r="G1253" t="str">
        <f>VLOOKUP(A1253, Kickstarter!B:H, 7, FALSE)</f>
        <v>USD</v>
      </c>
      <c r="H1253">
        <f>VLOOKUP(A1253, Kickstarter!B:I, 8, FALSE)</f>
        <v>1316979167</v>
      </c>
    </row>
    <row r="1254" spans="1:8" ht="45" x14ac:dyDescent="0.25">
      <c r="A1254" s="1" t="s">
        <v>1253</v>
      </c>
      <c r="B1254" s="1" t="str">
        <f>VLOOKUP(A1254, Kickstarter!B:C, 2, FALSE)</f>
        <v>Our hope is to re-release this 2007 Kiss Kiss cult classic "Reality vs the Optimist" on vinyl as was always our intention.</v>
      </c>
      <c r="C1254" s="9">
        <f>VLOOKUP(A1254, Kickstarter!B:E, 3, FALSE)</f>
        <v>3500</v>
      </c>
      <c r="D1254">
        <f>VLOOKUP(A1254, Kickstarter!B:E, 4, FALSE)</f>
        <v>4818</v>
      </c>
      <c r="E1254" t="str">
        <f>VLOOKUP(A1254, Kickstarter!B:F, 5, FALSE)</f>
        <v>successful</v>
      </c>
      <c r="F1254" t="str">
        <f>VLOOKUP(A1254, Kickstarter!B:G, 6, FALSE)</f>
        <v>US</v>
      </c>
      <c r="G1254" t="str">
        <f>VLOOKUP(A1254, Kickstarter!B:H, 7, FALSE)</f>
        <v>USD</v>
      </c>
      <c r="H1254">
        <f>VLOOKUP(A1254, Kickstarter!B:I, 8, FALSE)</f>
        <v>1382658169</v>
      </c>
    </row>
    <row r="1255" spans="1:8" ht="60" x14ac:dyDescent="0.25">
      <c r="A1255" s="1" t="s">
        <v>1254</v>
      </c>
      <c r="B1255" s="1" t="str">
        <f>VLOOKUP(A1255, Kickstarter!B:C, 2, FALSE)</f>
        <v>Suburban Legends are working on the most important album EVER, but they are in need of your help and about 10 bucks... probably more!</v>
      </c>
      <c r="C1255" s="9">
        <f>VLOOKUP(A1255, Kickstarter!B:E, 3, FALSE)</f>
        <v>10</v>
      </c>
      <c r="D1255">
        <f>VLOOKUP(A1255, Kickstarter!B:E, 4, FALSE)</f>
        <v>30383.32</v>
      </c>
      <c r="E1255" t="str">
        <f>VLOOKUP(A1255, Kickstarter!B:F, 5, FALSE)</f>
        <v>successful</v>
      </c>
      <c r="F1255" t="str">
        <f>VLOOKUP(A1255, Kickstarter!B:G, 6, FALSE)</f>
        <v>US</v>
      </c>
      <c r="G1255" t="str">
        <f>VLOOKUP(A1255, Kickstarter!B:H, 7, FALSE)</f>
        <v>USD</v>
      </c>
      <c r="H1255">
        <f>VLOOKUP(A1255, Kickstarter!B:I, 8, FALSE)</f>
        <v>1409770107</v>
      </c>
    </row>
    <row r="1256" spans="1:8" ht="60" x14ac:dyDescent="0.25">
      <c r="A1256" s="1" t="s">
        <v>1255</v>
      </c>
      <c r="B1256" s="1" t="str">
        <f>VLOOKUP(A1256, Kickstarter!B:C, 2, FALSE)</f>
        <v>Fresh off the heels of, "Let the Waves Come in Threes," (#6 National Folk Chart) we're making a new record. Huge thanks for your help!</v>
      </c>
      <c r="C1256" s="9">
        <f>VLOOKUP(A1256, Kickstarter!B:E, 3, FALSE)</f>
        <v>6700</v>
      </c>
      <c r="D1256">
        <f>VLOOKUP(A1256, Kickstarter!B:E, 4, FALSE)</f>
        <v>13323</v>
      </c>
      <c r="E1256" t="str">
        <f>VLOOKUP(A1256, Kickstarter!B:F, 5, FALSE)</f>
        <v>successful</v>
      </c>
      <c r="F1256" t="str">
        <f>VLOOKUP(A1256, Kickstarter!B:G, 6, FALSE)</f>
        <v>US</v>
      </c>
      <c r="G1256" t="str">
        <f>VLOOKUP(A1256, Kickstarter!B:H, 7, FALSE)</f>
        <v>USD</v>
      </c>
      <c r="H1256">
        <f>VLOOKUP(A1256, Kickstarter!B:I, 8, FALSE)</f>
        <v>1293857940</v>
      </c>
    </row>
    <row r="1257" spans="1:8" ht="45" x14ac:dyDescent="0.25">
      <c r="A1257" s="1" t="s">
        <v>1256</v>
      </c>
      <c r="B1257" s="1" t="str">
        <f>VLOOKUP(A1257, Kickstarter!B:C, 2, FALSE)</f>
        <v>Let the Space Bards abduct you on a quirky musical journey about two aliens struggling to fit in on planet Earth.</v>
      </c>
      <c r="C1257" s="9">
        <f>VLOOKUP(A1257, Kickstarter!B:E, 3, FALSE)</f>
        <v>3000</v>
      </c>
      <c r="D1257">
        <f>VLOOKUP(A1257, Kickstarter!B:E, 4, FALSE)</f>
        <v>6071</v>
      </c>
      <c r="E1257" t="str">
        <f>VLOOKUP(A1257, Kickstarter!B:F, 5, FALSE)</f>
        <v>successful</v>
      </c>
      <c r="F1257" t="str">
        <f>VLOOKUP(A1257, Kickstarter!B:G, 6, FALSE)</f>
        <v>US</v>
      </c>
      <c r="G1257" t="str">
        <f>VLOOKUP(A1257, Kickstarter!B:H, 7, FALSE)</f>
        <v>USD</v>
      </c>
      <c r="H1257">
        <f>VLOOKUP(A1257, Kickstarter!B:I, 8, FALSE)</f>
        <v>1385932652</v>
      </c>
    </row>
    <row r="1258" spans="1:8" ht="60" x14ac:dyDescent="0.25">
      <c r="A1258" s="1" t="s">
        <v>1257</v>
      </c>
      <c r="B1258" s="1" t="str">
        <f>VLOOKUP(A1258, Kickstarter!B:C, 2, FALSE)</f>
        <v>Dylan Carlson of earth,major solo project lp/cd/dvd/book "Falling with a Thousand Stars and Other Wonders from the House of Albion"</v>
      </c>
      <c r="C1258" s="9">
        <f>VLOOKUP(A1258, Kickstarter!B:E, 3, FALSE)</f>
        <v>30000</v>
      </c>
      <c r="D1258">
        <f>VLOOKUP(A1258, Kickstarter!B:E, 4, FALSE)</f>
        <v>35389.129999999997</v>
      </c>
      <c r="E1258" t="str">
        <f>VLOOKUP(A1258, Kickstarter!B:F, 5, FALSE)</f>
        <v>successful</v>
      </c>
      <c r="F1258" t="str">
        <f>VLOOKUP(A1258, Kickstarter!B:G, 6, FALSE)</f>
        <v>US</v>
      </c>
      <c r="G1258" t="str">
        <f>VLOOKUP(A1258, Kickstarter!B:H, 7, FALSE)</f>
        <v>USD</v>
      </c>
      <c r="H1258">
        <f>VLOOKUP(A1258, Kickstarter!B:I, 8, FALSE)</f>
        <v>1329084231</v>
      </c>
    </row>
    <row r="1259" spans="1:8" ht="60" x14ac:dyDescent="0.25">
      <c r="A1259" s="1" t="s">
        <v>1258</v>
      </c>
      <c r="B1259" s="1" t="str">
        <f>VLOOKUP(A1259, Kickstarter!B:C, 2, FALSE)</f>
        <v>Three Lobed, a boutique psychedelic label focused on small run releases, is celebrating its 10th anniversary with a lush 4xLP set.</v>
      </c>
      <c r="C1259" s="9">
        <f>VLOOKUP(A1259, Kickstarter!B:E, 3, FALSE)</f>
        <v>5500</v>
      </c>
      <c r="D1259">
        <f>VLOOKUP(A1259, Kickstarter!B:E, 4, FALSE)</f>
        <v>16210</v>
      </c>
      <c r="E1259" t="str">
        <f>VLOOKUP(A1259, Kickstarter!B:F, 5, FALSE)</f>
        <v>successful</v>
      </c>
      <c r="F1259" t="str">
        <f>VLOOKUP(A1259, Kickstarter!B:G, 6, FALSE)</f>
        <v>US</v>
      </c>
      <c r="G1259" t="str">
        <f>VLOOKUP(A1259, Kickstarter!B:H, 7, FALSE)</f>
        <v>USD</v>
      </c>
      <c r="H1259">
        <f>VLOOKUP(A1259, Kickstarter!B:I, 8, FALSE)</f>
        <v>1301792590</v>
      </c>
    </row>
    <row r="1260" spans="1:8" ht="45" x14ac:dyDescent="0.25">
      <c r="A1260" s="1" t="s">
        <v>1259</v>
      </c>
      <c r="B1260" s="1" t="str">
        <f>VLOOKUP(A1260, Kickstarter!B:C, 2, FALSE)</f>
        <v>Mustard Plug needs help funding their new record.  Please help the Grand Rapids, MI band put out their 7th record!</v>
      </c>
      <c r="C1260" s="9">
        <f>VLOOKUP(A1260, Kickstarter!B:E, 3, FALSE)</f>
        <v>12000</v>
      </c>
      <c r="D1260">
        <f>VLOOKUP(A1260, Kickstarter!B:E, 4, FALSE)</f>
        <v>25577.56</v>
      </c>
      <c r="E1260" t="str">
        <f>VLOOKUP(A1260, Kickstarter!B:F, 5, FALSE)</f>
        <v>successful</v>
      </c>
      <c r="F1260" t="str">
        <f>VLOOKUP(A1260, Kickstarter!B:G, 6, FALSE)</f>
        <v>US</v>
      </c>
      <c r="G1260" t="str">
        <f>VLOOKUP(A1260, Kickstarter!B:H, 7, FALSE)</f>
        <v>USD</v>
      </c>
      <c r="H1260">
        <f>VLOOKUP(A1260, Kickstarter!B:I, 8, FALSE)</f>
        <v>1377960012</v>
      </c>
    </row>
    <row r="1261" spans="1:8" ht="45" x14ac:dyDescent="0.25">
      <c r="A1261" s="1" t="s">
        <v>1260</v>
      </c>
      <c r="B1261" s="1" t="str">
        <f>VLOOKUP(A1261, Kickstarter!B:C, 2, FALSE)</f>
        <v>Falling From One is currently in the studio recording their first CD and they need your help!</v>
      </c>
      <c r="C1261" s="9">
        <f>VLOOKUP(A1261, Kickstarter!B:E, 3, FALSE)</f>
        <v>2500</v>
      </c>
      <c r="D1261">
        <f>VLOOKUP(A1261, Kickstarter!B:E, 4, FALSE)</f>
        <v>2606</v>
      </c>
      <c r="E1261" t="str">
        <f>VLOOKUP(A1261, Kickstarter!B:F, 5, FALSE)</f>
        <v>successful</v>
      </c>
      <c r="F1261" t="str">
        <f>VLOOKUP(A1261, Kickstarter!B:G, 6, FALSE)</f>
        <v>US</v>
      </c>
      <c r="G1261" t="str">
        <f>VLOOKUP(A1261, Kickstarter!B:H, 7, FALSE)</f>
        <v>USD</v>
      </c>
      <c r="H1261">
        <f>VLOOKUP(A1261, Kickstarter!B:I, 8, FALSE)</f>
        <v>1402286340</v>
      </c>
    </row>
    <row r="1262" spans="1:8" ht="45" x14ac:dyDescent="0.25">
      <c r="A1262" s="1" t="s">
        <v>1261</v>
      </c>
      <c r="B1262" s="1" t="str">
        <f>VLOOKUP(A1262, Kickstarter!B:C, 2, FALSE)</f>
        <v>Cub Country is mastering our final 10 song recording and pressing it to 12" vinyl with beautiful full-color original artwork.</v>
      </c>
      <c r="C1262" s="9">
        <f>VLOOKUP(A1262, Kickstarter!B:E, 3, FALSE)</f>
        <v>3300</v>
      </c>
      <c r="D1262">
        <f>VLOOKUP(A1262, Kickstarter!B:E, 4, FALSE)</f>
        <v>3751</v>
      </c>
      <c r="E1262" t="str">
        <f>VLOOKUP(A1262, Kickstarter!B:F, 5, FALSE)</f>
        <v>successful</v>
      </c>
      <c r="F1262" t="str">
        <f>VLOOKUP(A1262, Kickstarter!B:G, 6, FALSE)</f>
        <v>US</v>
      </c>
      <c r="G1262" t="str">
        <f>VLOOKUP(A1262, Kickstarter!B:H, 7, FALSE)</f>
        <v>USD</v>
      </c>
      <c r="H1262">
        <f>VLOOKUP(A1262, Kickstarter!B:I, 8, FALSE)</f>
        <v>1393445620</v>
      </c>
    </row>
    <row r="1263" spans="1:8" ht="45" x14ac:dyDescent="0.25">
      <c r="A1263" s="1" t="s">
        <v>1262</v>
      </c>
      <c r="B1263" s="1" t="str">
        <f>VLOOKUP(A1263, Kickstarter!B:C, 2, FALSE)</f>
        <v>We just recorded a stellar EP and we're trying to put it out on vinyl.  Can you help these punx out?</v>
      </c>
      <c r="C1263" s="9">
        <f>VLOOKUP(A1263, Kickstarter!B:E, 3, FALSE)</f>
        <v>2000</v>
      </c>
      <c r="D1263">
        <f>VLOOKUP(A1263, Kickstarter!B:E, 4, FALSE)</f>
        <v>2025</v>
      </c>
      <c r="E1263" t="str">
        <f>VLOOKUP(A1263, Kickstarter!B:F, 5, FALSE)</f>
        <v>successful</v>
      </c>
      <c r="F1263" t="str">
        <f>VLOOKUP(A1263, Kickstarter!B:G, 6, FALSE)</f>
        <v>US</v>
      </c>
      <c r="G1263" t="str">
        <f>VLOOKUP(A1263, Kickstarter!B:H, 7, FALSE)</f>
        <v>USD</v>
      </c>
      <c r="H1263">
        <f>VLOOKUP(A1263, Kickstarter!B:I, 8, FALSE)</f>
        <v>1390983227</v>
      </c>
    </row>
    <row r="1264" spans="1:8" ht="60" x14ac:dyDescent="0.25">
      <c r="A1264" s="1" t="s">
        <v>1263</v>
      </c>
      <c r="B1264" s="1" t="str">
        <f>VLOOKUP(A1264, Kickstarter!B:C, 2, FALSE)</f>
        <v>A soon to be husband and wife bringing hope to the music industry.
You will fall in love with their sound and story.</v>
      </c>
      <c r="C1264" s="9">
        <f>VLOOKUP(A1264, Kickstarter!B:E, 3, FALSE)</f>
        <v>6500</v>
      </c>
      <c r="D1264">
        <f>VLOOKUP(A1264, Kickstarter!B:E, 4, FALSE)</f>
        <v>8152</v>
      </c>
      <c r="E1264" t="str">
        <f>VLOOKUP(A1264, Kickstarter!B:F, 5, FALSE)</f>
        <v>successful</v>
      </c>
      <c r="F1264" t="str">
        <f>VLOOKUP(A1264, Kickstarter!B:G, 6, FALSE)</f>
        <v>CA</v>
      </c>
      <c r="G1264" t="str">
        <f>VLOOKUP(A1264, Kickstarter!B:H, 7, FALSE)</f>
        <v>CAD</v>
      </c>
      <c r="H1264">
        <f>VLOOKUP(A1264, Kickstarter!B:I, 8, FALSE)</f>
        <v>1392574692</v>
      </c>
    </row>
    <row r="1265" spans="1:8" ht="30" x14ac:dyDescent="0.25">
      <c r="A1265" s="1" t="s">
        <v>1264</v>
      </c>
      <c r="B1265" s="1" t="e">
        <f>VLOOKUP(A1265, Kickstarter!B:C, 2, FALSE)</f>
        <v>#N/A</v>
      </c>
      <c r="C1265" s="9" t="e">
        <f>VLOOKUP(A1265, Kickstarter!B:E, 3, FALSE)</f>
        <v>#N/A</v>
      </c>
      <c r="D1265" t="e">
        <f>VLOOKUP(A1265, Kickstarter!B:E, 4, FALSE)</f>
        <v>#N/A</v>
      </c>
      <c r="E1265" t="e">
        <f>VLOOKUP(A1265, Kickstarter!B:F, 5, FALSE)</f>
        <v>#N/A</v>
      </c>
      <c r="F1265" t="e">
        <f>VLOOKUP(A1265, Kickstarter!B:G, 6, FALSE)</f>
        <v>#N/A</v>
      </c>
      <c r="G1265" t="e">
        <f>VLOOKUP(A1265, Kickstarter!B:H, 7, FALSE)</f>
        <v>#N/A</v>
      </c>
      <c r="H1265" t="e">
        <f>VLOOKUP(A1265, Kickstarter!B:I, 8, FALSE)</f>
        <v>#N/A</v>
      </c>
    </row>
    <row r="1266" spans="1:8" ht="60" x14ac:dyDescent="0.25">
      <c r="A1266" s="1" t="s">
        <v>1265</v>
      </c>
      <c r="B1266" s="1" t="str">
        <f>VLOOKUP(A1266, Kickstarter!B:C, 2, FALSE)</f>
        <v>We are a four piece from Golden, CO, and have our hearts on getting into the studio this fall to get music from our heads to your ears.</v>
      </c>
      <c r="C1266" s="9">
        <f>VLOOKUP(A1266, Kickstarter!B:E, 3, FALSE)</f>
        <v>650</v>
      </c>
      <c r="D1266">
        <f>VLOOKUP(A1266, Kickstarter!B:E, 4, FALSE)</f>
        <v>1082</v>
      </c>
      <c r="E1266" t="str">
        <f>VLOOKUP(A1266, Kickstarter!B:F, 5, FALSE)</f>
        <v>successful</v>
      </c>
      <c r="F1266" t="str">
        <f>VLOOKUP(A1266, Kickstarter!B:G, 6, FALSE)</f>
        <v>US</v>
      </c>
      <c r="G1266" t="str">
        <f>VLOOKUP(A1266, Kickstarter!B:H, 7, FALSE)</f>
        <v>USD</v>
      </c>
      <c r="H1266">
        <f>VLOOKUP(A1266, Kickstarter!B:I, 8, FALSE)</f>
        <v>1383062083</v>
      </c>
    </row>
    <row r="1267" spans="1:8" ht="60" x14ac:dyDescent="0.25">
      <c r="A1267" s="1" t="s">
        <v>1266</v>
      </c>
      <c r="B1267" s="1" t="str">
        <f>VLOOKUP(A1267, Kickstarter!B:C, 2, FALSE)</f>
        <v>Our [NEW ALBUM]  is 95% complete, what we need now is the funds to be able to tour and promote it nationwide. Better Than The Beatles Not Quite Disney</v>
      </c>
      <c r="C1267" s="9">
        <f>VLOOKUP(A1267, Kickstarter!B:E, 3, FALSE)</f>
        <v>3500</v>
      </c>
      <c r="D1267">
        <f>VLOOKUP(A1267, Kickstarter!B:E, 4, FALSE)</f>
        <v>4170.17</v>
      </c>
      <c r="E1267" t="str">
        <f>VLOOKUP(A1267, Kickstarter!B:F, 5, FALSE)</f>
        <v>successful</v>
      </c>
      <c r="F1267" t="str">
        <f>VLOOKUP(A1267, Kickstarter!B:G, 6, FALSE)</f>
        <v>US</v>
      </c>
      <c r="G1267" t="str">
        <f>VLOOKUP(A1267, Kickstarter!B:H, 7, FALSE)</f>
        <v>USD</v>
      </c>
      <c r="H1267">
        <f>VLOOKUP(A1267, Kickstarter!B:I, 8, FALSE)</f>
        <v>1291131815</v>
      </c>
    </row>
    <row r="1268" spans="1:8" ht="45" x14ac:dyDescent="0.25">
      <c r="A1268" s="1" t="s">
        <v>1267</v>
      </c>
      <c r="B1268" s="1" t="str">
        <f>VLOOKUP(A1268, Kickstarter!B:C, 2, FALSE)</f>
        <v>We are looking to record our first EP produced by Aaron Harris (ISIS/Palms) at Studio West.</v>
      </c>
      <c r="C1268" s="9">
        <f>VLOOKUP(A1268, Kickstarter!B:E, 3, FALSE)</f>
        <v>9500</v>
      </c>
      <c r="D1268">
        <f>VLOOKUP(A1268, Kickstarter!B:E, 4, FALSE)</f>
        <v>9545</v>
      </c>
      <c r="E1268" t="str">
        <f>VLOOKUP(A1268, Kickstarter!B:F, 5, FALSE)</f>
        <v>successful</v>
      </c>
      <c r="F1268" t="str">
        <f>VLOOKUP(A1268, Kickstarter!B:G, 6, FALSE)</f>
        <v>US</v>
      </c>
      <c r="G1268" t="str">
        <f>VLOOKUP(A1268, Kickstarter!B:H, 7, FALSE)</f>
        <v>USD</v>
      </c>
      <c r="H1268">
        <f>VLOOKUP(A1268, Kickstarter!B:I, 8, FALSE)</f>
        <v>1389474145</v>
      </c>
    </row>
    <row r="1269" spans="1:8" ht="60" x14ac:dyDescent="0.25">
      <c r="A1269" s="1" t="s">
        <v>1268</v>
      </c>
      <c r="B1269" s="1" t="str">
        <f>VLOOKUP(A1269, Kickstarter!B:C, 2, FALSE)</f>
        <v>A Rock 'n Roll album with plenty of indie guitar swagger. Fresh tunes that are a continuation of my early '90s shoegaze daze.</v>
      </c>
      <c r="C1269" s="9">
        <f>VLOOKUP(A1269, Kickstarter!B:E, 3, FALSE)</f>
        <v>22000</v>
      </c>
      <c r="D1269">
        <f>VLOOKUP(A1269, Kickstarter!B:E, 4, FALSE)</f>
        <v>22396</v>
      </c>
      <c r="E1269" t="str">
        <f>VLOOKUP(A1269, Kickstarter!B:F, 5, FALSE)</f>
        <v>successful</v>
      </c>
      <c r="F1269" t="str">
        <f>VLOOKUP(A1269, Kickstarter!B:G, 6, FALSE)</f>
        <v>US</v>
      </c>
      <c r="G1269" t="str">
        <f>VLOOKUP(A1269, Kickstarter!B:H, 7, FALSE)</f>
        <v>USD</v>
      </c>
      <c r="H1269">
        <f>VLOOKUP(A1269, Kickstarter!B:I, 8, FALSE)</f>
        <v>1374674558</v>
      </c>
    </row>
    <row r="1270" spans="1:8" ht="45" x14ac:dyDescent="0.25">
      <c r="A1270" s="1" t="s">
        <v>1269</v>
      </c>
      <c r="B1270" s="1" t="str">
        <f>VLOOKUP(A1270, Kickstarter!B:C, 2, FALSE)</f>
        <v>Full Devil Jacket Is releasing their first record in over 12 yrs and we want you to be a part of it!</v>
      </c>
      <c r="C1270" s="9">
        <f>VLOOKUP(A1270, Kickstarter!B:E, 3, FALSE)</f>
        <v>12000</v>
      </c>
      <c r="D1270">
        <f>VLOOKUP(A1270, Kickstarter!B:E, 4, FALSE)</f>
        <v>14000</v>
      </c>
      <c r="E1270" t="str">
        <f>VLOOKUP(A1270, Kickstarter!B:F, 5, FALSE)</f>
        <v>successful</v>
      </c>
      <c r="F1270" t="str">
        <f>VLOOKUP(A1270, Kickstarter!B:G, 6, FALSE)</f>
        <v>US</v>
      </c>
      <c r="G1270" t="str">
        <f>VLOOKUP(A1270, Kickstarter!B:H, 7, FALSE)</f>
        <v>USD</v>
      </c>
      <c r="H1270">
        <f>VLOOKUP(A1270, Kickstarter!B:I, 8, FALSE)</f>
        <v>1379708247</v>
      </c>
    </row>
    <row r="1271" spans="1:8" ht="60" x14ac:dyDescent="0.25">
      <c r="A1271" s="1" t="s">
        <v>1270</v>
      </c>
      <c r="B1271" s="1" t="str">
        <f>VLOOKUP(A1271, Kickstarter!B:C, 2, FALSE)</f>
        <v>Schooltree's new art rock opera is a symphonic odyssey through a dystopian dreamworld. Help fund the double album and illustrated book!</v>
      </c>
      <c r="C1271" s="9">
        <f>VLOOKUP(A1271, Kickstarter!B:E, 3, FALSE)</f>
        <v>18800</v>
      </c>
      <c r="D1271">
        <f>VLOOKUP(A1271, Kickstarter!B:E, 4, FALSE)</f>
        <v>20426</v>
      </c>
      <c r="E1271" t="str">
        <f>VLOOKUP(A1271, Kickstarter!B:F, 5, FALSE)</f>
        <v>successful</v>
      </c>
      <c r="F1271" t="str">
        <f>VLOOKUP(A1271, Kickstarter!B:G, 6, FALSE)</f>
        <v>US</v>
      </c>
      <c r="G1271" t="str">
        <f>VLOOKUP(A1271, Kickstarter!B:H, 7, FALSE)</f>
        <v>USD</v>
      </c>
      <c r="H1271">
        <f>VLOOKUP(A1271, Kickstarter!B:I, 8, FALSE)</f>
        <v>1460764800</v>
      </c>
    </row>
    <row r="1272" spans="1:8" ht="45" x14ac:dyDescent="0.25">
      <c r="A1272" s="1" t="s">
        <v>1271</v>
      </c>
      <c r="B1272" s="1" t="str">
        <f>VLOOKUP(A1272, Kickstarter!B:C, 2, FALSE)</f>
        <v>We make awake metal using violins in place of guitars and want to record a full length album.</v>
      </c>
      <c r="C1272" s="9">
        <f>VLOOKUP(A1272, Kickstarter!B:E, 3, FALSE)</f>
        <v>10000</v>
      </c>
      <c r="D1272">
        <f>VLOOKUP(A1272, Kickstarter!B:E, 4, FALSE)</f>
        <v>11472</v>
      </c>
      <c r="E1272" t="str">
        <f>VLOOKUP(A1272, Kickstarter!B:F, 5, FALSE)</f>
        <v>successful</v>
      </c>
      <c r="F1272" t="str">
        <f>VLOOKUP(A1272, Kickstarter!B:G, 6, FALSE)</f>
        <v>US</v>
      </c>
      <c r="G1272" t="str">
        <f>VLOOKUP(A1272, Kickstarter!B:H, 7, FALSE)</f>
        <v>USD</v>
      </c>
      <c r="H1272">
        <f>VLOOKUP(A1272, Kickstarter!B:I, 8, FALSE)</f>
        <v>1332704042</v>
      </c>
    </row>
    <row r="1273" spans="1:8" ht="60" x14ac:dyDescent="0.25">
      <c r="A1273" s="1" t="s">
        <v>1272</v>
      </c>
      <c r="B1273" s="1" t="str">
        <f>VLOOKUP(A1273, Kickstarter!B:C, 2, FALSE)</f>
        <v>Flav Martin's 30-year overnight success project pretty much says it all. Dedicated to parenting, she's off to school, back to La musica</v>
      </c>
      <c r="C1273" s="9">
        <f>VLOOKUP(A1273, Kickstarter!B:E, 3, FALSE)</f>
        <v>7500</v>
      </c>
      <c r="D1273">
        <f>VLOOKUP(A1273, Kickstarter!B:E, 4, FALSE)</f>
        <v>7635</v>
      </c>
      <c r="E1273" t="str">
        <f>VLOOKUP(A1273, Kickstarter!B:F, 5, FALSE)</f>
        <v>successful</v>
      </c>
      <c r="F1273" t="str">
        <f>VLOOKUP(A1273, Kickstarter!B:G, 6, FALSE)</f>
        <v>US</v>
      </c>
      <c r="G1273" t="str">
        <f>VLOOKUP(A1273, Kickstarter!B:H, 7, FALSE)</f>
        <v>USD</v>
      </c>
      <c r="H1273">
        <f>VLOOKUP(A1273, Kickstarter!B:I, 8, FALSE)</f>
        <v>1384363459</v>
      </c>
    </row>
    <row r="1274" spans="1:8" ht="60" x14ac:dyDescent="0.25">
      <c r="A1274" s="1" t="s">
        <v>1273</v>
      </c>
      <c r="B1274" s="1" t="str">
        <f>VLOOKUP(A1274, Kickstarter!B:C, 2, FALSE)</f>
        <v>We're going back into the studio this spring to record a new album.  You've heard some of the new material at recent shows.  Be a part of the process!</v>
      </c>
      <c r="C1274" s="9">
        <f>VLOOKUP(A1274, Kickstarter!B:E, 3, FALSE)</f>
        <v>5000</v>
      </c>
      <c r="D1274">
        <f>VLOOKUP(A1274, Kickstarter!B:E, 4, FALSE)</f>
        <v>5300</v>
      </c>
      <c r="E1274" t="str">
        <f>VLOOKUP(A1274, Kickstarter!B:F, 5, FALSE)</f>
        <v>successful</v>
      </c>
      <c r="F1274" t="str">
        <f>VLOOKUP(A1274, Kickstarter!B:G, 6, FALSE)</f>
        <v>US</v>
      </c>
      <c r="G1274" t="str">
        <f>VLOOKUP(A1274, Kickstarter!B:H, 7, FALSE)</f>
        <v>USD</v>
      </c>
      <c r="H1274">
        <f>VLOOKUP(A1274, Kickstarter!B:I, 8, FALSE)</f>
        <v>1276574400</v>
      </c>
    </row>
    <row r="1275" spans="1:8" ht="45" x14ac:dyDescent="0.25">
      <c r="A1275" s="1" t="s">
        <v>1274</v>
      </c>
      <c r="B1275" s="1" t="str">
        <f>VLOOKUP(A1275, Kickstarter!B:C, 2, FALSE)</f>
        <v>Run Coyote is raising funds to produce their debut album - "Youth Haunts" - on vinyl LP and CD</v>
      </c>
      <c r="C1275" s="9">
        <f>VLOOKUP(A1275, Kickstarter!B:E, 3, FALSE)</f>
        <v>4000</v>
      </c>
      <c r="D1275">
        <f>VLOOKUP(A1275, Kickstarter!B:E, 4, FALSE)</f>
        <v>4140</v>
      </c>
      <c r="E1275" t="str">
        <f>VLOOKUP(A1275, Kickstarter!B:F, 5, FALSE)</f>
        <v>successful</v>
      </c>
      <c r="F1275" t="str">
        <f>VLOOKUP(A1275, Kickstarter!B:G, 6, FALSE)</f>
        <v>CA</v>
      </c>
      <c r="G1275" t="str">
        <f>VLOOKUP(A1275, Kickstarter!B:H, 7, FALSE)</f>
        <v>CAD</v>
      </c>
      <c r="H1275">
        <f>VLOOKUP(A1275, Kickstarter!B:I, 8, FALSE)</f>
        <v>1409506291</v>
      </c>
    </row>
    <row r="1276" spans="1:8" ht="45" x14ac:dyDescent="0.25">
      <c r="A1276" s="1" t="s">
        <v>1275</v>
      </c>
      <c r="B1276" s="1" t="str">
        <f>VLOOKUP(A1276, Kickstarter!B:C, 2, FALSE)</f>
        <v>Sun Shot is the working title of Assembly of Dust's new studio release.  It features 9 brand new songs and 4 never recorded</v>
      </c>
      <c r="C1276" s="9">
        <f>VLOOKUP(A1276, Kickstarter!B:E, 3, FALSE)</f>
        <v>25000</v>
      </c>
      <c r="D1276">
        <f>VLOOKUP(A1276, Kickstarter!B:E, 4, FALSE)</f>
        <v>38743.839999999997</v>
      </c>
      <c r="E1276" t="str">
        <f>VLOOKUP(A1276, Kickstarter!B:F, 5, FALSE)</f>
        <v>successful</v>
      </c>
      <c r="F1276" t="str">
        <f>VLOOKUP(A1276, Kickstarter!B:G, 6, FALSE)</f>
        <v>US</v>
      </c>
      <c r="G1276" t="str">
        <f>VLOOKUP(A1276, Kickstarter!B:H, 7, FALSE)</f>
        <v>USD</v>
      </c>
      <c r="H1276">
        <f>VLOOKUP(A1276, Kickstarter!B:I, 8, FALSE)</f>
        <v>1346344425</v>
      </c>
    </row>
    <row r="1277" spans="1:8" ht="45" x14ac:dyDescent="0.25">
      <c r="A1277" s="1" t="s">
        <v>1276</v>
      </c>
      <c r="B1277" s="1" t="str">
        <f>VLOOKUP(A1277, Kickstarter!B:C, 2, FALSE)</f>
        <v>ONLY A FEW HOURS LEFT TO GET YOUR ADVANCE COPY OF "DANGEROUSLY CLOSE" and to check out our other cool rewards!</v>
      </c>
      <c r="C1277" s="9">
        <f>VLOOKUP(A1277, Kickstarter!B:E, 3, FALSE)</f>
        <v>15000</v>
      </c>
      <c r="D1277">
        <f>VLOOKUP(A1277, Kickstarter!B:E, 4, FALSE)</f>
        <v>24321.1</v>
      </c>
      <c r="E1277" t="str">
        <f>VLOOKUP(A1277, Kickstarter!B:F, 5, FALSE)</f>
        <v>successful</v>
      </c>
      <c r="F1277" t="str">
        <f>VLOOKUP(A1277, Kickstarter!B:G, 6, FALSE)</f>
        <v>US</v>
      </c>
      <c r="G1277" t="str">
        <f>VLOOKUP(A1277, Kickstarter!B:H, 7, FALSE)</f>
        <v>USD</v>
      </c>
      <c r="H1277">
        <f>VLOOKUP(A1277, Kickstarter!B:I, 8, FALSE)</f>
        <v>1375908587</v>
      </c>
    </row>
    <row r="1278" spans="1:8" ht="30" x14ac:dyDescent="0.25">
      <c r="A1278" s="1" t="s">
        <v>1277</v>
      </c>
      <c r="B1278" s="1" t="str">
        <f>VLOOKUP(A1278, Kickstarter!B:C, 2, FALSE)</f>
        <v>Sponsor this Brooklyn punk band's debut seven-inch, MR. DREAM GOES TO JAIL.</v>
      </c>
      <c r="C1278" s="9">
        <f>VLOOKUP(A1278, Kickstarter!B:E, 3, FALSE)</f>
        <v>3000</v>
      </c>
      <c r="D1278">
        <f>VLOOKUP(A1278, Kickstarter!B:E, 4, FALSE)</f>
        <v>3132.63</v>
      </c>
      <c r="E1278" t="str">
        <f>VLOOKUP(A1278, Kickstarter!B:F, 5, FALSE)</f>
        <v>successful</v>
      </c>
      <c r="F1278" t="str">
        <f>VLOOKUP(A1278, Kickstarter!B:G, 6, FALSE)</f>
        <v>US</v>
      </c>
      <c r="G1278" t="str">
        <f>VLOOKUP(A1278, Kickstarter!B:H, 7, FALSE)</f>
        <v>USD</v>
      </c>
      <c r="H1278">
        <f>VLOOKUP(A1278, Kickstarter!B:I, 8, FALSE)</f>
        <v>1251777600</v>
      </c>
    </row>
    <row r="1279" spans="1:8" ht="60" x14ac:dyDescent="0.25">
      <c r="A1279" s="1" t="s">
        <v>1278</v>
      </c>
      <c r="B1279" s="1" t="str">
        <f>VLOOKUP(A1279, Kickstarter!B:C, 2, FALSE)</f>
        <v>My name is Nate Henry. I sang in a band called Sherwood for almost 10 years. Now I'm hoping to make another album of brand new music.</v>
      </c>
      <c r="C1279" s="9">
        <f>VLOOKUP(A1279, Kickstarter!B:E, 3, FALSE)</f>
        <v>15000</v>
      </c>
      <c r="D1279">
        <f>VLOOKUP(A1279, Kickstarter!B:E, 4, FALSE)</f>
        <v>15918.65</v>
      </c>
      <c r="E1279" t="str">
        <f>VLOOKUP(A1279, Kickstarter!B:F, 5, FALSE)</f>
        <v>successful</v>
      </c>
      <c r="F1279" t="str">
        <f>VLOOKUP(A1279, Kickstarter!B:G, 6, FALSE)</f>
        <v>US</v>
      </c>
      <c r="G1279" t="str">
        <f>VLOOKUP(A1279, Kickstarter!B:H, 7, FALSE)</f>
        <v>USD</v>
      </c>
      <c r="H1279">
        <f>VLOOKUP(A1279, Kickstarter!B:I, 8, FALSE)</f>
        <v>1346765347</v>
      </c>
    </row>
    <row r="1280" spans="1:8" ht="60" x14ac:dyDescent="0.25">
      <c r="A1280" s="1" t="s">
        <v>1279</v>
      </c>
      <c r="B1280" s="1" t="str">
        <f>VLOOKUP(A1280, Kickstarter!B:C, 2, FALSE)</f>
        <v>The Bitter Suite is a 5 song rock medley to be released as a limited edition 180 gram vinyl record with custom etching on the B side.</v>
      </c>
      <c r="C1280" s="9">
        <f>VLOOKUP(A1280, Kickstarter!B:E, 3, FALSE)</f>
        <v>6500</v>
      </c>
      <c r="D1280">
        <f>VLOOKUP(A1280, Kickstarter!B:E, 4, FALSE)</f>
        <v>10071</v>
      </c>
      <c r="E1280" t="str">
        <f>VLOOKUP(A1280, Kickstarter!B:F, 5, FALSE)</f>
        <v>successful</v>
      </c>
      <c r="F1280" t="str">
        <f>VLOOKUP(A1280, Kickstarter!B:G, 6, FALSE)</f>
        <v>US</v>
      </c>
      <c r="G1280" t="str">
        <f>VLOOKUP(A1280, Kickstarter!B:H, 7, FALSE)</f>
        <v>USD</v>
      </c>
      <c r="H1280">
        <f>VLOOKUP(A1280, Kickstarter!B:I, 8, FALSE)</f>
        <v>1403661600</v>
      </c>
    </row>
    <row r="1281" spans="1:8" ht="60" x14ac:dyDescent="0.25">
      <c r="A1281" s="1" t="s">
        <v>1280</v>
      </c>
      <c r="B1281" s="1" t="str">
        <f>VLOOKUP(A1281, Kickstarter!B:C, 2, FALSE)</f>
        <v>The Traveling Suitcase is a 3-piece rock outfit from Oshkosh, WI. We have released 2 albums since 2010 and we are ready to record!</v>
      </c>
      <c r="C1281" s="9">
        <f>VLOOKUP(A1281, Kickstarter!B:E, 3, FALSE)</f>
        <v>12516</v>
      </c>
      <c r="D1281">
        <f>VLOOKUP(A1281, Kickstarter!B:E, 4, FALSE)</f>
        <v>13864.17</v>
      </c>
      <c r="E1281" t="str">
        <f>VLOOKUP(A1281, Kickstarter!B:F, 5, FALSE)</f>
        <v>successful</v>
      </c>
      <c r="F1281" t="str">
        <f>VLOOKUP(A1281, Kickstarter!B:G, 6, FALSE)</f>
        <v>US</v>
      </c>
      <c r="G1281" t="str">
        <f>VLOOKUP(A1281, Kickstarter!B:H, 7, FALSE)</f>
        <v>USD</v>
      </c>
      <c r="H1281">
        <f>VLOOKUP(A1281, Kickstarter!B:I, 8, FALSE)</f>
        <v>1395624170</v>
      </c>
    </row>
    <row r="1282" spans="1:8" ht="45" x14ac:dyDescent="0.25">
      <c r="A1282" s="1" t="s">
        <v>1281</v>
      </c>
      <c r="B1282" s="1" t="str">
        <f>VLOOKUP(A1282, Kickstarter!B:C, 2, FALSE)</f>
        <v xml:space="preserve">Nothing More is recording their forthcoming record and needs to join forces with you to make this album HUGE! </v>
      </c>
      <c r="C1282" s="9">
        <f>VLOOKUP(A1282, Kickstarter!B:E, 3, FALSE)</f>
        <v>15000</v>
      </c>
      <c r="D1282">
        <f>VLOOKUP(A1282, Kickstarter!B:E, 4, FALSE)</f>
        <v>16636.78</v>
      </c>
      <c r="E1282" t="str">
        <f>VLOOKUP(A1282, Kickstarter!B:F, 5, FALSE)</f>
        <v>successful</v>
      </c>
      <c r="F1282" t="str">
        <f>VLOOKUP(A1282, Kickstarter!B:G, 6, FALSE)</f>
        <v>US</v>
      </c>
      <c r="G1282" t="str">
        <f>VLOOKUP(A1282, Kickstarter!B:H, 7, FALSE)</f>
        <v>USD</v>
      </c>
      <c r="H1282">
        <f>VLOOKUP(A1282, Kickstarter!B:I, 8, FALSE)</f>
        <v>1299003054</v>
      </c>
    </row>
    <row r="1283" spans="1:8" ht="60" x14ac:dyDescent="0.25">
      <c r="A1283" s="1" t="s">
        <v>1282</v>
      </c>
      <c r="B1283" s="1" t="str">
        <f>VLOOKUP(A1283, Kickstarter!B:C, 2, FALSE)</f>
        <v>Cure for the Common pulls the trigger on their 2nd full-length LP, "Laser Beretta," printed on high-quality 15 gram polycarbonate CDs</v>
      </c>
      <c r="C1283" s="9">
        <f>VLOOKUP(A1283, Kickstarter!B:E, 3, FALSE)</f>
        <v>7000</v>
      </c>
      <c r="D1283">
        <f>VLOOKUP(A1283, Kickstarter!B:E, 4, FALSE)</f>
        <v>7750</v>
      </c>
      <c r="E1283" t="str">
        <f>VLOOKUP(A1283, Kickstarter!B:F, 5, FALSE)</f>
        <v>successful</v>
      </c>
      <c r="F1283" t="str">
        <f>VLOOKUP(A1283, Kickstarter!B:G, 6, FALSE)</f>
        <v>US</v>
      </c>
      <c r="G1283" t="str">
        <f>VLOOKUP(A1283, Kickstarter!B:H, 7, FALSE)</f>
        <v>USD</v>
      </c>
      <c r="H1283">
        <f>VLOOKUP(A1283, Kickstarter!B:I, 8, FALSE)</f>
        <v>1375033836</v>
      </c>
    </row>
    <row r="1284" spans="1:8" ht="60" x14ac:dyDescent="0.25">
      <c r="A1284" s="1" t="s">
        <v>1283</v>
      </c>
      <c r="B1284" s="1" t="str">
        <f>VLOOKUP(A1284, Kickstarter!B:C, 2, FALSE)</f>
        <v>Natalie York is releasing her new album, "PROMISES." Get involved by pre-ordering your copy of the record and other goodies here!</v>
      </c>
      <c r="C1284" s="9">
        <f>VLOOKUP(A1284, Kickstarter!B:E, 3, FALSE)</f>
        <v>15000</v>
      </c>
      <c r="D1284">
        <f>VLOOKUP(A1284, Kickstarter!B:E, 4, FALSE)</f>
        <v>18542</v>
      </c>
      <c r="E1284" t="str">
        <f>VLOOKUP(A1284, Kickstarter!B:F, 5, FALSE)</f>
        <v>successful</v>
      </c>
      <c r="F1284" t="str">
        <f>VLOOKUP(A1284, Kickstarter!B:G, 6, FALSE)</f>
        <v>US</v>
      </c>
      <c r="G1284" t="str">
        <f>VLOOKUP(A1284, Kickstarter!B:H, 7, FALSE)</f>
        <v>USD</v>
      </c>
      <c r="H1284">
        <f>VLOOKUP(A1284, Kickstarter!B:I, 8, FALSE)</f>
        <v>1386565140</v>
      </c>
    </row>
    <row r="1285" spans="1:8" ht="45" x14ac:dyDescent="0.25">
      <c r="A1285" s="1" t="s">
        <v>1284</v>
      </c>
      <c r="B1285" s="1" t="str">
        <f>VLOOKUP(A1285, Kickstarter!B:C, 2, FALSE)</f>
        <v>Our 3rd album is halfway complete, but we need your help to record, mix and master the final product!</v>
      </c>
      <c r="C1285" s="9">
        <f>VLOOKUP(A1285, Kickstarter!B:E, 3, FALSE)</f>
        <v>1000</v>
      </c>
      <c r="D1285">
        <f>VLOOKUP(A1285, Kickstarter!B:E, 4, FALSE)</f>
        <v>2110.5</v>
      </c>
      <c r="E1285" t="str">
        <f>VLOOKUP(A1285, Kickstarter!B:F, 5, FALSE)</f>
        <v>successful</v>
      </c>
      <c r="F1285" t="str">
        <f>VLOOKUP(A1285, Kickstarter!B:G, 6, FALSE)</f>
        <v>US</v>
      </c>
      <c r="G1285" t="str">
        <f>VLOOKUP(A1285, Kickstarter!B:H, 7, FALSE)</f>
        <v>USD</v>
      </c>
      <c r="H1285">
        <f>VLOOKUP(A1285, Kickstarter!B:I, 8, FALSE)</f>
        <v>1362974400</v>
      </c>
    </row>
    <row r="1286" spans="1:8" ht="60" x14ac:dyDescent="0.25">
      <c r="A1286" s="1" t="s">
        <v>1285</v>
      </c>
      <c r="B1286" s="1" t="str">
        <f>VLOOKUP(A1286, Kickstarter!B:C, 2, FALSE)</f>
        <v>â€œFree Jujube Brownâ€ by Psalmayene 24 is coming home to NYC and we need YOUR support of this moving and inspiring piece</v>
      </c>
      <c r="C1286" s="9">
        <f>VLOOKUP(A1286, Kickstarter!B:E, 3, FALSE)</f>
        <v>2000</v>
      </c>
      <c r="D1286">
        <f>VLOOKUP(A1286, Kickstarter!B:E, 4, FALSE)</f>
        <v>2020</v>
      </c>
      <c r="E1286" t="str">
        <f>VLOOKUP(A1286, Kickstarter!B:F, 5, FALSE)</f>
        <v>successful</v>
      </c>
      <c r="F1286" t="str">
        <f>VLOOKUP(A1286, Kickstarter!B:G, 6, FALSE)</f>
        <v>US</v>
      </c>
      <c r="G1286" t="str">
        <f>VLOOKUP(A1286, Kickstarter!B:H, 7, FALSE)</f>
        <v>USD</v>
      </c>
      <c r="H1286">
        <f>VLOOKUP(A1286, Kickstarter!B:I, 8, FALSE)</f>
        <v>1483203540</v>
      </c>
    </row>
    <row r="1287" spans="1:8" ht="60" x14ac:dyDescent="0.25">
      <c r="A1287" s="1" t="s">
        <v>1286</v>
      </c>
      <c r="B1287" s="1" t="str">
        <f>VLOOKUP(A1287, Kickstarter!B:C, 2, FALSE)</f>
        <v>The world premiere of hysterically funny and heartbreaking story about family, unconditional love and facing the unfaceable</v>
      </c>
      <c r="C1287" s="9">
        <f>VLOOKUP(A1287, Kickstarter!B:E, 3, FALSE)</f>
        <v>2000</v>
      </c>
      <c r="D1287">
        <f>VLOOKUP(A1287, Kickstarter!B:E, 4, FALSE)</f>
        <v>2033</v>
      </c>
      <c r="E1287" t="str">
        <f>VLOOKUP(A1287, Kickstarter!B:F, 5, FALSE)</f>
        <v>successful</v>
      </c>
      <c r="F1287" t="str">
        <f>VLOOKUP(A1287, Kickstarter!B:G, 6, FALSE)</f>
        <v>GB</v>
      </c>
      <c r="G1287" t="str">
        <f>VLOOKUP(A1287, Kickstarter!B:H, 7, FALSE)</f>
        <v>GBP</v>
      </c>
      <c r="H1287">
        <f>VLOOKUP(A1287, Kickstarter!B:I, 8, FALSE)</f>
        <v>1434808775</v>
      </c>
    </row>
    <row r="1288" spans="1:8" ht="45" x14ac:dyDescent="0.25">
      <c r="A1288" s="1" t="s">
        <v>1287</v>
      </c>
      <c r="B1288" s="1" t="str">
        <f>VLOOKUP(A1288, Kickstarter!B:C, 2, FALSE)</f>
        <v>A touring production of FRED's modern adaptation of the classic Victorian comic novel, reaching out to new audiences.</v>
      </c>
      <c r="C1288" s="9">
        <f>VLOOKUP(A1288, Kickstarter!B:E, 3, FALSE)</f>
        <v>1500</v>
      </c>
      <c r="D1288">
        <f>VLOOKUP(A1288, Kickstarter!B:E, 4, FALSE)</f>
        <v>1625</v>
      </c>
      <c r="E1288" t="str">
        <f>VLOOKUP(A1288, Kickstarter!B:F, 5, FALSE)</f>
        <v>successful</v>
      </c>
      <c r="F1288" t="str">
        <f>VLOOKUP(A1288, Kickstarter!B:G, 6, FALSE)</f>
        <v>GB</v>
      </c>
      <c r="G1288" t="str">
        <f>VLOOKUP(A1288, Kickstarter!B:H, 7, FALSE)</f>
        <v>GBP</v>
      </c>
      <c r="H1288">
        <f>VLOOKUP(A1288, Kickstarter!B:I, 8, FALSE)</f>
        <v>1424181600</v>
      </c>
    </row>
    <row r="1289" spans="1:8" ht="90" x14ac:dyDescent="0.25">
      <c r="A1289" s="1" t="s">
        <v>1288</v>
      </c>
      <c r="B1289" s="1" t="str">
        <f>VLOOKUP(A1289, Kickstarter!B:C, 2, FALSE)</f>
        <v>PantoSoc are taking Sweeney Todd to the Fringe!
We will be performing in Edinburgh for two weeks, and we need your help to get there!</v>
      </c>
      <c r="C1289" s="9">
        <f>VLOOKUP(A1289, Kickstarter!B:E, 3, FALSE)</f>
        <v>250</v>
      </c>
      <c r="D1289">
        <f>VLOOKUP(A1289, Kickstarter!B:E, 4, FALSE)</f>
        <v>605</v>
      </c>
      <c r="E1289" t="str">
        <f>VLOOKUP(A1289, Kickstarter!B:F, 5, FALSE)</f>
        <v>successful</v>
      </c>
      <c r="F1289" t="str">
        <f>VLOOKUP(A1289, Kickstarter!B:G, 6, FALSE)</f>
        <v>GB</v>
      </c>
      <c r="G1289" t="str">
        <f>VLOOKUP(A1289, Kickstarter!B:H, 7, FALSE)</f>
        <v>GBP</v>
      </c>
      <c r="H1289">
        <f>VLOOKUP(A1289, Kickstarter!B:I, 8, FALSE)</f>
        <v>1434120856</v>
      </c>
    </row>
    <row r="1290" spans="1:8" ht="60" x14ac:dyDescent="0.25">
      <c r="A1290" s="1" t="s">
        <v>1289</v>
      </c>
      <c r="B1290" s="1" t="str">
        <f>VLOOKUP(A1290, Kickstarter!B:C, 2, FALSE)</f>
        <v>EggSalad presents an unflinching new work mapping the mental landscape of addiction and recovery. Premiering in NY Aug 26-27 &amp; Sept 2!</v>
      </c>
      <c r="C1290" s="9">
        <f>VLOOKUP(A1290, Kickstarter!B:E, 3, FALSE)</f>
        <v>4000</v>
      </c>
      <c r="D1290">
        <f>VLOOKUP(A1290, Kickstarter!B:E, 4, FALSE)</f>
        <v>4018</v>
      </c>
      <c r="E1290" t="str">
        <f>VLOOKUP(A1290, Kickstarter!B:F, 5, FALSE)</f>
        <v>successful</v>
      </c>
      <c r="F1290" t="str">
        <f>VLOOKUP(A1290, Kickstarter!B:G, 6, FALSE)</f>
        <v>US</v>
      </c>
      <c r="G1290" t="str">
        <f>VLOOKUP(A1290, Kickstarter!B:H, 7, FALSE)</f>
        <v>USD</v>
      </c>
      <c r="H1290">
        <f>VLOOKUP(A1290, Kickstarter!B:I, 8, FALSE)</f>
        <v>1470801600</v>
      </c>
    </row>
    <row r="1291" spans="1:8" ht="45" x14ac:dyDescent="0.25">
      <c r="A1291" s="1" t="s">
        <v>1290</v>
      </c>
      <c r="B1291" s="1" t="str">
        <f>VLOOKUP(A1291, Kickstarter!B:C, 2, FALSE)</f>
        <v>A chilling original Edwardian Comedy of errors and foolishness made for the Patrick Henry College stage.</v>
      </c>
      <c r="C1291" s="9">
        <f>VLOOKUP(A1291, Kickstarter!B:E, 3, FALSE)</f>
        <v>1500</v>
      </c>
      <c r="D1291">
        <f>VLOOKUP(A1291, Kickstarter!B:E, 4, FALSE)</f>
        <v>1876</v>
      </c>
      <c r="E1291" t="str">
        <f>VLOOKUP(A1291, Kickstarter!B:F, 5, FALSE)</f>
        <v>successful</v>
      </c>
      <c r="F1291" t="str">
        <f>VLOOKUP(A1291, Kickstarter!B:G, 6, FALSE)</f>
        <v>US</v>
      </c>
      <c r="G1291" t="str">
        <f>VLOOKUP(A1291, Kickstarter!B:H, 7, FALSE)</f>
        <v>USD</v>
      </c>
      <c r="H1291">
        <f>VLOOKUP(A1291, Kickstarter!B:I, 8, FALSE)</f>
        <v>1483499645</v>
      </c>
    </row>
    <row r="1292" spans="1:8" ht="30" x14ac:dyDescent="0.25">
      <c r="A1292" s="1" t="s">
        <v>1291</v>
      </c>
      <c r="B1292" s="1" t="str">
        <f>VLOOKUP(A1292, Kickstarter!B:C, 2, FALSE)</f>
        <v>Sometimes your Heart has to STOP for your Life to START.</v>
      </c>
      <c r="C1292" s="9">
        <f>VLOOKUP(A1292, Kickstarter!B:E, 3, FALSE)</f>
        <v>3500</v>
      </c>
      <c r="D1292">
        <f>VLOOKUP(A1292, Kickstarter!B:E, 4, FALSE)</f>
        <v>3800</v>
      </c>
      <c r="E1292" t="str">
        <f>VLOOKUP(A1292, Kickstarter!B:F, 5, FALSE)</f>
        <v>successful</v>
      </c>
      <c r="F1292" t="str">
        <f>VLOOKUP(A1292, Kickstarter!B:G, 6, FALSE)</f>
        <v>US</v>
      </c>
      <c r="G1292" t="str">
        <f>VLOOKUP(A1292, Kickstarter!B:H, 7, FALSE)</f>
        <v>USD</v>
      </c>
      <c r="H1292">
        <f>VLOOKUP(A1292, Kickstarter!B:I, 8, FALSE)</f>
        <v>1429772340</v>
      </c>
    </row>
    <row r="1293" spans="1:8" ht="60" x14ac:dyDescent="0.25">
      <c r="A1293" s="1" t="s">
        <v>1292</v>
      </c>
      <c r="B1293" s="1" t="str">
        <f>VLOOKUP(A1293, Kickstarter!B:C, 2, FALSE)</f>
        <v>Perception. Impulse. Love. The Enso Theatre Ensemble presents Jane Austen's "Pride &amp; Prejudice" like you've never seen it before.</v>
      </c>
      <c r="C1293" s="9">
        <f>VLOOKUP(A1293, Kickstarter!B:E, 3, FALSE)</f>
        <v>3000</v>
      </c>
      <c r="D1293">
        <f>VLOOKUP(A1293, Kickstarter!B:E, 4, FALSE)</f>
        <v>4371</v>
      </c>
      <c r="E1293" t="str">
        <f>VLOOKUP(A1293, Kickstarter!B:F, 5, FALSE)</f>
        <v>successful</v>
      </c>
      <c r="F1293" t="str">
        <f>VLOOKUP(A1293, Kickstarter!B:G, 6, FALSE)</f>
        <v>US</v>
      </c>
      <c r="G1293" t="str">
        <f>VLOOKUP(A1293, Kickstarter!B:H, 7, FALSE)</f>
        <v>USD</v>
      </c>
      <c r="H1293">
        <f>VLOOKUP(A1293, Kickstarter!B:I, 8, FALSE)</f>
        <v>1428390000</v>
      </c>
    </row>
    <row r="1294" spans="1:8" ht="60" x14ac:dyDescent="0.25">
      <c r="A1294" s="1" t="s">
        <v>1293</v>
      </c>
      <c r="B1294" s="1" t="str">
        <f>VLOOKUP(A1294, Kickstarter!B:C, 2, FALSE)</f>
        <v>Empty Deck presents the most exciting unknown contemporary Scandinavian plays in co-production with The Other Room Theatre, Cardiff.</v>
      </c>
      <c r="C1294" s="9">
        <f>VLOOKUP(A1294, Kickstarter!B:E, 3, FALSE)</f>
        <v>1700</v>
      </c>
      <c r="D1294">
        <f>VLOOKUP(A1294, Kickstarter!B:E, 4, FALSE)</f>
        <v>1870</v>
      </c>
      <c r="E1294" t="str">
        <f>VLOOKUP(A1294, Kickstarter!B:F, 5, FALSE)</f>
        <v>successful</v>
      </c>
      <c r="F1294" t="str">
        <f>VLOOKUP(A1294, Kickstarter!B:G, 6, FALSE)</f>
        <v>GB</v>
      </c>
      <c r="G1294" t="str">
        <f>VLOOKUP(A1294, Kickstarter!B:H, 7, FALSE)</f>
        <v>GBP</v>
      </c>
      <c r="H1294">
        <f>VLOOKUP(A1294, Kickstarter!B:I, 8, FALSE)</f>
        <v>1444172340</v>
      </c>
    </row>
    <row r="1295" spans="1:8" ht="60" x14ac:dyDescent="0.25">
      <c r="A1295" s="1" t="s">
        <v>1294</v>
      </c>
      <c r="B1295" s="1" t="str">
        <f>VLOOKUP(A1295, Kickstarter!B:C, 2, FALSE)</f>
        <v>Invest in the world premiere of WORSE THAN TIGERS at ACT, and in the future of Seattle's newest, female-led theatre company: RED STAGE.</v>
      </c>
      <c r="C1295" s="9">
        <f>VLOOKUP(A1295, Kickstarter!B:E, 3, FALSE)</f>
        <v>15000</v>
      </c>
      <c r="D1295">
        <f>VLOOKUP(A1295, Kickstarter!B:E, 4, FALSE)</f>
        <v>15335</v>
      </c>
      <c r="E1295" t="str">
        <f>VLOOKUP(A1295, Kickstarter!B:F, 5, FALSE)</f>
        <v>successful</v>
      </c>
      <c r="F1295" t="str">
        <f>VLOOKUP(A1295, Kickstarter!B:G, 6, FALSE)</f>
        <v>US</v>
      </c>
      <c r="G1295" t="str">
        <f>VLOOKUP(A1295, Kickstarter!B:H, 7, FALSE)</f>
        <v>USD</v>
      </c>
      <c r="H1295">
        <f>VLOOKUP(A1295, Kickstarter!B:I, 8, FALSE)</f>
        <v>1447523371</v>
      </c>
    </row>
    <row r="1296" spans="1:8" ht="60" x14ac:dyDescent="0.25">
      <c r="A1296" s="1" t="s">
        <v>1295</v>
      </c>
      <c r="B1296" s="1" t="str">
        <f>VLOOKUP(A1296, Kickstarter!B:C, 2, FALSE)</f>
        <v>We have an award-winning Danish play, now we just need a bathroom set to perform it in. Spend a penny to help us build the set!</v>
      </c>
      <c r="C1296" s="9">
        <f>VLOOKUP(A1296, Kickstarter!B:E, 3, FALSE)</f>
        <v>500</v>
      </c>
      <c r="D1296">
        <f>VLOOKUP(A1296, Kickstarter!B:E, 4, FALSE)</f>
        <v>610</v>
      </c>
      <c r="E1296" t="str">
        <f>VLOOKUP(A1296, Kickstarter!B:F, 5, FALSE)</f>
        <v>successful</v>
      </c>
      <c r="F1296" t="str">
        <f>VLOOKUP(A1296, Kickstarter!B:G, 6, FALSE)</f>
        <v>GB</v>
      </c>
      <c r="G1296" t="str">
        <f>VLOOKUP(A1296, Kickstarter!B:H, 7, FALSE)</f>
        <v>GBP</v>
      </c>
      <c r="H1296">
        <f>VLOOKUP(A1296, Kickstarter!B:I, 8, FALSE)</f>
        <v>1445252400</v>
      </c>
    </row>
    <row r="1297" spans="1:8" ht="60" x14ac:dyDescent="0.25">
      <c r="A1297" s="1" t="s">
        <v>1296</v>
      </c>
      <c r="B1297" s="1" t="str">
        <f>VLOOKUP(A1297, Kickstarter!B:C, 2, FALSE)</f>
        <v>We had everything sorted for the Fringe, but now our accommodation and Edinburgh angel have fallen through. We're needing vital help.</v>
      </c>
      <c r="C1297" s="9">
        <f>VLOOKUP(A1297, Kickstarter!B:E, 3, FALSE)</f>
        <v>2500</v>
      </c>
      <c r="D1297">
        <f>VLOOKUP(A1297, Kickstarter!B:E, 4, FALSE)</f>
        <v>2549</v>
      </c>
      <c r="E1297" t="str">
        <f>VLOOKUP(A1297, Kickstarter!B:F, 5, FALSE)</f>
        <v>successful</v>
      </c>
      <c r="F1297" t="str">
        <f>VLOOKUP(A1297, Kickstarter!B:G, 6, FALSE)</f>
        <v>GB</v>
      </c>
      <c r="G1297" t="str">
        <f>VLOOKUP(A1297, Kickstarter!B:H, 7, FALSE)</f>
        <v>GBP</v>
      </c>
      <c r="H1297">
        <f>VLOOKUP(A1297, Kickstarter!B:I, 8, FALSE)</f>
        <v>1438189200</v>
      </c>
    </row>
    <row r="1298" spans="1:8" ht="60" x14ac:dyDescent="0.25">
      <c r="A1298" s="1" t="s">
        <v>1297</v>
      </c>
      <c r="B1298" s="1" t="str">
        <f>VLOOKUP(A1298, Kickstarter!B:C, 2, FALSE)</f>
        <v>Creating outstanding performance experiences with young actors from all economic backgrounds. Making great theatre accessible to all!</v>
      </c>
      <c r="C1298" s="9">
        <f>VLOOKUP(A1298, Kickstarter!B:E, 3, FALSE)</f>
        <v>850</v>
      </c>
      <c r="D1298">
        <f>VLOOKUP(A1298, Kickstarter!B:E, 4, FALSE)</f>
        <v>1200</v>
      </c>
      <c r="E1298" t="str">
        <f>VLOOKUP(A1298, Kickstarter!B:F, 5, FALSE)</f>
        <v>successful</v>
      </c>
      <c r="F1298" t="str">
        <f>VLOOKUP(A1298, Kickstarter!B:G, 6, FALSE)</f>
        <v>GB</v>
      </c>
      <c r="G1298" t="str">
        <f>VLOOKUP(A1298, Kickstarter!B:H, 7, FALSE)</f>
        <v>GBP</v>
      </c>
      <c r="H1298">
        <f>VLOOKUP(A1298, Kickstarter!B:I, 8, FALSE)</f>
        <v>1457914373</v>
      </c>
    </row>
    <row r="1299" spans="1:8" ht="60" x14ac:dyDescent="0.25">
      <c r="A1299" s="1" t="s">
        <v>1298</v>
      </c>
      <c r="B1299" s="1" t="str">
        <f>VLOOKUP(A1299, Kickstarter!B:C, 2, FALSE)</f>
        <v>We will bring you the world of Tennessee Williams right to the front door of your home, school, church, theatre and community.</v>
      </c>
      <c r="C1299" s="9">
        <f>VLOOKUP(A1299, Kickstarter!B:E, 3, FALSE)</f>
        <v>20000</v>
      </c>
      <c r="D1299">
        <f>VLOOKUP(A1299, Kickstarter!B:E, 4, FALSE)</f>
        <v>21905</v>
      </c>
      <c r="E1299" t="str">
        <f>VLOOKUP(A1299, Kickstarter!B:F, 5, FALSE)</f>
        <v>successful</v>
      </c>
      <c r="F1299" t="str">
        <f>VLOOKUP(A1299, Kickstarter!B:G, 6, FALSE)</f>
        <v>US</v>
      </c>
      <c r="G1299" t="str">
        <f>VLOOKUP(A1299, Kickstarter!B:H, 7, FALSE)</f>
        <v>USD</v>
      </c>
      <c r="H1299">
        <f>VLOOKUP(A1299, Kickstarter!B:I, 8, FALSE)</f>
        <v>1462125358</v>
      </c>
    </row>
    <row r="1300" spans="1:8" ht="60" x14ac:dyDescent="0.25">
      <c r="A1300" s="1" t="s">
        <v>1299</v>
      </c>
      <c r="B1300" s="1" t="str">
        <f>VLOOKUP(A1300, Kickstarter!B:C, 2, FALSE)</f>
        <v>A play that raises awareness for mental health and explores the psychological effects childhood abuse can have on an adult.</v>
      </c>
      <c r="C1300" s="9">
        <f>VLOOKUP(A1300, Kickstarter!B:E, 3, FALSE)</f>
        <v>2000</v>
      </c>
      <c r="D1300">
        <f>VLOOKUP(A1300, Kickstarter!B:E, 4, FALSE)</f>
        <v>2093</v>
      </c>
      <c r="E1300" t="str">
        <f>VLOOKUP(A1300, Kickstarter!B:F, 5, FALSE)</f>
        <v>successful</v>
      </c>
      <c r="F1300" t="str">
        <f>VLOOKUP(A1300, Kickstarter!B:G, 6, FALSE)</f>
        <v>GB</v>
      </c>
      <c r="G1300" t="str">
        <f>VLOOKUP(A1300, Kickstarter!B:H, 7, FALSE)</f>
        <v>GBP</v>
      </c>
      <c r="H1300">
        <f>VLOOKUP(A1300, Kickstarter!B:I, 8, FALSE)</f>
        <v>1461860432</v>
      </c>
    </row>
    <row r="1301" spans="1:8" ht="45" x14ac:dyDescent="0.25">
      <c r="A1301" s="1" t="s">
        <v>1300</v>
      </c>
      <c r="B1301" s="1" t="str">
        <f>VLOOKUP(A1301, Kickstarter!B:C, 2, FALSE)</f>
        <v>A new work inspired by the classic novel and created by Dallas teens under the direction of professional artists.</v>
      </c>
      <c r="C1301" s="9">
        <f>VLOOKUP(A1301, Kickstarter!B:E, 3, FALSE)</f>
        <v>3500</v>
      </c>
      <c r="D1301">
        <f>VLOOKUP(A1301, Kickstarter!B:E, 4, FALSE)</f>
        <v>4340</v>
      </c>
      <c r="E1301" t="str">
        <f>VLOOKUP(A1301, Kickstarter!B:F, 5, FALSE)</f>
        <v>successful</v>
      </c>
      <c r="F1301" t="str">
        <f>VLOOKUP(A1301, Kickstarter!B:G, 6, FALSE)</f>
        <v>US</v>
      </c>
      <c r="G1301" t="str">
        <f>VLOOKUP(A1301, Kickstarter!B:H, 7, FALSE)</f>
        <v>USD</v>
      </c>
      <c r="H1301">
        <f>VLOOKUP(A1301, Kickstarter!B:I, 8, FALSE)</f>
        <v>1436902359</v>
      </c>
    </row>
    <row r="1302" spans="1:8" ht="60" x14ac:dyDescent="0.25">
      <c r="A1302" s="1" t="s">
        <v>1301</v>
      </c>
      <c r="B1302" s="1" t="str">
        <f>VLOOKUP(A1302, Kickstarter!B:C, 2, FALSE)</f>
        <v>What would you do with the time ticking and the pressure building to make a choice?! Find out what happens in this hilarious new play!!</v>
      </c>
      <c r="C1302" s="9">
        <f>VLOOKUP(A1302, Kickstarter!B:E, 3, FALSE)</f>
        <v>3000</v>
      </c>
      <c r="D1302">
        <f>VLOOKUP(A1302, Kickstarter!B:E, 4, FALSE)</f>
        <v>4050</v>
      </c>
      <c r="E1302" t="str">
        <f>VLOOKUP(A1302, Kickstarter!B:F, 5, FALSE)</f>
        <v>successful</v>
      </c>
      <c r="F1302" t="str">
        <f>VLOOKUP(A1302, Kickstarter!B:G, 6, FALSE)</f>
        <v>US</v>
      </c>
      <c r="G1302" t="str">
        <f>VLOOKUP(A1302, Kickstarter!B:H, 7, FALSE)</f>
        <v>USD</v>
      </c>
      <c r="H1302">
        <f>VLOOKUP(A1302, Kickstarter!B:I, 8, FALSE)</f>
        <v>1464807420</v>
      </c>
    </row>
    <row r="1303" spans="1:8" ht="60" x14ac:dyDescent="0.25">
      <c r="A1303" s="1" t="s">
        <v>1302</v>
      </c>
      <c r="B1303" s="1" t="str">
        <f>VLOOKUP(A1303, Kickstarter!B:C, 2, FALSE)</f>
        <v>The Attic Theater Company presents John Patrick Shanley's THE DREAMER EXAMINES HIS PILLOW, the first official revival since 1986</v>
      </c>
      <c r="C1303" s="9">
        <f>VLOOKUP(A1303, Kickstarter!B:E, 3, FALSE)</f>
        <v>2000</v>
      </c>
      <c r="D1303">
        <f>VLOOKUP(A1303, Kickstarter!B:E, 4, FALSE)</f>
        <v>2055</v>
      </c>
      <c r="E1303" t="str">
        <f>VLOOKUP(A1303, Kickstarter!B:F, 5, FALSE)</f>
        <v>successful</v>
      </c>
      <c r="F1303" t="str">
        <f>VLOOKUP(A1303, Kickstarter!B:G, 6, FALSE)</f>
        <v>US</v>
      </c>
      <c r="G1303" t="str">
        <f>VLOOKUP(A1303, Kickstarter!B:H, 7, FALSE)</f>
        <v>USD</v>
      </c>
      <c r="H1303">
        <f>VLOOKUP(A1303, Kickstarter!B:I, 8, FALSE)</f>
        <v>1437447600</v>
      </c>
    </row>
    <row r="1304" spans="1:8" ht="45" x14ac:dyDescent="0.25">
      <c r="A1304" s="1" t="s">
        <v>1303</v>
      </c>
      <c r="B1304" s="1" t="str">
        <f>VLOOKUP(A1304, Kickstarter!B:C, 2, FALSE)</f>
        <v>Boys of a Certain Age is a unique and special show that we're trying to remount in New York City in 2017.</v>
      </c>
      <c r="C1304" s="9">
        <f>VLOOKUP(A1304, Kickstarter!B:E, 3, FALSE)</f>
        <v>2500</v>
      </c>
      <c r="D1304">
        <f>VLOOKUP(A1304, Kickstarter!B:E, 4, FALSE)</f>
        <v>2500</v>
      </c>
      <c r="E1304" t="str">
        <f>VLOOKUP(A1304, Kickstarter!B:F, 5, FALSE)</f>
        <v>successful</v>
      </c>
      <c r="F1304" t="str">
        <f>VLOOKUP(A1304, Kickstarter!B:G, 6, FALSE)</f>
        <v>US</v>
      </c>
      <c r="G1304" t="str">
        <f>VLOOKUP(A1304, Kickstarter!B:H, 7, FALSE)</f>
        <v>USD</v>
      </c>
      <c r="H1304">
        <f>VLOOKUP(A1304, Kickstarter!B:I, 8, FALSE)</f>
        <v>1480559011</v>
      </c>
    </row>
    <row r="1305" spans="1:8" ht="30" x14ac:dyDescent="0.25">
      <c r="A1305" s="1" t="s">
        <v>1304</v>
      </c>
      <c r="B1305" s="1" t="str">
        <f>VLOOKUP(A1305, Kickstarter!B:C, 2, FALSE)</f>
        <v>Groundbreaking queer theatre.</v>
      </c>
      <c r="C1305" s="9">
        <f>VLOOKUP(A1305, Kickstarter!B:E, 3, FALSE)</f>
        <v>3500</v>
      </c>
      <c r="D1305">
        <f>VLOOKUP(A1305, Kickstarter!B:E, 4, FALSE)</f>
        <v>4559.13</v>
      </c>
      <c r="E1305" t="str">
        <f>VLOOKUP(A1305, Kickstarter!B:F, 5, FALSE)</f>
        <v>successful</v>
      </c>
      <c r="F1305" t="str">
        <f>VLOOKUP(A1305, Kickstarter!B:G, 6, FALSE)</f>
        <v>GB</v>
      </c>
      <c r="G1305" t="str">
        <f>VLOOKUP(A1305, Kickstarter!B:H, 7, FALSE)</f>
        <v>GBP</v>
      </c>
      <c r="H1305">
        <f>VLOOKUP(A1305, Kickstarter!B:I, 8, FALSE)</f>
        <v>1469962800</v>
      </c>
    </row>
    <row r="1306" spans="1:8" ht="45" x14ac:dyDescent="0.25">
      <c r="A1306" s="1" t="s">
        <v>1305</v>
      </c>
      <c r="B1306" s="1" t="str">
        <f>VLOOKUP(A1306, Kickstarter!B:C, 2, FALSE)</f>
        <v>Deal with the cold like a boss with battery-powered heating device that will heat you up in the most extreme environment.</v>
      </c>
      <c r="C1306" s="9">
        <f>VLOOKUP(A1306, Kickstarter!B:E, 3, FALSE)</f>
        <v>40000</v>
      </c>
      <c r="D1306">
        <f>VLOOKUP(A1306, Kickstarter!B:E, 4, FALSE)</f>
        <v>15851</v>
      </c>
      <c r="E1306" t="str">
        <f>VLOOKUP(A1306, Kickstarter!B:F, 5, FALSE)</f>
        <v>canceled</v>
      </c>
      <c r="F1306" t="str">
        <f>VLOOKUP(A1306, Kickstarter!B:G, 6, FALSE)</f>
        <v>GB</v>
      </c>
      <c r="G1306" t="str">
        <f>VLOOKUP(A1306, Kickstarter!B:H, 7, FALSE)</f>
        <v>GBP</v>
      </c>
      <c r="H1306">
        <f>VLOOKUP(A1306, Kickstarter!B:I, 8, FALSE)</f>
        <v>1489376405</v>
      </c>
    </row>
    <row r="1307" spans="1:8" ht="60" x14ac:dyDescent="0.25">
      <c r="A1307" s="1" t="s">
        <v>1306</v>
      </c>
      <c r="B1307" s="1" t="str">
        <f>VLOOKUP(A1307, Kickstarter!B:C, 2, FALSE)</f>
        <v>Instantly alert and show friends and family where you are during an assault or an emergency with a ring that fits on your finger</v>
      </c>
      <c r="C1307" s="9">
        <f>VLOOKUP(A1307, Kickstarter!B:E, 3, FALSE)</f>
        <v>30000</v>
      </c>
      <c r="D1307">
        <f>VLOOKUP(A1307, Kickstarter!B:E, 4, FALSE)</f>
        <v>7793</v>
      </c>
      <c r="E1307" t="str">
        <f>VLOOKUP(A1307, Kickstarter!B:F, 5, FALSE)</f>
        <v>canceled</v>
      </c>
      <c r="F1307" t="str">
        <f>VLOOKUP(A1307, Kickstarter!B:G, 6, FALSE)</f>
        <v>US</v>
      </c>
      <c r="G1307" t="str">
        <f>VLOOKUP(A1307, Kickstarter!B:H, 7, FALSE)</f>
        <v>USD</v>
      </c>
      <c r="H1307">
        <f>VLOOKUP(A1307, Kickstarter!B:I, 8, FALSE)</f>
        <v>1469122200</v>
      </c>
    </row>
    <row r="1308" spans="1:8" ht="60" x14ac:dyDescent="0.25">
      <c r="A1308" s="1" t="s">
        <v>1307</v>
      </c>
      <c r="B1308" s="1" t="str">
        <f>VLOOKUP(A1308, Kickstarter!B:C, 2, FALSE)</f>
        <v>Buhel SOUNDglassâ„¢SG05 Sunglasses &amp; headphones with BCTâ„¢ (Bone Conduction), high impact lenses (Z87.1+) &amp; exclusive patented technology</v>
      </c>
      <c r="C1308" s="9">
        <f>VLOOKUP(A1308, Kickstarter!B:E, 3, FALSE)</f>
        <v>110000</v>
      </c>
      <c r="D1308">
        <f>VLOOKUP(A1308, Kickstarter!B:E, 4, FALSE)</f>
        <v>71771</v>
      </c>
      <c r="E1308" t="str">
        <f>VLOOKUP(A1308, Kickstarter!B:F, 5, FALSE)</f>
        <v>canceled</v>
      </c>
      <c r="F1308" t="str">
        <f>VLOOKUP(A1308, Kickstarter!B:G, 6, FALSE)</f>
        <v>US</v>
      </c>
      <c r="G1308" t="str">
        <f>VLOOKUP(A1308, Kickstarter!B:H, 7, FALSE)</f>
        <v>USD</v>
      </c>
      <c r="H1308">
        <f>VLOOKUP(A1308, Kickstarter!B:I, 8, FALSE)</f>
        <v>1417690734</v>
      </c>
    </row>
    <row r="1309" spans="1:8" ht="30" x14ac:dyDescent="0.25">
      <c r="A1309" s="1" t="s">
        <v>1308</v>
      </c>
      <c r="B1309" s="1" t="str">
        <f>VLOOKUP(A1309, Kickstarter!B:C, 2, FALSE)</f>
        <v>Get VR to Everyone with Mailable, Ready to Use Viewers</v>
      </c>
      <c r="C1309" s="9">
        <f>VLOOKUP(A1309, Kickstarter!B:E, 3, FALSE)</f>
        <v>50000</v>
      </c>
      <c r="D1309">
        <f>VLOOKUP(A1309, Kickstarter!B:E, 4, FALSE)</f>
        <v>5757</v>
      </c>
      <c r="E1309" t="str">
        <f>VLOOKUP(A1309, Kickstarter!B:F, 5, FALSE)</f>
        <v>canceled</v>
      </c>
      <c r="F1309" t="str">
        <f>VLOOKUP(A1309, Kickstarter!B:G, 6, FALSE)</f>
        <v>US</v>
      </c>
      <c r="G1309" t="str">
        <f>VLOOKUP(A1309, Kickstarter!B:H, 7, FALSE)</f>
        <v>USD</v>
      </c>
      <c r="H1309">
        <f>VLOOKUP(A1309, Kickstarter!B:I, 8, FALSE)</f>
        <v>1455710679</v>
      </c>
    </row>
    <row r="1310" spans="1:8" ht="30" x14ac:dyDescent="0.25">
      <c r="A1310" s="1" t="s">
        <v>1309</v>
      </c>
      <c r="B1310" s="1" t="str">
        <f>VLOOKUP(A1310, Kickstarter!B:C, 2, FALSE)</f>
        <v>Boost Band, a wristband that charges any device</v>
      </c>
      <c r="C1310" s="9">
        <f>VLOOKUP(A1310, Kickstarter!B:E, 3, FALSE)</f>
        <v>10000</v>
      </c>
      <c r="D1310">
        <f>VLOOKUP(A1310, Kickstarter!B:E, 4, FALSE)</f>
        <v>1136</v>
      </c>
      <c r="E1310" t="str">
        <f>VLOOKUP(A1310, Kickstarter!B:F, 5, FALSE)</f>
        <v>canceled</v>
      </c>
      <c r="F1310" t="str">
        <f>VLOOKUP(A1310, Kickstarter!B:G, 6, FALSE)</f>
        <v>US</v>
      </c>
      <c r="G1310" t="str">
        <f>VLOOKUP(A1310, Kickstarter!B:H, 7, FALSE)</f>
        <v>USD</v>
      </c>
      <c r="H1310">
        <f>VLOOKUP(A1310, Kickstarter!B:I, 8, FALSE)</f>
        <v>1475937812</v>
      </c>
    </row>
    <row r="1311" spans="1:8" ht="45" x14ac:dyDescent="0.25">
      <c r="A1311" s="1" t="s">
        <v>1310</v>
      </c>
      <c r="B1311" s="1" t="str">
        <f>VLOOKUP(A1311, Kickstarter!B:C, 2, FALSE)</f>
        <v>Wicked fun and built for excitement, CORE is the safest and most versatile speaker you've ever worn.</v>
      </c>
      <c r="C1311" s="9">
        <f>VLOOKUP(A1311, Kickstarter!B:E, 3, FALSE)</f>
        <v>11500</v>
      </c>
      <c r="D1311">
        <f>VLOOKUP(A1311, Kickstarter!B:E, 4, FALSE)</f>
        <v>12879</v>
      </c>
      <c r="E1311" t="str">
        <f>VLOOKUP(A1311, Kickstarter!B:F, 5, FALSE)</f>
        <v>canceled</v>
      </c>
      <c r="F1311" t="str">
        <f>VLOOKUP(A1311, Kickstarter!B:G, 6, FALSE)</f>
        <v>US</v>
      </c>
      <c r="G1311" t="str">
        <f>VLOOKUP(A1311, Kickstarter!B:H, 7, FALSE)</f>
        <v>USD</v>
      </c>
      <c r="H1311">
        <f>VLOOKUP(A1311, Kickstarter!B:I, 8, FALSE)</f>
        <v>1444943468</v>
      </c>
    </row>
    <row r="1312" spans="1:8" ht="45" x14ac:dyDescent="0.25">
      <c r="A1312" s="1" t="s">
        <v>1311</v>
      </c>
      <c r="B1312" s="1" t="str">
        <f>VLOOKUP(A1312, Kickstarter!B:C, 2, FALSE)</f>
        <v>An essential hoodie that holds all sized smart phones and keep your headphone wires tangle free.</v>
      </c>
      <c r="C1312" s="9">
        <f>VLOOKUP(A1312, Kickstarter!B:E, 3, FALSE)</f>
        <v>20000</v>
      </c>
      <c r="D1312">
        <f>VLOOKUP(A1312, Kickstarter!B:E, 4, FALSE)</f>
        <v>3100</v>
      </c>
      <c r="E1312" t="str">
        <f>VLOOKUP(A1312, Kickstarter!B:F, 5, FALSE)</f>
        <v>canceled</v>
      </c>
      <c r="F1312" t="str">
        <f>VLOOKUP(A1312, Kickstarter!B:G, 6, FALSE)</f>
        <v>US</v>
      </c>
      <c r="G1312" t="str">
        <f>VLOOKUP(A1312, Kickstarter!B:H, 7, FALSE)</f>
        <v>USD</v>
      </c>
      <c r="H1312">
        <f>VLOOKUP(A1312, Kickstarter!B:I, 8, FALSE)</f>
        <v>1471622450</v>
      </c>
    </row>
    <row r="1313" spans="1:8" ht="60" x14ac:dyDescent="0.25">
      <c r="A1313" s="1" t="s">
        <v>1312</v>
      </c>
      <c r="B1313" s="1" t="str">
        <f>VLOOKUP(A1313, Kickstarter!B:C, 2, FALSE)</f>
        <v>Control Dreams: Design Adventures, Improve Waking Performance, Explore Spirituality, Recall Dreams and Awaken Refreshed with Aladdin.</v>
      </c>
      <c r="C1313" s="9">
        <f>VLOOKUP(A1313, Kickstarter!B:E, 3, FALSE)</f>
        <v>250000</v>
      </c>
      <c r="D1313">
        <f>VLOOKUP(A1313, Kickstarter!B:E, 4, FALSE)</f>
        <v>80070</v>
      </c>
      <c r="E1313" t="str">
        <f>VLOOKUP(A1313, Kickstarter!B:F, 5, FALSE)</f>
        <v>canceled</v>
      </c>
      <c r="F1313" t="str">
        <f>VLOOKUP(A1313, Kickstarter!B:G, 6, FALSE)</f>
        <v>US</v>
      </c>
      <c r="G1313" t="str">
        <f>VLOOKUP(A1313, Kickstarter!B:H, 7, FALSE)</f>
        <v>USD</v>
      </c>
      <c r="H1313">
        <f>VLOOKUP(A1313, Kickstarter!B:I, 8, FALSE)</f>
        <v>1480536919</v>
      </c>
    </row>
    <row r="1314" spans="1:8" ht="45" x14ac:dyDescent="0.25">
      <c r="A1314" s="1" t="s">
        <v>1313</v>
      </c>
      <c r="B1314" s="1" t="str">
        <f>VLOOKUP(A1314, Kickstarter!B:C, 2, FALSE)</f>
        <v>People loved the original Black and Gray GoSolo hats and asked for more. So we received sample for 3 more colors!</v>
      </c>
      <c r="C1314" s="9">
        <f>VLOOKUP(A1314, Kickstarter!B:E, 3, FALSE)</f>
        <v>4600</v>
      </c>
      <c r="D1314">
        <f>VLOOKUP(A1314, Kickstarter!B:E, 4, FALSE)</f>
        <v>28</v>
      </c>
      <c r="E1314" t="str">
        <f>VLOOKUP(A1314, Kickstarter!B:F, 5, FALSE)</f>
        <v>canceled</v>
      </c>
      <c r="F1314" t="str">
        <f>VLOOKUP(A1314, Kickstarter!B:G, 6, FALSE)</f>
        <v>US</v>
      </c>
      <c r="G1314" t="str">
        <f>VLOOKUP(A1314, Kickstarter!B:H, 7, FALSE)</f>
        <v>USD</v>
      </c>
      <c r="H1314">
        <f>VLOOKUP(A1314, Kickstarter!B:I, 8, FALSE)</f>
        <v>1429375922</v>
      </c>
    </row>
    <row r="1315" spans="1:8" ht="60" x14ac:dyDescent="0.25">
      <c r="A1315" s="1" t="s">
        <v>1314</v>
      </c>
      <c r="B1315" s="1" t="str">
        <f>VLOOKUP(A1315, Kickstarter!B:C, 2, FALSE)</f>
        <v>Clip on owner recognition for any bag with 100db+ deterrence of others from opening or moving it. Plus forget-me-not notifications.</v>
      </c>
      <c r="C1315" s="9">
        <f>VLOOKUP(A1315, Kickstarter!B:E, 3, FALSE)</f>
        <v>40000</v>
      </c>
      <c r="D1315">
        <f>VLOOKUP(A1315, Kickstarter!B:E, 4, FALSE)</f>
        <v>12446</v>
      </c>
      <c r="E1315" t="str">
        <f>VLOOKUP(A1315, Kickstarter!B:F, 5, FALSE)</f>
        <v>canceled</v>
      </c>
      <c r="F1315" t="str">
        <f>VLOOKUP(A1315, Kickstarter!B:G, 6, FALSE)</f>
        <v>US</v>
      </c>
      <c r="G1315" t="str">
        <f>VLOOKUP(A1315, Kickstarter!B:H, 7, FALSE)</f>
        <v>USD</v>
      </c>
      <c r="H1315">
        <f>VLOOKUP(A1315, Kickstarter!B:I, 8, FALSE)</f>
        <v>1457024514</v>
      </c>
    </row>
    <row r="1316" spans="1:8" ht="60" x14ac:dyDescent="0.25">
      <c r="A1316" s="1" t="s">
        <v>1315</v>
      </c>
      <c r="B1316" s="1" t="str">
        <f>VLOOKUP(A1316, Kickstarter!B:C, 2, FALSE)</f>
        <v>CulBox is an Open Source wrist watch for Arduino with built in Bluetooth and bunch of Hi-Tech sensors and tons of features for Makers</v>
      </c>
      <c r="C1316" s="9">
        <f>VLOOKUP(A1316, Kickstarter!B:E, 3, FALSE)</f>
        <v>180000</v>
      </c>
      <c r="D1316">
        <f>VLOOKUP(A1316, Kickstarter!B:E, 4, FALSE)</f>
        <v>2028</v>
      </c>
      <c r="E1316" t="str">
        <f>VLOOKUP(A1316, Kickstarter!B:F, 5, FALSE)</f>
        <v>canceled</v>
      </c>
      <c r="F1316" t="str">
        <f>VLOOKUP(A1316, Kickstarter!B:G, 6, FALSE)</f>
        <v>US</v>
      </c>
      <c r="G1316" t="str">
        <f>VLOOKUP(A1316, Kickstarter!B:H, 7, FALSE)</f>
        <v>USD</v>
      </c>
      <c r="H1316">
        <f>VLOOKUP(A1316, Kickstarter!B:I, 8, FALSE)</f>
        <v>1477065860</v>
      </c>
    </row>
    <row r="1317" spans="1:8" ht="30" x14ac:dyDescent="0.25">
      <c r="A1317" s="1" t="s">
        <v>1316</v>
      </c>
      <c r="B1317" s="1" t="str">
        <f>VLOOKUP(A1317, Kickstarter!B:C, 2, FALSE)</f>
        <v>Zoom will happen - THANK YOU! Received outside funding due amazing early success!</v>
      </c>
      <c r="C1317" s="9">
        <f>VLOOKUP(A1317, Kickstarter!B:E, 3, FALSE)</f>
        <v>100000</v>
      </c>
      <c r="D1317">
        <f>VLOOKUP(A1317, Kickstarter!B:E, 4, FALSE)</f>
        <v>40404</v>
      </c>
      <c r="E1317" t="str">
        <f>VLOOKUP(A1317, Kickstarter!B:F, 5, FALSE)</f>
        <v>canceled</v>
      </c>
      <c r="F1317" t="str">
        <f>VLOOKUP(A1317, Kickstarter!B:G, 6, FALSE)</f>
        <v>US</v>
      </c>
      <c r="G1317" t="str">
        <f>VLOOKUP(A1317, Kickstarter!B:H, 7, FALSE)</f>
        <v>USD</v>
      </c>
      <c r="H1317">
        <f>VLOOKUP(A1317, Kickstarter!B:I, 8, FALSE)</f>
        <v>1446771600</v>
      </c>
    </row>
    <row r="1318" spans="1:8" ht="45" x14ac:dyDescent="0.25">
      <c r="A1318" s="1" t="s">
        <v>1317</v>
      </c>
      <c r="B1318" s="1" t="str">
        <f>VLOOKUP(A1318, Kickstarter!B:C, 2, FALSE)</f>
        <v>Future Belt comes in just 3 sizes, but yet, is designed to fit waists ranging from 25-55 inches. No batteries, no gimmicks.</v>
      </c>
      <c r="C1318" s="9">
        <f>VLOOKUP(A1318, Kickstarter!B:E, 3, FALSE)</f>
        <v>75000</v>
      </c>
      <c r="D1318">
        <f>VLOOKUP(A1318, Kickstarter!B:E, 4, FALSE)</f>
        <v>1</v>
      </c>
      <c r="E1318" t="str">
        <f>VLOOKUP(A1318, Kickstarter!B:F, 5, FALSE)</f>
        <v>canceled</v>
      </c>
      <c r="F1318" t="str">
        <f>VLOOKUP(A1318, Kickstarter!B:G, 6, FALSE)</f>
        <v>US</v>
      </c>
      <c r="G1318" t="str">
        <f>VLOOKUP(A1318, Kickstarter!B:H, 7, FALSE)</f>
        <v>USD</v>
      </c>
      <c r="H1318">
        <f>VLOOKUP(A1318, Kickstarter!B:I, 8, FALSE)</f>
        <v>1456700709</v>
      </c>
    </row>
    <row r="1319" spans="1:8" ht="60" x14ac:dyDescent="0.25">
      <c r="A1319" s="1" t="s">
        <v>1318</v>
      </c>
      <c r="B1319" s="1" t="str">
        <f>VLOOKUP(A1319, Kickstarter!B:C, 2, FALSE)</f>
        <v>Lorem ipsum dolor sit amet, consectetuer adipiscing elit. Aenean commodo ligula eget dolor. Aenean massa. Cum sociis natoque penatibus.</v>
      </c>
      <c r="C1319" s="9">
        <f>VLOOKUP(A1319, Kickstarter!B:E, 3, FALSE)</f>
        <v>200000</v>
      </c>
      <c r="D1319">
        <f>VLOOKUP(A1319, Kickstarter!B:E, 4, FALSE)</f>
        <v>11467</v>
      </c>
      <c r="E1319" t="str">
        <f>VLOOKUP(A1319, Kickstarter!B:F, 5, FALSE)</f>
        <v>canceled</v>
      </c>
      <c r="F1319" t="str">
        <f>VLOOKUP(A1319, Kickstarter!B:G, 6, FALSE)</f>
        <v>DK</v>
      </c>
      <c r="G1319" t="str">
        <f>VLOOKUP(A1319, Kickstarter!B:H, 7, FALSE)</f>
        <v>DKK</v>
      </c>
      <c r="H1319">
        <f>VLOOKUP(A1319, Kickstarter!B:I, 8, FALSE)</f>
        <v>1469109600</v>
      </c>
    </row>
    <row r="1320" spans="1:8" ht="45" x14ac:dyDescent="0.25">
      <c r="A1320" s="1" t="s">
        <v>1319</v>
      </c>
      <c r="B1320" s="1" t="str">
        <f>VLOOKUP(A1320, Kickstarter!B:C, 2, FALSE)</f>
        <v>Your Dog's Best Friend.
Revolutionize the way you care about your pups and brings you peace of mind.</v>
      </c>
      <c r="C1320" s="9">
        <f>VLOOKUP(A1320, Kickstarter!B:E, 3, FALSE)</f>
        <v>40000</v>
      </c>
      <c r="D1320">
        <f>VLOOKUP(A1320, Kickstarter!B:E, 4, FALSE)</f>
        <v>6130</v>
      </c>
      <c r="E1320" t="str">
        <f>VLOOKUP(A1320, Kickstarter!B:F, 5, FALSE)</f>
        <v>canceled</v>
      </c>
      <c r="F1320" t="str">
        <f>VLOOKUP(A1320, Kickstarter!B:G, 6, FALSE)</f>
        <v>US</v>
      </c>
      <c r="G1320" t="str">
        <f>VLOOKUP(A1320, Kickstarter!B:H, 7, FALSE)</f>
        <v>USD</v>
      </c>
      <c r="H1320">
        <f>VLOOKUP(A1320, Kickstarter!B:I, 8, FALSE)</f>
        <v>1420938172</v>
      </c>
    </row>
    <row r="1321" spans="1:8" ht="60" x14ac:dyDescent="0.25">
      <c r="A1321" s="1" t="s">
        <v>1320</v>
      </c>
      <c r="B1321" s="1" t="str">
        <f>VLOOKUP(A1321, Kickstarter!B:C, 2, FALSE)</f>
        <v>Stand out at festivals, get people talking and support our latest campaign to augment your style with the latest LED technology.</v>
      </c>
      <c r="C1321" s="9">
        <f>VLOOKUP(A1321, Kickstarter!B:E, 3, FALSE)</f>
        <v>5800</v>
      </c>
      <c r="D1321">
        <f>VLOOKUP(A1321, Kickstarter!B:E, 4, FALSE)</f>
        <v>876</v>
      </c>
      <c r="E1321" t="str">
        <f>VLOOKUP(A1321, Kickstarter!B:F, 5, FALSE)</f>
        <v>canceled</v>
      </c>
      <c r="F1321" t="str">
        <f>VLOOKUP(A1321, Kickstarter!B:G, 6, FALSE)</f>
        <v>GB</v>
      </c>
      <c r="G1321" t="str">
        <f>VLOOKUP(A1321, Kickstarter!B:H, 7, FALSE)</f>
        <v>GBP</v>
      </c>
      <c r="H1321">
        <f>VLOOKUP(A1321, Kickstarter!B:I, 8, FALSE)</f>
        <v>1405094400</v>
      </c>
    </row>
    <row r="1322" spans="1:8" ht="60" x14ac:dyDescent="0.25">
      <c r="A1322" s="1" t="s">
        <v>1321</v>
      </c>
      <c r="B1322" s="1" t="str">
        <f>VLOOKUP(A1322, Kickstarter!B:C, 2, FALSE)</f>
        <v>Falls are the main cause of injury to elderly. Our wearable detects falls, sends notifications and streams health data in real time.</v>
      </c>
      <c r="C1322" s="9">
        <f>VLOOKUP(A1322, Kickstarter!B:E, 3, FALSE)</f>
        <v>100000</v>
      </c>
      <c r="D1322">
        <f>VLOOKUP(A1322, Kickstarter!B:E, 4, FALSE)</f>
        <v>503</v>
      </c>
      <c r="E1322" t="str">
        <f>VLOOKUP(A1322, Kickstarter!B:F, 5, FALSE)</f>
        <v>canceled</v>
      </c>
      <c r="F1322" t="str">
        <f>VLOOKUP(A1322, Kickstarter!B:G, 6, FALSE)</f>
        <v>NL</v>
      </c>
      <c r="G1322" t="str">
        <f>VLOOKUP(A1322, Kickstarter!B:H, 7, FALSE)</f>
        <v>EUR</v>
      </c>
      <c r="H1322">
        <f>VLOOKUP(A1322, Kickstarter!B:I, 8, FALSE)</f>
        <v>1483138800</v>
      </c>
    </row>
    <row r="1323" spans="1:8" ht="60" x14ac:dyDescent="0.25">
      <c r="A1323" s="1" t="s">
        <v>1322</v>
      </c>
      <c r="B1323" s="1" t="str">
        <f>VLOOKUP(A1323, Kickstarter!B:C, 2, FALSE)</f>
        <v>Experience true sound quality and a membership platform that puts you in control of future headphones, features, design and prices.</v>
      </c>
      <c r="C1323" s="9">
        <f>VLOOKUP(A1323, Kickstarter!B:E, 3, FALSE)</f>
        <v>462000</v>
      </c>
      <c r="D1323">
        <f>VLOOKUP(A1323, Kickstarter!B:E, 4, FALSE)</f>
        <v>6019</v>
      </c>
      <c r="E1323" t="str">
        <f>VLOOKUP(A1323, Kickstarter!B:F, 5, FALSE)</f>
        <v>canceled</v>
      </c>
      <c r="F1323" t="str">
        <f>VLOOKUP(A1323, Kickstarter!B:G, 6, FALSE)</f>
        <v>SE</v>
      </c>
      <c r="G1323" t="str">
        <f>VLOOKUP(A1323, Kickstarter!B:H, 7, FALSE)</f>
        <v>SEK</v>
      </c>
      <c r="H1323">
        <f>VLOOKUP(A1323, Kickstarter!B:I, 8, FALSE)</f>
        <v>1482515937</v>
      </c>
    </row>
    <row r="1324" spans="1:8" ht="60" x14ac:dyDescent="0.25">
      <c r="A1324" s="1" t="s">
        <v>1323</v>
      </c>
      <c r="B1324" s="1" t="str">
        <f>VLOOKUP(A1324, Kickstarter!B:C, 2, FALSE)</f>
        <v>Invisible Reins - A Bluetooth innovation that links your child to your smart phone via an app. A safe zone can be set from 1-30 metres.</v>
      </c>
      <c r="C1324" s="9">
        <f>VLOOKUP(A1324, Kickstarter!B:E, 3, FALSE)</f>
        <v>35000</v>
      </c>
      <c r="D1324">
        <f>VLOOKUP(A1324, Kickstarter!B:E, 4, FALSE)</f>
        <v>106</v>
      </c>
      <c r="E1324" t="str">
        <f>VLOOKUP(A1324, Kickstarter!B:F, 5, FALSE)</f>
        <v>canceled</v>
      </c>
      <c r="F1324" t="str">
        <f>VLOOKUP(A1324, Kickstarter!B:G, 6, FALSE)</f>
        <v>GB</v>
      </c>
      <c r="G1324" t="str">
        <f>VLOOKUP(A1324, Kickstarter!B:H, 7, FALSE)</f>
        <v>GBP</v>
      </c>
      <c r="H1324">
        <f>VLOOKUP(A1324, Kickstarter!B:I, 8, FALSE)</f>
        <v>1432223125</v>
      </c>
    </row>
    <row r="1325" spans="1:8" ht="60" x14ac:dyDescent="0.25">
      <c r="A1325" s="1" t="s">
        <v>1324</v>
      </c>
      <c r="B1325" s="1" t="str">
        <f>VLOOKUP(A1325, Kickstarter!B:C, 2, FALSE)</f>
        <v>High quality earbuds with a built-in splitter. Share with more than one friend. Music, movies, conversations. Any audio, any device!</v>
      </c>
      <c r="C1325" s="9">
        <f>VLOOKUP(A1325, Kickstarter!B:E, 3, FALSE)</f>
        <v>15000</v>
      </c>
      <c r="D1325">
        <f>VLOOKUP(A1325, Kickstarter!B:E, 4, FALSE)</f>
        <v>1332</v>
      </c>
      <c r="E1325" t="str">
        <f>VLOOKUP(A1325, Kickstarter!B:F, 5, FALSE)</f>
        <v>canceled</v>
      </c>
      <c r="F1325" t="str">
        <f>VLOOKUP(A1325, Kickstarter!B:G, 6, FALSE)</f>
        <v>US</v>
      </c>
      <c r="G1325" t="str">
        <f>VLOOKUP(A1325, Kickstarter!B:H, 7, FALSE)</f>
        <v>USD</v>
      </c>
      <c r="H1325">
        <f>VLOOKUP(A1325, Kickstarter!B:I, 8, FALSE)</f>
        <v>1461653700</v>
      </c>
    </row>
    <row r="1326" spans="1:8" ht="60" x14ac:dyDescent="0.25">
      <c r="A1326" s="1" t="s">
        <v>1325</v>
      </c>
      <c r="B1326" s="1" t="str">
        <f>VLOOKUP(A1326, Kickstarter!B:C, 2, FALSE)</f>
        <v>Monitor your actual UV exposure in real time and get notified when it's time to get out of the sun or when to reapply your sunscreen</v>
      </c>
      <c r="C1326" s="9">
        <f>VLOOKUP(A1326, Kickstarter!B:E, 3, FALSE)</f>
        <v>50000</v>
      </c>
      <c r="D1326">
        <f>VLOOKUP(A1326, Kickstarter!B:E, 4, FALSE)</f>
        <v>4920</v>
      </c>
      <c r="E1326" t="str">
        <f>VLOOKUP(A1326, Kickstarter!B:F, 5, FALSE)</f>
        <v>canceled</v>
      </c>
      <c r="F1326" t="str">
        <f>VLOOKUP(A1326, Kickstarter!B:G, 6, FALSE)</f>
        <v>US</v>
      </c>
      <c r="G1326" t="str">
        <f>VLOOKUP(A1326, Kickstarter!B:H, 7, FALSE)</f>
        <v>USD</v>
      </c>
      <c r="H1326">
        <f>VLOOKUP(A1326, Kickstarter!B:I, 8, FALSE)</f>
        <v>1476371552</v>
      </c>
    </row>
    <row r="1327" spans="1:8" ht="60" x14ac:dyDescent="0.25">
      <c r="A1327" s="1" t="s">
        <v>1326</v>
      </c>
      <c r="B1327" s="1" t="str">
        <f>VLOOKUP(A1327, Kickstarter!B:C, 2, FALSE)</f>
        <v>The PowerCap is a device able to charge most mobile devices, and contains a battery for situations when the sun just isn't enough.</v>
      </c>
      <c r="C1327" s="9">
        <f>VLOOKUP(A1327, Kickstarter!B:E, 3, FALSE)</f>
        <v>20000</v>
      </c>
      <c r="D1327">
        <f>VLOOKUP(A1327, Kickstarter!B:E, 4, FALSE)</f>
        <v>486</v>
      </c>
      <c r="E1327" t="str">
        <f>VLOOKUP(A1327, Kickstarter!B:F, 5, FALSE)</f>
        <v>canceled</v>
      </c>
      <c r="F1327" t="str">
        <f>VLOOKUP(A1327, Kickstarter!B:G, 6, FALSE)</f>
        <v>US</v>
      </c>
      <c r="G1327" t="str">
        <f>VLOOKUP(A1327, Kickstarter!B:H, 7, FALSE)</f>
        <v>USD</v>
      </c>
      <c r="H1327">
        <f>VLOOKUP(A1327, Kickstarter!B:I, 8, FALSE)</f>
        <v>1483063435</v>
      </c>
    </row>
    <row r="1328" spans="1:8" ht="60" x14ac:dyDescent="0.25">
      <c r="A1328" s="1" t="s">
        <v>1327</v>
      </c>
      <c r="B1328" s="1" t="str">
        <f>VLOOKUP(A1328, Kickstarter!B:C, 2, FALSE)</f>
        <v>StrikeTec will revolutionize both the boxing scene and fitness industry by allowing you to track the progress of hand speed and force.</v>
      </c>
      <c r="C1328" s="9">
        <f>VLOOKUP(A1328, Kickstarter!B:E, 3, FALSE)</f>
        <v>100000</v>
      </c>
      <c r="D1328">
        <f>VLOOKUP(A1328, Kickstarter!B:E, 4, FALSE)</f>
        <v>1130</v>
      </c>
      <c r="E1328" t="str">
        <f>VLOOKUP(A1328, Kickstarter!B:F, 5, FALSE)</f>
        <v>canceled</v>
      </c>
      <c r="F1328" t="str">
        <f>VLOOKUP(A1328, Kickstarter!B:G, 6, FALSE)</f>
        <v>US</v>
      </c>
      <c r="G1328" t="str">
        <f>VLOOKUP(A1328, Kickstarter!B:H, 7, FALSE)</f>
        <v>USD</v>
      </c>
      <c r="H1328">
        <f>VLOOKUP(A1328, Kickstarter!B:I, 8, FALSE)</f>
        <v>1421348428</v>
      </c>
    </row>
    <row r="1329" spans="1:8" ht="45" x14ac:dyDescent="0.25">
      <c r="A1329" s="1" t="s">
        <v>1328</v>
      </c>
      <c r="B1329" s="1" t="str">
        <f>VLOOKUP(A1329, Kickstarter!B:C, 2, FALSE)</f>
        <v>CyClip is a way to mount the Apple Watch to your handlebars; ideal for navigation, notifications, and music control on the fly.</v>
      </c>
      <c r="C1329" s="9">
        <f>VLOOKUP(A1329, Kickstarter!B:E, 3, FALSE)</f>
        <v>48000</v>
      </c>
      <c r="D1329">
        <f>VLOOKUP(A1329, Kickstarter!B:E, 4, FALSE)</f>
        <v>1705</v>
      </c>
      <c r="E1329" t="str">
        <f>VLOOKUP(A1329, Kickstarter!B:F, 5, FALSE)</f>
        <v>canceled</v>
      </c>
      <c r="F1329" t="str">
        <f>VLOOKUP(A1329, Kickstarter!B:G, 6, FALSE)</f>
        <v>US</v>
      </c>
      <c r="G1329" t="str">
        <f>VLOOKUP(A1329, Kickstarter!B:H, 7, FALSE)</f>
        <v>USD</v>
      </c>
      <c r="H1329">
        <f>VLOOKUP(A1329, Kickstarter!B:I, 8, FALSE)</f>
        <v>1432916235</v>
      </c>
    </row>
    <row r="1330" spans="1:8" ht="60" x14ac:dyDescent="0.25">
      <c r="A1330" s="1" t="s">
        <v>1329</v>
      </c>
      <c r="B1330" s="1" t="str">
        <f>VLOOKUP(A1330, Kickstarter!B:C, 2, FALSE)</f>
        <v>Hydrate Edge is the first wearable that provides real-time, continuous hydration feedback. This is the new hydration gold standard.</v>
      </c>
      <c r="C1330" s="9">
        <f>VLOOKUP(A1330, Kickstarter!B:E, 3, FALSE)</f>
        <v>75000</v>
      </c>
      <c r="D1330">
        <f>VLOOKUP(A1330, Kickstarter!B:E, 4, FALSE)</f>
        <v>1748</v>
      </c>
      <c r="E1330" t="str">
        <f>VLOOKUP(A1330, Kickstarter!B:F, 5, FALSE)</f>
        <v>canceled</v>
      </c>
      <c r="F1330" t="str">
        <f>VLOOKUP(A1330, Kickstarter!B:G, 6, FALSE)</f>
        <v>US</v>
      </c>
      <c r="G1330" t="str">
        <f>VLOOKUP(A1330, Kickstarter!B:H, 7, FALSE)</f>
        <v>USD</v>
      </c>
      <c r="H1330">
        <f>VLOOKUP(A1330, Kickstarter!B:I, 8, FALSE)</f>
        <v>1476458734</v>
      </c>
    </row>
    <row r="1331" spans="1:8" ht="45" x14ac:dyDescent="0.25">
      <c r="A1331" s="1" t="s">
        <v>1330</v>
      </c>
      <c r="B1331" s="1" t="str">
        <f>VLOOKUP(A1331, Kickstarter!B:C, 2, FALSE)</f>
        <v>Xtnd is a hands free multifunctional device for your tablet, cell phone, &amp; camera. It's also a convenient backpack for storage.</v>
      </c>
      <c r="C1331" s="9">
        <f>VLOOKUP(A1331, Kickstarter!B:E, 3, FALSE)</f>
        <v>50000</v>
      </c>
      <c r="D1331">
        <f>VLOOKUP(A1331, Kickstarter!B:E, 4, FALSE)</f>
        <v>408</v>
      </c>
      <c r="E1331" t="str">
        <f>VLOOKUP(A1331, Kickstarter!B:F, 5, FALSE)</f>
        <v>canceled</v>
      </c>
      <c r="F1331" t="str">
        <f>VLOOKUP(A1331, Kickstarter!B:G, 6, FALSE)</f>
        <v>US</v>
      </c>
      <c r="G1331" t="str">
        <f>VLOOKUP(A1331, Kickstarter!B:H, 7, FALSE)</f>
        <v>USD</v>
      </c>
      <c r="H1331">
        <f>VLOOKUP(A1331, Kickstarter!B:I, 8, FALSE)</f>
        <v>1417501145</v>
      </c>
    </row>
    <row r="1332" spans="1:8" ht="45" x14ac:dyDescent="0.25">
      <c r="A1332" s="1" t="s">
        <v>1331</v>
      </c>
      <c r="B1332" s="1" t="str">
        <f>VLOOKUP(A1332, Kickstarter!B:C, 2, FALSE)</f>
        <v>Outdoor play is essential. Wanderwatch helps to make it fun and safe! Fun for kids, great for parents. Time to Play!</v>
      </c>
      <c r="C1332" s="9">
        <f>VLOOKUP(A1332, Kickstarter!B:E, 3, FALSE)</f>
        <v>35000</v>
      </c>
      <c r="D1332">
        <f>VLOOKUP(A1332, Kickstarter!B:E, 4, FALSE)</f>
        <v>7873</v>
      </c>
      <c r="E1332" t="str">
        <f>VLOOKUP(A1332, Kickstarter!B:F, 5, FALSE)</f>
        <v>canceled</v>
      </c>
      <c r="F1332" t="str">
        <f>VLOOKUP(A1332, Kickstarter!B:G, 6, FALSE)</f>
        <v>US</v>
      </c>
      <c r="G1332" t="str">
        <f>VLOOKUP(A1332, Kickstarter!B:H, 7, FALSE)</f>
        <v>USD</v>
      </c>
      <c r="H1332">
        <f>VLOOKUP(A1332, Kickstarter!B:I, 8, FALSE)</f>
        <v>1467432000</v>
      </c>
    </row>
    <row r="1333" spans="1:8" ht="45" x14ac:dyDescent="0.25">
      <c r="A1333" s="1" t="s">
        <v>1332</v>
      </c>
      <c r="B1333" s="1" t="str">
        <f>VLOOKUP(A1333, Kickstarter!B:C, 2, FALSE)</f>
        <v>The World's First Wearable Battery Backup - wireless, modular, flexible, and ultra-lightweight! Click, charge, go!!!</v>
      </c>
      <c r="C1333" s="9">
        <f>VLOOKUP(A1333, Kickstarter!B:E, 3, FALSE)</f>
        <v>250000</v>
      </c>
      <c r="D1333">
        <f>VLOOKUP(A1333, Kickstarter!B:E, 4, FALSE)</f>
        <v>3417</v>
      </c>
      <c r="E1333" t="str">
        <f>VLOOKUP(A1333, Kickstarter!B:F, 5, FALSE)</f>
        <v>canceled</v>
      </c>
      <c r="F1333" t="str">
        <f>VLOOKUP(A1333, Kickstarter!B:G, 6, FALSE)</f>
        <v>US</v>
      </c>
      <c r="G1333" t="str">
        <f>VLOOKUP(A1333, Kickstarter!B:H, 7, FALSE)</f>
        <v>USD</v>
      </c>
      <c r="H1333">
        <f>VLOOKUP(A1333, Kickstarter!B:I, 8, FALSE)</f>
        <v>1471435554</v>
      </c>
    </row>
    <row r="1334" spans="1:8" ht="60" x14ac:dyDescent="0.25">
      <c r="A1334" s="1" t="s">
        <v>1333</v>
      </c>
      <c r="B1334" s="1" t="str">
        <f>VLOOKUP(A1334, Kickstarter!B:C, 2, FALSE)</f>
        <v>Long bus queue and no seats around? This light weight seating device can be worn anywhere and at anytime! Belt that converts into seat.</v>
      </c>
      <c r="C1334" s="9">
        <f>VLOOKUP(A1334, Kickstarter!B:E, 3, FALSE)</f>
        <v>10115</v>
      </c>
      <c r="D1334">
        <f>VLOOKUP(A1334, Kickstarter!B:E, 4, FALSE)</f>
        <v>0</v>
      </c>
      <c r="E1334" t="str">
        <f>VLOOKUP(A1334, Kickstarter!B:F, 5, FALSE)</f>
        <v>canceled</v>
      </c>
      <c r="F1334" t="str">
        <f>VLOOKUP(A1334, Kickstarter!B:G, 6, FALSE)</f>
        <v>CH</v>
      </c>
      <c r="G1334" t="str">
        <f>VLOOKUP(A1334, Kickstarter!B:H, 7, FALSE)</f>
        <v>CHF</v>
      </c>
      <c r="H1334">
        <f>VLOOKUP(A1334, Kickstarter!B:I, 8, FALSE)</f>
        <v>1485480408</v>
      </c>
    </row>
    <row r="1335" spans="1:8" ht="60" x14ac:dyDescent="0.25">
      <c r="A1335" s="1" t="s">
        <v>1334</v>
      </c>
      <c r="B1335" s="1" t="str">
        <f>VLOOKUP(A1335, Kickstarter!B:C, 2, FALSE)</f>
        <v>Im in the process of creating a biohazard suit that can be worn like an extra layer, unlike these bulky units that are currently in use</v>
      </c>
      <c r="C1335" s="9">
        <f>VLOOKUP(A1335, Kickstarter!B:E, 3, FALSE)</f>
        <v>2500</v>
      </c>
      <c r="D1335">
        <f>VLOOKUP(A1335, Kickstarter!B:E, 4, FALSE)</f>
        <v>0</v>
      </c>
      <c r="E1335" t="str">
        <f>VLOOKUP(A1335, Kickstarter!B:F, 5, FALSE)</f>
        <v>canceled</v>
      </c>
      <c r="F1335" t="str">
        <f>VLOOKUP(A1335, Kickstarter!B:G, 6, FALSE)</f>
        <v>AU</v>
      </c>
      <c r="G1335" t="str">
        <f>VLOOKUP(A1335, Kickstarter!B:H, 7, FALSE)</f>
        <v>AUD</v>
      </c>
      <c r="H1335">
        <f>VLOOKUP(A1335, Kickstarter!B:I, 8, FALSE)</f>
        <v>1405478025</v>
      </c>
    </row>
    <row r="1336" spans="1:8" ht="45" x14ac:dyDescent="0.25">
      <c r="A1336" s="1" t="s">
        <v>1335</v>
      </c>
      <c r="B1336" s="1" t="str">
        <f>VLOOKUP(A1336, Kickstarter!B:C, 2, FALSE)</f>
        <v>A wearable device that allows you to dock and operate your phone hands-free anywhere and everywhere!</v>
      </c>
      <c r="C1336" s="9">
        <f>VLOOKUP(A1336, Kickstarter!B:E, 3, FALSE)</f>
        <v>133000</v>
      </c>
      <c r="D1336">
        <f>VLOOKUP(A1336, Kickstarter!B:E, 4, FALSE)</f>
        <v>14303</v>
      </c>
      <c r="E1336" t="str">
        <f>VLOOKUP(A1336, Kickstarter!B:F, 5, FALSE)</f>
        <v>canceled</v>
      </c>
      <c r="F1336" t="str">
        <f>VLOOKUP(A1336, Kickstarter!B:G, 6, FALSE)</f>
        <v>US</v>
      </c>
      <c r="G1336" t="str">
        <f>VLOOKUP(A1336, Kickstarter!B:H, 7, FALSE)</f>
        <v>USD</v>
      </c>
      <c r="H1336">
        <f>VLOOKUP(A1336, Kickstarter!B:I, 8, FALSE)</f>
        <v>1457721287</v>
      </c>
    </row>
    <row r="1337" spans="1:8" ht="60" x14ac:dyDescent="0.25">
      <c r="A1337" s="1" t="s">
        <v>1336</v>
      </c>
      <c r="B1337" s="1" t="str">
        <f>VLOOKUP(A1337, Kickstarter!B:C, 2, FALSE)</f>
        <v>Dial up your performance with UB Fit: 1st wearable resistance technology that allows you to tone muscles while doing a cardio workout</v>
      </c>
      <c r="C1337" s="9">
        <f>VLOOKUP(A1337, Kickstarter!B:E, 3, FALSE)</f>
        <v>25000</v>
      </c>
      <c r="D1337">
        <f>VLOOKUP(A1337, Kickstarter!B:E, 4, FALSE)</f>
        <v>4940</v>
      </c>
      <c r="E1337" t="str">
        <f>VLOOKUP(A1337, Kickstarter!B:F, 5, FALSE)</f>
        <v>canceled</v>
      </c>
      <c r="F1337" t="str">
        <f>VLOOKUP(A1337, Kickstarter!B:G, 6, FALSE)</f>
        <v>US</v>
      </c>
      <c r="G1337" t="str">
        <f>VLOOKUP(A1337, Kickstarter!B:H, 7, FALSE)</f>
        <v>USD</v>
      </c>
      <c r="H1337">
        <f>VLOOKUP(A1337, Kickstarter!B:I, 8, FALSE)</f>
        <v>1449354502</v>
      </c>
    </row>
    <row r="1338" spans="1:8" ht="60" x14ac:dyDescent="0.25">
      <c r="A1338" s="1" t="s">
        <v>1337</v>
      </c>
      <c r="B1338" s="1" t="str">
        <f>VLOOKUP(A1338, Kickstarter!B:C, 2, FALSE)</f>
        <v>JUMPY, a cool smart watch with open platform SDK brings limitless edutainment to kids' wrist and encourages parent-child interaction.</v>
      </c>
      <c r="C1338" s="9">
        <f>VLOOKUP(A1338, Kickstarter!B:E, 3, FALSE)</f>
        <v>100000</v>
      </c>
      <c r="D1338">
        <f>VLOOKUP(A1338, Kickstarter!B:E, 4, FALSE)</f>
        <v>84947</v>
      </c>
      <c r="E1338" t="str">
        <f>VLOOKUP(A1338, Kickstarter!B:F, 5, FALSE)</f>
        <v>canceled</v>
      </c>
      <c r="F1338" t="str">
        <f>VLOOKUP(A1338, Kickstarter!B:G, 6, FALSE)</f>
        <v>US</v>
      </c>
      <c r="G1338" t="str">
        <f>VLOOKUP(A1338, Kickstarter!B:H, 7, FALSE)</f>
        <v>USD</v>
      </c>
      <c r="H1338">
        <f>VLOOKUP(A1338, Kickstarter!B:I, 8, FALSE)</f>
        <v>1418849028</v>
      </c>
    </row>
    <row r="1339" spans="1:8" ht="45" x14ac:dyDescent="0.25">
      <c r="A1339" s="1" t="s">
        <v>1338</v>
      </c>
      <c r="B1339" s="1" t="str">
        <f>VLOOKUP(A1339, Kickstarter!B:C, 2, FALSE)</f>
        <v>Discreet safety device connects you to a dedicated 24/7 monitoring team, keeping you safe anywhere in the United States</v>
      </c>
      <c r="C1339" s="9">
        <f>VLOOKUP(A1339, Kickstarter!B:E, 3, FALSE)</f>
        <v>50000</v>
      </c>
      <c r="D1339">
        <f>VLOOKUP(A1339, Kickstarter!B:E, 4, FALSE)</f>
        <v>24691</v>
      </c>
      <c r="E1339" t="str">
        <f>VLOOKUP(A1339, Kickstarter!B:F, 5, FALSE)</f>
        <v>canceled</v>
      </c>
      <c r="F1339" t="str">
        <f>VLOOKUP(A1339, Kickstarter!B:G, 6, FALSE)</f>
        <v>US</v>
      </c>
      <c r="G1339" t="str">
        <f>VLOOKUP(A1339, Kickstarter!B:H, 7, FALSE)</f>
        <v>USD</v>
      </c>
      <c r="H1339">
        <f>VLOOKUP(A1339, Kickstarter!B:I, 8, FALSE)</f>
        <v>1488549079</v>
      </c>
    </row>
    <row r="1340" spans="1:8" ht="60" x14ac:dyDescent="0.25">
      <c r="A1340" s="1" t="s">
        <v>1339</v>
      </c>
      <c r="B1340" s="1" t="str">
        <f>VLOOKUP(A1340, Kickstarter!B:C, 2, FALSE)</f>
        <v>HandL makes your phone feel like an organic extension of your hand. Elastic and brace system supports your device with just two fingers</v>
      </c>
      <c r="C1340" s="9">
        <f>VLOOKUP(A1340, Kickstarter!B:E, 3, FALSE)</f>
        <v>30000</v>
      </c>
      <c r="D1340">
        <f>VLOOKUP(A1340, Kickstarter!B:E, 4, FALSE)</f>
        <v>991</v>
      </c>
      <c r="E1340" t="str">
        <f>VLOOKUP(A1340, Kickstarter!B:F, 5, FALSE)</f>
        <v>canceled</v>
      </c>
      <c r="F1340" t="str">
        <f>VLOOKUP(A1340, Kickstarter!B:G, 6, FALSE)</f>
        <v>US</v>
      </c>
      <c r="G1340" t="str">
        <f>VLOOKUP(A1340, Kickstarter!B:H, 7, FALSE)</f>
        <v>USD</v>
      </c>
      <c r="H1340">
        <f>VLOOKUP(A1340, Kickstarter!B:I, 8, FALSE)</f>
        <v>1438543033</v>
      </c>
    </row>
    <row r="1341" spans="1:8" ht="30" x14ac:dyDescent="0.25">
      <c r="A1341" s="1" t="s">
        <v>1340</v>
      </c>
      <c r="B1341" s="1" t="str">
        <f>VLOOKUP(A1341, Kickstarter!B:C, 2, FALSE)</f>
        <v>World's Smallest customizable Phone &amp; GPS Watch for kids !</v>
      </c>
      <c r="C1341" s="9">
        <f>VLOOKUP(A1341, Kickstarter!B:E, 3, FALSE)</f>
        <v>50000</v>
      </c>
      <c r="D1341">
        <f>VLOOKUP(A1341, Kickstarter!B:E, 4, FALSE)</f>
        <v>3317</v>
      </c>
      <c r="E1341" t="str">
        <f>VLOOKUP(A1341, Kickstarter!B:F, 5, FALSE)</f>
        <v>canceled</v>
      </c>
      <c r="F1341" t="str">
        <f>VLOOKUP(A1341, Kickstarter!B:G, 6, FALSE)</f>
        <v>US</v>
      </c>
      <c r="G1341" t="str">
        <f>VLOOKUP(A1341, Kickstarter!B:H, 7, FALSE)</f>
        <v>USD</v>
      </c>
      <c r="H1341">
        <f>VLOOKUP(A1341, Kickstarter!B:I, 8, FALSE)</f>
        <v>1418056315</v>
      </c>
    </row>
    <row r="1342" spans="1:8" ht="45" x14ac:dyDescent="0.25">
      <c r="A1342" s="1" t="s">
        <v>1341</v>
      </c>
      <c r="B1342" s="1" t="str">
        <f>VLOOKUP(A1342, Kickstarter!B:C, 2, FALSE)</f>
        <v>I would like to make nicer, more stylish looking frames for the Google Glass using 3D printing technology.</v>
      </c>
      <c r="C1342" s="9">
        <f>VLOOKUP(A1342, Kickstarter!B:E, 3, FALSE)</f>
        <v>1680</v>
      </c>
      <c r="D1342">
        <f>VLOOKUP(A1342, Kickstarter!B:E, 4, FALSE)</f>
        <v>0</v>
      </c>
      <c r="E1342" t="str">
        <f>VLOOKUP(A1342, Kickstarter!B:F, 5, FALSE)</f>
        <v>canceled</v>
      </c>
      <c r="F1342" t="str">
        <f>VLOOKUP(A1342, Kickstarter!B:G, 6, FALSE)</f>
        <v>US</v>
      </c>
      <c r="G1342" t="str">
        <f>VLOOKUP(A1342, Kickstarter!B:H, 7, FALSE)</f>
        <v>USD</v>
      </c>
      <c r="H1342">
        <f>VLOOKUP(A1342, Kickstarter!B:I, 8, FALSE)</f>
        <v>1408112253</v>
      </c>
    </row>
    <row r="1343" spans="1:8" ht="60" x14ac:dyDescent="0.25">
      <c r="A1343" s="1" t="s">
        <v>1342</v>
      </c>
      <c r="B1343" s="1" t="str">
        <f>VLOOKUP(A1343, Kickstarter!B:C, 2, FALSE)</f>
        <v>BRILLAR: Your Kids Ultimate Wearable Companion. Educates, Rewards, Entertains, Calls, Motivates, Messages + Tracks Location &amp; Steps.</v>
      </c>
      <c r="C1343" s="9">
        <f>VLOOKUP(A1343, Kickstarter!B:E, 3, FALSE)</f>
        <v>25000</v>
      </c>
      <c r="D1343">
        <f>VLOOKUP(A1343, Kickstarter!B:E, 4, FALSE)</f>
        <v>17590</v>
      </c>
      <c r="E1343" t="str">
        <f>VLOOKUP(A1343, Kickstarter!B:F, 5, FALSE)</f>
        <v>canceled</v>
      </c>
      <c r="F1343" t="str">
        <f>VLOOKUP(A1343, Kickstarter!B:G, 6, FALSE)</f>
        <v>GB</v>
      </c>
      <c r="G1343" t="str">
        <f>VLOOKUP(A1343, Kickstarter!B:H, 7, FALSE)</f>
        <v>GBP</v>
      </c>
      <c r="H1343">
        <f>VLOOKUP(A1343, Kickstarter!B:I, 8, FALSE)</f>
        <v>1475333917</v>
      </c>
    </row>
    <row r="1344" spans="1:8" ht="60" x14ac:dyDescent="0.25">
      <c r="A1344" s="1" t="s">
        <v>1343</v>
      </c>
      <c r="B1344" s="1" t="str">
        <f>VLOOKUP(A1344, Kickstarter!B:C, 2, FALSE)</f>
        <v>Method50 aims to prototype a revolutionary true heads up display to create a new way of living in, playing in, and viewing the world.</v>
      </c>
      <c r="C1344" s="9">
        <f>VLOOKUP(A1344, Kickstarter!B:E, 3, FALSE)</f>
        <v>50000</v>
      </c>
      <c r="D1344">
        <f>VLOOKUP(A1344, Kickstarter!B:E, 4, FALSE)</f>
        <v>100</v>
      </c>
      <c r="E1344" t="str">
        <f>VLOOKUP(A1344, Kickstarter!B:F, 5, FALSE)</f>
        <v>canceled</v>
      </c>
      <c r="F1344" t="str">
        <f>VLOOKUP(A1344, Kickstarter!B:G, 6, FALSE)</f>
        <v>US</v>
      </c>
      <c r="G1344" t="str">
        <f>VLOOKUP(A1344, Kickstarter!B:H, 7, FALSE)</f>
        <v>USD</v>
      </c>
      <c r="H1344">
        <f>VLOOKUP(A1344, Kickstarter!B:I, 8, FALSE)</f>
        <v>1437161739</v>
      </c>
    </row>
    <row r="1345" spans="1:8" ht="60" x14ac:dyDescent="0.25">
      <c r="A1345" s="1" t="s">
        <v>1344</v>
      </c>
      <c r="B1345" s="1" t="str">
        <f>VLOOKUP(A1345, Kickstarter!B:C, 2, FALSE)</f>
        <v>Sleepman is a bio-signal monitoring wristwatch featuring smart alarm with the unique sleep enhancement and fatigue detection options!</v>
      </c>
      <c r="C1345" s="9">
        <f>VLOOKUP(A1345, Kickstarter!B:E, 3, FALSE)</f>
        <v>50000</v>
      </c>
      <c r="D1345">
        <f>VLOOKUP(A1345, Kickstarter!B:E, 4, FALSE)</f>
        <v>51149</v>
      </c>
      <c r="E1345" t="str">
        <f>VLOOKUP(A1345, Kickstarter!B:F, 5, FALSE)</f>
        <v>canceled</v>
      </c>
      <c r="F1345" t="str">
        <f>VLOOKUP(A1345, Kickstarter!B:G, 6, FALSE)</f>
        <v>US</v>
      </c>
      <c r="G1345" t="str">
        <f>VLOOKUP(A1345, Kickstarter!B:H, 7, FALSE)</f>
        <v>USD</v>
      </c>
      <c r="H1345">
        <f>VLOOKUP(A1345, Kickstarter!B:I, 8, FALSE)</f>
        <v>1471579140</v>
      </c>
    </row>
    <row r="1346" spans="1:8" ht="60" x14ac:dyDescent="0.25">
      <c r="A1346" s="1" t="s">
        <v>1345</v>
      </c>
      <c r="B1346" s="1" t="str">
        <f>VLOOKUP(A1346, Kickstarter!B:C, 2, FALSE)</f>
        <v>The is the ultimate guide to applied Eastern philosophy, martial arts, and the path of the warrior from a scientific perspective.</v>
      </c>
      <c r="C1346" s="9">
        <f>VLOOKUP(A1346, Kickstarter!B:E, 3, FALSE)</f>
        <v>1500</v>
      </c>
      <c r="D1346">
        <f>VLOOKUP(A1346, Kickstarter!B:E, 4, FALSE)</f>
        <v>5666</v>
      </c>
      <c r="E1346" t="str">
        <f>VLOOKUP(A1346, Kickstarter!B:F, 5, FALSE)</f>
        <v>successful</v>
      </c>
      <c r="F1346" t="str">
        <f>VLOOKUP(A1346, Kickstarter!B:G, 6, FALSE)</f>
        <v>CA</v>
      </c>
      <c r="G1346" t="str">
        <f>VLOOKUP(A1346, Kickstarter!B:H, 7, FALSE)</f>
        <v>CAD</v>
      </c>
      <c r="H1346">
        <f>VLOOKUP(A1346, Kickstarter!B:I, 8, FALSE)</f>
        <v>1467313039</v>
      </c>
    </row>
    <row r="1347" spans="1:8" ht="45" x14ac:dyDescent="0.25">
      <c r="A1347" s="1" t="s">
        <v>1346</v>
      </c>
      <c r="B1347" s="1" t="str">
        <f>VLOOKUP(A1347, Kickstarter!B:C, 2, FALSE)</f>
        <v>Peacefully taking you through my journey of being raised as a Muslim then becoming Christian, and sharing the truths I unveiled.</v>
      </c>
      <c r="C1347" s="9">
        <f>VLOOKUP(A1347, Kickstarter!B:E, 3, FALSE)</f>
        <v>300</v>
      </c>
      <c r="D1347">
        <f>VLOOKUP(A1347, Kickstarter!B:E, 4, FALSE)</f>
        <v>375</v>
      </c>
      <c r="E1347" t="str">
        <f>VLOOKUP(A1347, Kickstarter!B:F, 5, FALSE)</f>
        <v>successful</v>
      </c>
      <c r="F1347" t="str">
        <f>VLOOKUP(A1347, Kickstarter!B:G, 6, FALSE)</f>
        <v>US</v>
      </c>
      <c r="G1347" t="str">
        <f>VLOOKUP(A1347, Kickstarter!B:H, 7, FALSE)</f>
        <v>USD</v>
      </c>
      <c r="H1347">
        <f>VLOOKUP(A1347, Kickstarter!B:I, 8, FALSE)</f>
        <v>1405366359</v>
      </c>
    </row>
    <row r="1348" spans="1:8" ht="45" x14ac:dyDescent="0.25">
      <c r="A1348" s="1" t="s">
        <v>1347</v>
      </c>
      <c r="B1348" s="1" t="str">
        <f>VLOOKUP(A1348, Kickstarter!B:C, 2, FALSE)</f>
        <v>An anthology of nonfiction stories written by Nepal's Lesbian, Gay, Bisexual, and Transgender (LGBT) community.</v>
      </c>
      <c r="C1348" s="9">
        <f>VLOOKUP(A1348, Kickstarter!B:E, 3, FALSE)</f>
        <v>4900</v>
      </c>
      <c r="D1348">
        <f>VLOOKUP(A1348, Kickstarter!B:E, 4, FALSE)</f>
        <v>7219</v>
      </c>
      <c r="E1348" t="str">
        <f>VLOOKUP(A1348, Kickstarter!B:F, 5, FALSE)</f>
        <v>successful</v>
      </c>
      <c r="F1348" t="str">
        <f>VLOOKUP(A1348, Kickstarter!B:G, 6, FALSE)</f>
        <v>US</v>
      </c>
      <c r="G1348" t="str">
        <f>VLOOKUP(A1348, Kickstarter!B:H, 7, FALSE)</f>
        <v>USD</v>
      </c>
      <c r="H1348">
        <f>VLOOKUP(A1348, Kickstarter!B:I, 8, FALSE)</f>
        <v>1372297751</v>
      </c>
    </row>
    <row r="1349" spans="1:8" ht="60" x14ac:dyDescent="0.25">
      <c r="A1349" s="1" t="s">
        <v>1348</v>
      </c>
      <c r="B1349" s="1" t="str">
        <f>VLOOKUP(A1349, Kickstarter!B:C, 2, FALSE)</f>
        <v>Must raise $2,500+ to republish &amp; spread the word about a guide Oprah's Magazine calls "a go-to book for any start-up food company."</v>
      </c>
      <c r="C1349" s="9">
        <f>VLOOKUP(A1349, Kickstarter!B:E, 3, FALSE)</f>
        <v>2500</v>
      </c>
      <c r="D1349">
        <f>VLOOKUP(A1349, Kickstarter!B:E, 4, FALSE)</f>
        <v>2555</v>
      </c>
      <c r="E1349" t="str">
        <f>VLOOKUP(A1349, Kickstarter!B:F, 5, FALSE)</f>
        <v>successful</v>
      </c>
      <c r="F1349" t="str">
        <f>VLOOKUP(A1349, Kickstarter!B:G, 6, FALSE)</f>
        <v>US</v>
      </c>
      <c r="G1349" t="str">
        <f>VLOOKUP(A1349, Kickstarter!B:H, 7, FALSE)</f>
        <v>USD</v>
      </c>
      <c r="H1349">
        <f>VLOOKUP(A1349, Kickstarter!B:I, 8, FALSE)</f>
        <v>1425741525</v>
      </c>
    </row>
    <row r="1350" spans="1:8" ht="60" x14ac:dyDescent="0.25">
      <c r="A1350" s="1" t="s">
        <v>1349</v>
      </c>
      <c r="B1350" s="1" t="str">
        <f>VLOOKUP(A1350, Kickstarter!B:C, 2, FALSE)</f>
        <v>South Florida. Honest &amp; dramatic &amp; engaging journal of overcoming serious illness. This book will keep you reading &amp; laughing. Really!</v>
      </c>
      <c r="C1350" s="9">
        <f>VLOOKUP(A1350, Kickstarter!B:E, 3, FALSE)</f>
        <v>5875</v>
      </c>
      <c r="D1350">
        <f>VLOOKUP(A1350, Kickstarter!B:E, 4, FALSE)</f>
        <v>5985</v>
      </c>
      <c r="E1350" t="str">
        <f>VLOOKUP(A1350, Kickstarter!B:F, 5, FALSE)</f>
        <v>successful</v>
      </c>
      <c r="F1350" t="str">
        <f>VLOOKUP(A1350, Kickstarter!B:G, 6, FALSE)</f>
        <v>US</v>
      </c>
      <c r="G1350" t="str">
        <f>VLOOKUP(A1350, Kickstarter!B:H, 7, FALSE)</f>
        <v>USD</v>
      </c>
      <c r="H1350">
        <f>VLOOKUP(A1350, Kickstarter!B:I, 8, FALSE)</f>
        <v>1418904533</v>
      </c>
    </row>
    <row r="1351" spans="1:8" ht="60" x14ac:dyDescent="0.25">
      <c r="A1351" s="1" t="s">
        <v>1350</v>
      </c>
      <c r="B1351" s="1" t="str">
        <f>VLOOKUP(A1351, Kickstarter!B:C, 2, FALSE)</f>
        <v>The first modern Jasper guidebook including over five hundred rock routes from alpine to bouldering, sport to trad multipitch and more.</v>
      </c>
      <c r="C1351" s="9">
        <f>VLOOKUP(A1351, Kickstarter!B:E, 3, FALSE)</f>
        <v>5000</v>
      </c>
      <c r="D1351">
        <f>VLOOKUP(A1351, Kickstarter!B:E, 4, FALSE)</f>
        <v>10210</v>
      </c>
      <c r="E1351" t="str">
        <f>VLOOKUP(A1351, Kickstarter!B:F, 5, FALSE)</f>
        <v>successful</v>
      </c>
      <c r="F1351" t="str">
        <f>VLOOKUP(A1351, Kickstarter!B:G, 6, FALSE)</f>
        <v>CA</v>
      </c>
      <c r="G1351" t="str">
        <f>VLOOKUP(A1351, Kickstarter!B:H, 7, FALSE)</f>
        <v>CAD</v>
      </c>
      <c r="H1351">
        <f>VLOOKUP(A1351, Kickstarter!B:I, 8, FALSE)</f>
        <v>1450249140</v>
      </c>
    </row>
    <row r="1352" spans="1:8" ht="60" x14ac:dyDescent="0.25">
      <c r="A1352" s="1" t="s">
        <v>1351</v>
      </c>
      <c r="B1352" s="1" t="str">
        <f>VLOOKUP(A1352, Kickstarter!B:C, 2, FALSE)</f>
        <v>Illustrated historical book of impregnable Dunbar Castle and rise and fall of its powerful Scottish Earls of Dunbar from 1072-1435AD</v>
      </c>
      <c r="C1352" s="9">
        <f>VLOOKUP(A1352, Kickstarter!B:E, 3, FALSE)</f>
        <v>5000</v>
      </c>
      <c r="D1352">
        <f>VLOOKUP(A1352, Kickstarter!B:E, 4, FALSE)</f>
        <v>5202.5</v>
      </c>
      <c r="E1352" t="str">
        <f>VLOOKUP(A1352, Kickstarter!B:F, 5, FALSE)</f>
        <v>successful</v>
      </c>
      <c r="F1352" t="str">
        <f>VLOOKUP(A1352, Kickstarter!B:G, 6, FALSE)</f>
        <v>US</v>
      </c>
      <c r="G1352" t="str">
        <f>VLOOKUP(A1352, Kickstarter!B:H, 7, FALSE)</f>
        <v>USD</v>
      </c>
      <c r="H1352">
        <f>VLOOKUP(A1352, Kickstarter!B:I, 8, FALSE)</f>
        <v>1451089134</v>
      </c>
    </row>
    <row r="1353" spans="1:8" ht="45" x14ac:dyDescent="0.25">
      <c r="A1353" s="1" t="s">
        <v>1352</v>
      </c>
      <c r="B1353" s="1" t="str">
        <f>VLOOKUP(A1353, Kickstarter!B:C, 2, FALSE)</f>
        <v>Discover your purpose, live a more fulfilling life, leave a positive footprint on society.</v>
      </c>
      <c r="C1353" s="9">
        <f>VLOOKUP(A1353, Kickstarter!B:E, 3, FALSE)</f>
        <v>20000</v>
      </c>
      <c r="D1353">
        <f>VLOOKUP(A1353, Kickstarter!B:E, 4, FALSE)</f>
        <v>20253</v>
      </c>
      <c r="E1353" t="str">
        <f>VLOOKUP(A1353, Kickstarter!B:F, 5, FALSE)</f>
        <v>successful</v>
      </c>
      <c r="F1353" t="str">
        <f>VLOOKUP(A1353, Kickstarter!B:G, 6, FALSE)</f>
        <v>US</v>
      </c>
      <c r="G1353" t="str">
        <f>VLOOKUP(A1353, Kickstarter!B:H, 7, FALSE)</f>
        <v>USD</v>
      </c>
      <c r="H1353">
        <f>VLOOKUP(A1353, Kickstarter!B:I, 8, FALSE)</f>
        <v>1455299144</v>
      </c>
    </row>
    <row r="1354" spans="1:8" ht="60" x14ac:dyDescent="0.25">
      <c r="A1354" s="1" t="s">
        <v>1353</v>
      </c>
      <c r="B1354" s="1" t="str">
        <f>VLOOKUP(A1354, Kickstarter!B:C, 2, FALSE)</f>
        <v>An important book, based on research, to make you and your learners smile again. Better smile sheets, better feedback, better learning!</v>
      </c>
      <c r="C1354" s="9">
        <f>VLOOKUP(A1354, Kickstarter!B:E, 3, FALSE)</f>
        <v>10000</v>
      </c>
      <c r="D1354">
        <f>VLOOKUP(A1354, Kickstarter!B:E, 4, FALSE)</f>
        <v>13614</v>
      </c>
      <c r="E1354" t="str">
        <f>VLOOKUP(A1354, Kickstarter!B:F, 5, FALSE)</f>
        <v>successful</v>
      </c>
      <c r="F1354" t="str">
        <f>VLOOKUP(A1354, Kickstarter!B:G, 6, FALSE)</f>
        <v>US</v>
      </c>
      <c r="G1354" t="str">
        <f>VLOOKUP(A1354, Kickstarter!B:H, 7, FALSE)</f>
        <v>USD</v>
      </c>
      <c r="H1354">
        <f>VLOOKUP(A1354, Kickstarter!B:I, 8, FALSE)</f>
        <v>1441425540</v>
      </c>
    </row>
    <row r="1355" spans="1:8" ht="45" x14ac:dyDescent="0.25">
      <c r="A1355" s="1" t="s">
        <v>1354</v>
      </c>
      <c r="B1355" s="1" t="str">
        <f>VLOOKUP(A1355, Kickstarter!B:C, 2, FALSE)</f>
        <v>A book that teaches aspiring writers how to get from a basic idea to a fully rewritten screenplay.</v>
      </c>
      <c r="C1355" s="9">
        <f>VLOOKUP(A1355, Kickstarter!B:E, 3, FALSE)</f>
        <v>1000</v>
      </c>
      <c r="D1355">
        <f>VLOOKUP(A1355, Kickstarter!B:E, 4, FALSE)</f>
        <v>1336</v>
      </c>
      <c r="E1355" t="str">
        <f>VLOOKUP(A1355, Kickstarter!B:F, 5, FALSE)</f>
        <v>successful</v>
      </c>
      <c r="F1355" t="str">
        <f>VLOOKUP(A1355, Kickstarter!B:G, 6, FALSE)</f>
        <v>US</v>
      </c>
      <c r="G1355" t="str">
        <f>VLOOKUP(A1355, Kickstarter!B:H, 7, FALSE)</f>
        <v>USD</v>
      </c>
      <c r="H1355">
        <f>VLOOKUP(A1355, Kickstarter!B:I, 8, FALSE)</f>
        <v>1362960000</v>
      </c>
    </row>
    <row r="1356" spans="1:8" ht="60" x14ac:dyDescent="0.25">
      <c r="A1356" s="1" t="s">
        <v>1355</v>
      </c>
      <c r="B1356" s="1" t="str">
        <f>VLOOKUP(A1356, Kickstarter!B:C, 2, FALSE)</f>
        <v>Raising awareness of childhood cancer by publishing my diary of Andrew's diagnosis and his journey to remission 1235 days later.</v>
      </c>
      <c r="C1356" s="9">
        <f>VLOOKUP(A1356, Kickstarter!B:E, 3, FALSE)</f>
        <v>1200</v>
      </c>
      <c r="D1356">
        <f>VLOOKUP(A1356, Kickstarter!B:E, 4, FALSE)</f>
        <v>1563</v>
      </c>
      <c r="E1356" t="str">
        <f>VLOOKUP(A1356, Kickstarter!B:F, 5, FALSE)</f>
        <v>successful</v>
      </c>
      <c r="F1356" t="str">
        <f>VLOOKUP(A1356, Kickstarter!B:G, 6, FALSE)</f>
        <v>GB</v>
      </c>
      <c r="G1356" t="str">
        <f>VLOOKUP(A1356, Kickstarter!B:H, 7, FALSE)</f>
        <v>GBP</v>
      </c>
      <c r="H1356">
        <f>VLOOKUP(A1356, Kickstarter!B:I, 8, FALSE)</f>
        <v>1465672979</v>
      </c>
    </row>
    <row r="1357" spans="1:8" ht="60" x14ac:dyDescent="0.25">
      <c r="A1357" s="1" t="s">
        <v>1356</v>
      </c>
      <c r="B1357" s="1" t="str">
        <f>VLOOKUP(A1357, Kickstarter!B:C, 2, FALSE)</f>
        <v>Sherlock's Home was the most important Sherlock Holmes book of 2012 - about Undershaw - this project is to release language versions.</v>
      </c>
      <c r="C1357" s="9">
        <f>VLOOKUP(A1357, Kickstarter!B:E, 3, FALSE)</f>
        <v>2500</v>
      </c>
      <c r="D1357">
        <f>VLOOKUP(A1357, Kickstarter!B:E, 4, FALSE)</f>
        <v>3067</v>
      </c>
      <c r="E1357" t="str">
        <f>VLOOKUP(A1357, Kickstarter!B:F, 5, FALSE)</f>
        <v>successful</v>
      </c>
      <c r="F1357" t="str">
        <f>VLOOKUP(A1357, Kickstarter!B:G, 6, FALSE)</f>
        <v>GB</v>
      </c>
      <c r="G1357" t="str">
        <f>VLOOKUP(A1357, Kickstarter!B:H, 7, FALSE)</f>
        <v>GBP</v>
      </c>
      <c r="H1357">
        <f>VLOOKUP(A1357, Kickstarter!B:I, 8, FALSE)</f>
        <v>1354269600</v>
      </c>
    </row>
    <row r="1358" spans="1:8" ht="60" x14ac:dyDescent="0.25">
      <c r="A1358" s="1" t="s">
        <v>1357</v>
      </c>
      <c r="B1358" s="1" t="str">
        <f>VLOOKUP(A1358, Kickstarter!B:C, 2, FALSE)</f>
        <v>At age 30, my husband Dan died from cancer. Left to recreate my life, I drew a line in my heart; became a nomad. This is a love story.</v>
      </c>
      <c r="C1358" s="9">
        <f>VLOOKUP(A1358, Kickstarter!B:E, 3, FALSE)</f>
        <v>3400</v>
      </c>
      <c r="D1358">
        <f>VLOOKUP(A1358, Kickstarter!B:E, 4, FALSE)</f>
        <v>6215.56</v>
      </c>
      <c r="E1358" t="str">
        <f>VLOOKUP(A1358, Kickstarter!B:F, 5, FALSE)</f>
        <v>successful</v>
      </c>
      <c r="F1358" t="str">
        <f>VLOOKUP(A1358, Kickstarter!B:G, 6, FALSE)</f>
        <v>US</v>
      </c>
      <c r="G1358" t="str">
        <f>VLOOKUP(A1358, Kickstarter!B:H, 7, FALSE)</f>
        <v>USD</v>
      </c>
      <c r="H1358">
        <f>VLOOKUP(A1358, Kickstarter!B:I, 8, FALSE)</f>
        <v>1372985760</v>
      </c>
    </row>
    <row r="1359" spans="1:8" ht="45" x14ac:dyDescent="0.25">
      <c r="A1359" s="1" t="s">
        <v>1358</v>
      </c>
      <c r="B1359" s="1" t="str">
        <f>VLOOKUP(A1359, Kickstarter!B:C, 2, FALSE)</f>
        <v>The search for identity leads one young woman to Mexico, where she follows her grandfather's journey back to America.</v>
      </c>
      <c r="C1359" s="9">
        <f>VLOOKUP(A1359, Kickstarter!B:E, 3, FALSE)</f>
        <v>2000</v>
      </c>
      <c r="D1359">
        <f>VLOOKUP(A1359, Kickstarter!B:E, 4, FALSE)</f>
        <v>2506</v>
      </c>
      <c r="E1359" t="str">
        <f>VLOOKUP(A1359, Kickstarter!B:F, 5, FALSE)</f>
        <v>successful</v>
      </c>
      <c r="F1359" t="str">
        <f>VLOOKUP(A1359, Kickstarter!B:G, 6, FALSE)</f>
        <v>US</v>
      </c>
      <c r="G1359" t="str">
        <f>VLOOKUP(A1359, Kickstarter!B:H, 7, FALSE)</f>
        <v>USD</v>
      </c>
      <c r="H1359">
        <f>VLOOKUP(A1359, Kickstarter!B:I, 8, FALSE)</f>
        <v>1362117540</v>
      </c>
    </row>
    <row r="1360" spans="1:8" ht="45" x14ac:dyDescent="0.25">
      <c r="A1360" s="1" t="s">
        <v>1359</v>
      </c>
      <c r="B1360" s="1" t="str">
        <f>VLOOKUP(A1360, Kickstarter!B:C, 2, FALSE)</f>
        <v>I am working on a book about what people do when they visit Masada, an ancient fortress in the Judean desert.</v>
      </c>
      <c r="C1360" s="9">
        <f>VLOOKUP(A1360, Kickstarter!B:E, 3, FALSE)</f>
        <v>3000</v>
      </c>
      <c r="D1360">
        <f>VLOOKUP(A1360, Kickstarter!B:E, 4, FALSE)</f>
        <v>3350</v>
      </c>
      <c r="E1360" t="str">
        <f>VLOOKUP(A1360, Kickstarter!B:F, 5, FALSE)</f>
        <v>successful</v>
      </c>
      <c r="F1360" t="str">
        <f>VLOOKUP(A1360, Kickstarter!B:G, 6, FALSE)</f>
        <v>US</v>
      </c>
      <c r="G1360" t="str">
        <f>VLOOKUP(A1360, Kickstarter!B:H, 7, FALSE)</f>
        <v>USD</v>
      </c>
      <c r="H1360">
        <f>VLOOKUP(A1360, Kickstarter!B:I, 8, FALSE)</f>
        <v>1309009323</v>
      </c>
    </row>
    <row r="1361" spans="1:8" ht="60" x14ac:dyDescent="0.25">
      <c r="A1361" s="1" t="s">
        <v>1360</v>
      </c>
      <c r="B1361" s="1" t="str">
        <f>VLOOKUP(A1361, Kickstarter!B:C, 2, FALSE)</f>
        <v>Funding for a 2011 trip to Worldcon for research for "UnConventional," a book on the history of the American fan convention.</v>
      </c>
      <c r="C1361" s="9">
        <f>VLOOKUP(A1361, Kickstarter!B:E, 3, FALSE)</f>
        <v>660</v>
      </c>
      <c r="D1361">
        <f>VLOOKUP(A1361, Kickstarter!B:E, 4, FALSE)</f>
        <v>764</v>
      </c>
      <c r="E1361" t="str">
        <f>VLOOKUP(A1361, Kickstarter!B:F, 5, FALSE)</f>
        <v>successful</v>
      </c>
      <c r="F1361" t="str">
        <f>VLOOKUP(A1361, Kickstarter!B:G, 6, FALSE)</f>
        <v>US</v>
      </c>
      <c r="G1361" t="str">
        <f>VLOOKUP(A1361, Kickstarter!B:H, 7, FALSE)</f>
        <v>USD</v>
      </c>
      <c r="H1361">
        <f>VLOOKUP(A1361, Kickstarter!B:I, 8, FALSE)</f>
        <v>1309980790</v>
      </c>
    </row>
    <row r="1362" spans="1:8" ht="30" x14ac:dyDescent="0.25">
      <c r="A1362" s="1" t="s">
        <v>1361</v>
      </c>
      <c r="B1362" s="1" t="str">
        <f>VLOOKUP(A1362, Kickstarter!B:C, 2, FALSE)</f>
        <v>So Bad, It's Good! is a guide to finding the best films for your bad movie night.</v>
      </c>
      <c r="C1362" s="9">
        <f>VLOOKUP(A1362, Kickstarter!B:E, 3, FALSE)</f>
        <v>1500</v>
      </c>
      <c r="D1362">
        <f>VLOOKUP(A1362, Kickstarter!B:E, 4, FALSE)</f>
        <v>2598</v>
      </c>
      <c r="E1362" t="str">
        <f>VLOOKUP(A1362, Kickstarter!B:F, 5, FALSE)</f>
        <v>successful</v>
      </c>
      <c r="F1362" t="str">
        <f>VLOOKUP(A1362, Kickstarter!B:G, 6, FALSE)</f>
        <v>US</v>
      </c>
      <c r="G1362" t="str">
        <f>VLOOKUP(A1362, Kickstarter!B:H, 7, FALSE)</f>
        <v>USD</v>
      </c>
      <c r="H1362">
        <f>VLOOKUP(A1362, Kickstarter!B:I, 8, FALSE)</f>
        <v>1343943420</v>
      </c>
    </row>
    <row r="1363" spans="1:8" ht="45" x14ac:dyDescent="0.25">
      <c r="A1363" s="1" t="s">
        <v>1362</v>
      </c>
      <c r="B1363" s="1" t="str">
        <f>VLOOKUP(A1363, Kickstarter!B:C, 2, FALSE)</f>
        <v>The forbidden dark art of roped soloing, for climbers who need to know in order to make the ultimate climb come true!</v>
      </c>
      <c r="C1363" s="9">
        <f>VLOOKUP(A1363, Kickstarter!B:E, 3, FALSE)</f>
        <v>6000</v>
      </c>
      <c r="D1363">
        <f>VLOOKUP(A1363, Kickstarter!B:E, 4, FALSE)</f>
        <v>7559</v>
      </c>
      <c r="E1363" t="str">
        <f>VLOOKUP(A1363, Kickstarter!B:F, 5, FALSE)</f>
        <v>successful</v>
      </c>
      <c r="F1363" t="str">
        <f>VLOOKUP(A1363, Kickstarter!B:G, 6, FALSE)</f>
        <v>GB</v>
      </c>
      <c r="G1363" t="str">
        <f>VLOOKUP(A1363, Kickstarter!B:H, 7, FALSE)</f>
        <v>GBP</v>
      </c>
      <c r="H1363">
        <f>VLOOKUP(A1363, Kickstarter!B:I, 8, FALSE)</f>
        <v>1403370772</v>
      </c>
    </row>
    <row r="1364" spans="1:8" ht="45" x14ac:dyDescent="0.25">
      <c r="A1364" s="1" t="s">
        <v>1363</v>
      </c>
      <c r="B1364" s="1" t="str">
        <f>VLOOKUP(A1364, Kickstarter!B:C, 2, FALSE)</f>
        <v>The never-before-told story of Karl Barth's (first and only) journey to the United States in 1962.</v>
      </c>
      <c r="C1364" s="9">
        <f>VLOOKUP(A1364, Kickstarter!B:E, 3, FALSE)</f>
        <v>1000</v>
      </c>
      <c r="D1364">
        <f>VLOOKUP(A1364, Kickstarter!B:E, 4, FALSE)</f>
        <v>1091</v>
      </c>
      <c r="E1364" t="str">
        <f>VLOOKUP(A1364, Kickstarter!B:F, 5, FALSE)</f>
        <v>successful</v>
      </c>
      <c r="F1364" t="str">
        <f>VLOOKUP(A1364, Kickstarter!B:G, 6, FALSE)</f>
        <v>US</v>
      </c>
      <c r="G1364" t="str">
        <f>VLOOKUP(A1364, Kickstarter!B:H, 7, FALSE)</f>
        <v>USD</v>
      </c>
      <c r="H1364">
        <f>VLOOKUP(A1364, Kickstarter!B:I, 8, FALSE)</f>
        <v>1378592731</v>
      </c>
    </row>
    <row r="1365" spans="1:8" ht="60" x14ac:dyDescent="0.25">
      <c r="A1365" s="1" t="s">
        <v>1364</v>
      </c>
      <c r="B1365" s="1" t="str">
        <f>VLOOKUP(A1365, Kickstarter!B:C, 2, FALSE)</f>
        <v>Identifying cancer and disease products we use everyday and are totally unaware of. Then substituting them with healthy alternatives</v>
      </c>
      <c r="C1365" s="9">
        <f>VLOOKUP(A1365, Kickstarter!B:E, 3, FALSE)</f>
        <v>200</v>
      </c>
      <c r="D1365">
        <f>VLOOKUP(A1365, Kickstarter!B:E, 4, FALSE)</f>
        <v>200</v>
      </c>
      <c r="E1365" t="str">
        <f>VLOOKUP(A1365, Kickstarter!B:F, 5, FALSE)</f>
        <v>successful</v>
      </c>
      <c r="F1365" t="str">
        <f>VLOOKUP(A1365, Kickstarter!B:G, 6, FALSE)</f>
        <v>US</v>
      </c>
      <c r="G1365" t="str">
        <f>VLOOKUP(A1365, Kickstarter!B:H, 7, FALSE)</f>
        <v>USD</v>
      </c>
      <c r="H1365">
        <f>VLOOKUP(A1365, Kickstarter!B:I, 8, FALSE)</f>
        <v>1455523140</v>
      </c>
    </row>
    <row r="1366" spans="1:8" ht="60" x14ac:dyDescent="0.25">
      <c r="A1366" s="1" t="s">
        <v>1365</v>
      </c>
      <c r="B1366" s="1" t="str">
        <f>VLOOKUP(A1366, Kickstarter!B:C, 2, FALSE)</f>
        <v>Help us Make Rock History with this Epic J.S.Fuck Extremerock Album written by Sune "KÃ¸ter" KÃ¸lster and produced by Flemming Rasmussen.</v>
      </c>
      <c r="C1366" s="9">
        <f>VLOOKUP(A1366, Kickstarter!B:E, 3, FALSE)</f>
        <v>42000</v>
      </c>
      <c r="D1366">
        <f>VLOOKUP(A1366, Kickstarter!B:E, 4, FALSE)</f>
        <v>49830</v>
      </c>
      <c r="E1366" t="str">
        <f>VLOOKUP(A1366, Kickstarter!B:F, 5, FALSE)</f>
        <v>successful</v>
      </c>
      <c r="F1366" t="str">
        <f>VLOOKUP(A1366, Kickstarter!B:G, 6, FALSE)</f>
        <v>DK</v>
      </c>
      <c r="G1366" t="str">
        <f>VLOOKUP(A1366, Kickstarter!B:H, 7, FALSE)</f>
        <v>DKK</v>
      </c>
      <c r="H1366">
        <f>VLOOKUP(A1366, Kickstarter!B:I, 8, FALSE)</f>
        <v>1420648906</v>
      </c>
    </row>
    <row r="1367" spans="1:8" ht="60" x14ac:dyDescent="0.25">
      <c r="A1367" s="1" t="s">
        <v>1366</v>
      </c>
      <c r="B1367" s="1" t="str">
        <f>VLOOKUP(A1367, Kickstarter!B:C, 2, FALSE)</f>
        <v>Our first professional studio album "See The Light" will be released this spring! Help us record, mix, master, and release the album!</v>
      </c>
      <c r="C1367" s="9">
        <f>VLOOKUP(A1367, Kickstarter!B:E, 3, FALSE)</f>
        <v>7500</v>
      </c>
      <c r="D1367">
        <f>VLOOKUP(A1367, Kickstarter!B:E, 4, FALSE)</f>
        <v>7520</v>
      </c>
      <c r="E1367" t="str">
        <f>VLOOKUP(A1367, Kickstarter!B:F, 5, FALSE)</f>
        <v>successful</v>
      </c>
      <c r="F1367" t="str">
        <f>VLOOKUP(A1367, Kickstarter!B:G, 6, FALSE)</f>
        <v>US</v>
      </c>
      <c r="G1367" t="str">
        <f>VLOOKUP(A1367, Kickstarter!B:H, 7, FALSE)</f>
        <v>USD</v>
      </c>
      <c r="H1367">
        <f>VLOOKUP(A1367, Kickstarter!B:I, 8, FALSE)</f>
        <v>1426523752</v>
      </c>
    </row>
    <row r="1368" spans="1:8" ht="15.75" x14ac:dyDescent="0.25">
      <c r="A1368" s="1" t="s">
        <v>1367</v>
      </c>
      <c r="B1368" s="1" t="str">
        <f>VLOOKUP(A1368, Kickstarter!B:C, 2, FALSE)</f>
        <v>A musical memorial for Alexi Petersen.</v>
      </c>
      <c r="C1368" s="9">
        <f>VLOOKUP(A1368, Kickstarter!B:E, 3, FALSE)</f>
        <v>7500</v>
      </c>
      <c r="D1368">
        <f>VLOOKUP(A1368, Kickstarter!B:E, 4, FALSE)</f>
        <v>9486.69</v>
      </c>
      <c r="E1368" t="str">
        <f>VLOOKUP(A1368, Kickstarter!B:F, 5, FALSE)</f>
        <v>successful</v>
      </c>
      <c r="F1368" t="str">
        <f>VLOOKUP(A1368, Kickstarter!B:G, 6, FALSE)</f>
        <v>US</v>
      </c>
      <c r="G1368" t="str">
        <f>VLOOKUP(A1368, Kickstarter!B:H, 7, FALSE)</f>
        <v>USD</v>
      </c>
      <c r="H1368">
        <f>VLOOKUP(A1368, Kickstarter!B:I, 8, FALSE)</f>
        <v>1417049663</v>
      </c>
    </row>
    <row r="1369" spans="1:8" ht="45" x14ac:dyDescent="0.25">
      <c r="A1369" s="1" t="s">
        <v>1368</v>
      </c>
      <c r="B1369" s="1" t="str">
        <f>VLOOKUP(A1369, Kickstarter!B:C, 2, FALSE)</f>
        <v>House of Rabbits are recording our full-length, debut album! Support independent music, receive great rewards!</v>
      </c>
      <c r="C1369" s="9">
        <f>VLOOKUP(A1369, Kickstarter!B:E, 3, FALSE)</f>
        <v>5000</v>
      </c>
      <c r="D1369">
        <f>VLOOKUP(A1369, Kickstarter!B:E, 4, FALSE)</f>
        <v>5713</v>
      </c>
      <c r="E1369" t="str">
        <f>VLOOKUP(A1369, Kickstarter!B:F, 5, FALSE)</f>
        <v>successful</v>
      </c>
      <c r="F1369" t="str">
        <f>VLOOKUP(A1369, Kickstarter!B:G, 6, FALSE)</f>
        <v>US</v>
      </c>
      <c r="G1369" t="str">
        <f>VLOOKUP(A1369, Kickstarter!B:H, 7, FALSE)</f>
        <v>USD</v>
      </c>
      <c r="H1369">
        <f>VLOOKUP(A1369, Kickstarter!B:I, 8, FALSE)</f>
        <v>1447463050</v>
      </c>
    </row>
    <row r="1370" spans="1:8" ht="45" x14ac:dyDescent="0.25">
      <c r="A1370" s="1" t="s">
        <v>1369</v>
      </c>
      <c r="B1370" s="1" t="str">
        <f>VLOOKUP(A1370, Kickstarter!B:C, 2, FALSE)</f>
        <v>We are in the final stages of the creation of our 4th record, The Separation Effect. our most passionate record to date.</v>
      </c>
      <c r="C1370" s="9">
        <f>VLOOKUP(A1370, Kickstarter!B:E, 3, FALSE)</f>
        <v>5000</v>
      </c>
      <c r="D1370">
        <f>VLOOKUP(A1370, Kickstarter!B:E, 4, FALSE)</f>
        <v>5535</v>
      </c>
      <c r="E1370" t="str">
        <f>VLOOKUP(A1370, Kickstarter!B:F, 5, FALSE)</f>
        <v>successful</v>
      </c>
      <c r="F1370" t="str">
        <f>VLOOKUP(A1370, Kickstarter!B:G, 6, FALSE)</f>
        <v>US</v>
      </c>
      <c r="G1370" t="str">
        <f>VLOOKUP(A1370, Kickstarter!B:H, 7, FALSE)</f>
        <v>USD</v>
      </c>
      <c r="H1370">
        <f>VLOOKUP(A1370, Kickstarter!B:I, 8, FALSE)</f>
        <v>1434342894</v>
      </c>
    </row>
    <row r="1371" spans="1:8" ht="60" x14ac:dyDescent="0.25">
      <c r="A1371" s="1" t="s">
        <v>1370</v>
      </c>
      <c r="B1371" s="1" t="str">
        <f>VLOOKUP(A1371, Kickstarter!B:C, 2, FALSE)</f>
        <v>Fawcett's FEEL BETTER is an album of love unrequited, realized, and rued, with echoes of Petty, Springsteen, Neil Young &amp; Coldplay.</v>
      </c>
      <c r="C1371" s="9">
        <f>VLOOKUP(A1371, Kickstarter!B:E, 3, FALSE)</f>
        <v>32360</v>
      </c>
      <c r="D1371">
        <f>VLOOKUP(A1371, Kickstarter!B:E, 4, FALSE)</f>
        <v>34090.629999999997</v>
      </c>
      <c r="E1371" t="str">
        <f>VLOOKUP(A1371, Kickstarter!B:F, 5, FALSE)</f>
        <v>successful</v>
      </c>
      <c r="F1371" t="str">
        <f>VLOOKUP(A1371, Kickstarter!B:G, 6, FALSE)</f>
        <v>US</v>
      </c>
      <c r="G1371" t="str">
        <f>VLOOKUP(A1371, Kickstarter!B:H, 7, FALSE)</f>
        <v>USD</v>
      </c>
      <c r="H1371">
        <f>VLOOKUP(A1371, Kickstarter!B:I, 8, FALSE)</f>
        <v>1397225746</v>
      </c>
    </row>
    <row r="1372" spans="1:8" ht="30" x14ac:dyDescent="0.25">
      <c r="A1372" s="1" t="s">
        <v>1371</v>
      </c>
      <c r="B1372" s="1" t="str">
        <f>VLOOKUP(A1372, Kickstarter!B:C, 2, FALSE)</f>
        <v>Songs about the first year of parenthood, often inappropriate for children</v>
      </c>
      <c r="C1372" s="9">
        <f>VLOOKUP(A1372, Kickstarter!B:E, 3, FALSE)</f>
        <v>1500</v>
      </c>
      <c r="D1372">
        <f>VLOOKUP(A1372, Kickstarter!B:E, 4, FALSE)</f>
        <v>1555</v>
      </c>
      <c r="E1372" t="str">
        <f>VLOOKUP(A1372, Kickstarter!B:F, 5, FALSE)</f>
        <v>successful</v>
      </c>
      <c r="F1372" t="str">
        <f>VLOOKUP(A1372, Kickstarter!B:G, 6, FALSE)</f>
        <v>US</v>
      </c>
      <c r="G1372" t="str">
        <f>VLOOKUP(A1372, Kickstarter!B:H, 7, FALSE)</f>
        <v>USD</v>
      </c>
      <c r="H1372">
        <f>VLOOKUP(A1372, Kickstarter!B:I, 8, FALSE)</f>
        <v>1381881890</v>
      </c>
    </row>
    <row r="1373" spans="1:8" ht="60" x14ac:dyDescent="0.25">
      <c r="A1373" s="1" t="s">
        <v>1372</v>
      </c>
      <c r="B1373" s="1" t="str">
        <f>VLOOKUP(A1373, Kickstarter!B:C, 2, FALSE)</f>
        <v>The Defiant Tour Documentary is a never before examination of the finances of a touring band and what it takes to go on the road.</v>
      </c>
      <c r="C1373" s="9">
        <f>VLOOKUP(A1373, Kickstarter!B:E, 3, FALSE)</f>
        <v>6999</v>
      </c>
      <c r="D1373">
        <f>VLOOKUP(A1373, Kickstarter!B:E, 4, FALSE)</f>
        <v>7495</v>
      </c>
      <c r="E1373" t="str">
        <f>VLOOKUP(A1373, Kickstarter!B:F, 5, FALSE)</f>
        <v>successful</v>
      </c>
      <c r="F1373" t="str">
        <f>VLOOKUP(A1373, Kickstarter!B:G, 6, FALSE)</f>
        <v>US</v>
      </c>
      <c r="G1373" t="str">
        <f>VLOOKUP(A1373, Kickstarter!B:H, 7, FALSE)</f>
        <v>USD</v>
      </c>
      <c r="H1373">
        <f>VLOOKUP(A1373, Kickstarter!B:I, 8, FALSE)</f>
        <v>1431022342</v>
      </c>
    </row>
    <row r="1374" spans="1:8" ht="30" x14ac:dyDescent="0.25">
      <c r="A1374" s="1" t="s">
        <v>1373</v>
      </c>
      <c r="B1374" s="1" t="str">
        <f>VLOOKUP(A1374, Kickstarter!B:C, 2, FALSE)</f>
        <v>Please help us raise funds to press our new CD!</v>
      </c>
      <c r="C1374" s="9">
        <f>VLOOKUP(A1374, Kickstarter!B:E, 3, FALSE)</f>
        <v>500</v>
      </c>
      <c r="D1374">
        <f>VLOOKUP(A1374, Kickstarter!B:E, 4, FALSE)</f>
        <v>620</v>
      </c>
      <c r="E1374" t="str">
        <f>VLOOKUP(A1374, Kickstarter!B:F, 5, FALSE)</f>
        <v>successful</v>
      </c>
      <c r="F1374" t="str">
        <f>VLOOKUP(A1374, Kickstarter!B:G, 6, FALSE)</f>
        <v>US</v>
      </c>
      <c r="G1374" t="str">
        <f>VLOOKUP(A1374, Kickstarter!B:H, 7, FALSE)</f>
        <v>USD</v>
      </c>
      <c r="H1374">
        <f>VLOOKUP(A1374, Kickstarter!B:I, 8, FALSE)</f>
        <v>1342115132</v>
      </c>
    </row>
    <row r="1375" spans="1:8" ht="45" x14ac:dyDescent="0.25">
      <c r="A1375" s="1" t="s">
        <v>1374</v>
      </c>
      <c r="B1375" s="1" t="str">
        <f>VLOOKUP(A1375, Kickstarter!B:C, 2, FALSE)</f>
        <v>Help Broccoli Samurai raise money to get a new van and continue bringing you the jams!</v>
      </c>
      <c r="C1375" s="9">
        <f>VLOOKUP(A1375, Kickstarter!B:E, 3, FALSE)</f>
        <v>10000</v>
      </c>
      <c r="D1375">
        <f>VLOOKUP(A1375, Kickstarter!B:E, 4, FALSE)</f>
        <v>10501</v>
      </c>
      <c r="E1375" t="str">
        <f>VLOOKUP(A1375, Kickstarter!B:F, 5, FALSE)</f>
        <v>successful</v>
      </c>
      <c r="F1375" t="str">
        <f>VLOOKUP(A1375, Kickstarter!B:G, 6, FALSE)</f>
        <v>US</v>
      </c>
      <c r="G1375" t="str">
        <f>VLOOKUP(A1375, Kickstarter!B:H, 7, FALSE)</f>
        <v>USD</v>
      </c>
      <c r="H1375">
        <f>VLOOKUP(A1375, Kickstarter!B:I, 8, FALSE)</f>
        <v>1483138233</v>
      </c>
    </row>
    <row r="1376" spans="1:8" ht="60" x14ac:dyDescent="0.25">
      <c r="A1376" s="1" t="s">
        <v>1375</v>
      </c>
      <c r="B1376" s="1" t="str">
        <f>VLOOKUP(A1376, Kickstarter!B:C, 2, FALSE)</f>
        <v>After two successful EPs, Sisters of Murphy is back in the studio to release our first full-length album. We want YOU to be part of it!</v>
      </c>
      <c r="C1376" s="9">
        <f>VLOOKUP(A1376, Kickstarter!B:E, 3, FALSE)</f>
        <v>1500</v>
      </c>
      <c r="D1376">
        <f>VLOOKUP(A1376, Kickstarter!B:E, 4, FALSE)</f>
        <v>2842</v>
      </c>
      <c r="E1376" t="str">
        <f>VLOOKUP(A1376, Kickstarter!B:F, 5, FALSE)</f>
        <v>successful</v>
      </c>
      <c r="F1376" t="str">
        <f>VLOOKUP(A1376, Kickstarter!B:G, 6, FALSE)</f>
        <v>US</v>
      </c>
      <c r="G1376" t="str">
        <f>VLOOKUP(A1376, Kickstarter!B:H, 7, FALSE)</f>
        <v>USD</v>
      </c>
      <c r="H1376">
        <f>VLOOKUP(A1376, Kickstarter!B:I, 8, FALSE)</f>
        <v>1458874388</v>
      </c>
    </row>
    <row r="1377" spans="1:8" ht="60" x14ac:dyDescent="0.25">
      <c r="A1377" s="1" t="s">
        <v>1376</v>
      </c>
      <c r="B1377" s="1" t="str">
        <f>VLOOKUP(A1377, Kickstarter!B:C, 2, FALSE)</f>
        <v>Pampa Folks, l'album aux couleurs de dÃ©serts. Le quatuor, crÃ©Ã© en 2015  livre une Ã©nergie brute et prÃ©pare son premier album</v>
      </c>
      <c r="C1377" s="9">
        <f>VLOOKUP(A1377, Kickstarter!B:E, 3, FALSE)</f>
        <v>4000</v>
      </c>
      <c r="D1377">
        <f>VLOOKUP(A1377, Kickstarter!B:E, 4, FALSE)</f>
        <v>6853</v>
      </c>
      <c r="E1377" t="str">
        <f>VLOOKUP(A1377, Kickstarter!B:F, 5, FALSE)</f>
        <v>successful</v>
      </c>
      <c r="F1377" t="str">
        <f>VLOOKUP(A1377, Kickstarter!B:G, 6, FALSE)</f>
        <v>FR</v>
      </c>
      <c r="G1377" t="str">
        <f>VLOOKUP(A1377, Kickstarter!B:H, 7, FALSE)</f>
        <v>EUR</v>
      </c>
      <c r="H1377">
        <f>VLOOKUP(A1377, Kickstarter!B:I, 8, FALSE)</f>
        <v>1484444119</v>
      </c>
    </row>
    <row r="1378" spans="1:8" ht="30" x14ac:dyDescent="0.25">
      <c r="A1378" s="1" t="s">
        <v>1377</v>
      </c>
      <c r="B1378" s="1" t="str">
        <f>VLOOKUP(A1378, Kickstarter!B:C, 2, FALSE)</f>
        <v>Dead Pirates are planning a second pressing of HIGHMARE LP, who wants one ?</v>
      </c>
      <c r="C1378" s="9">
        <f>VLOOKUP(A1378, Kickstarter!B:E, 3, FALSE)</f>
        <v>3700</v>
      </c>
      <c r="D1378">
        <f>VLOOKUP(A1378, Kickstarter!B:E, 4, FALSE)</f>
        <v>9342</v>
      </c>
      <c r="E1378" t="str">
        <f>VLOOKUP(A1378, Kickstarter!B:F, 5, FALSE)</f>
        <v>successful</v>
      </c>
      <c r="F1378" t="str">
        <f>VLOOKUP(A1378, Kickstarter!B:G, 6, FALSE)</f>
        <v>GB</v>
      </c>
      <c r="G1378" t="str">
        <f>VLOOKUP(A1378, Kickstarter!B:H, 7, FALSE)</f>
        <v>GBP</v>
      </c>
      <c r="H1378">
        <f>VLOOKUP(A1378, Kickstarter!B:I, 8, FALSE)</f>
        <v>1480784606</v>
      </c>
    </row>
    <row r="1379" spans="1:8" ht="60" x14ac:dyDescent="0.25">
      <c r="A1379" s="1" t="s">
        <v>1378</v>
      </c>
      <c r="B1379" s="1" t="str">
        <f>VLOOKUP(A1379, Kickstarter!B:C, 2, FALSE)</f>
        <v>Stereo Jo is set to release a 5 song EP. Your donation will directly help w/ recording, design, production, &amp; duplication. Thank You :)</v>
      </c>
      <c r="C1379" s="9">
        <f>VLOOKUP(A1379, Kickstarter!B:E, 3, FALSE)</f>
        <v>1300</v>
      </c>
      <c r="D1379">
        <f>VLOOKUP(A1379, Kickstarter!B:E, 4, FALSE)</f>
        <v>1510</v>
      </c>
      <c r="E1379" t="str">
        <f>VLOOKUP(A1379, Kickstarter!B:F, 5, FALSE)</f>
        <v>successful</v>
      </c>
      <c r="F1379" t="str">
        <f>VLOOKUP(A1379, Kickstarter!B:G, 6, FALSE)</f>
        <v>US</v>
      </c>
      <c r="G1379" t="str">
        <f>VLOOKUP(A1379, Kickstarter!B:H, 7, FALSE)</f>
        <v>USD</v>
      </c>
      <c r="H1379">
        <f>VLOOKUP(A1379, Kickstarter!B:I, 8, FALSE)</f>
        <v>1486095060</v>
      </c>
    </row>
    <row r="1380" spans="1:8" ht="15.75" x14ac:dyDescent="0.25">
      <c r="A1380" s="1" t="s">
        <v>1379</v>
      </c>
      <c r="B1380" s="1" t="str">
        <f>VLOOKUP(A1380, Kickstarter!B:C, 2, FALSE)</f>
        <v>A psychedelic post rock masterpiece!</v>
      </c>
      <c r="C1380" s="9">
        <f>VLOOKUP(A1380, Kickstarter!B:E, 3, FALSE)</f>
        <v>2000</v>
      </c>
      <c r="D1380">
        <f>VLOOKUP(A1380, Kickstarter!B:E, 4, FALSE)</f>
        <v>4067</v>
      </c>
      <c r="E1380" t="str">
        <f>VLOOKUP(A1380, Kickstarter!B:F, 5, FALSE)</f>
        <v>successful</v>
      </c>
      <c r="F1380" t="str">
        <f>VLOOKUP(A1380, Kickstarter!B:G, 6, FALSE)</f>
        <v>GB</v>
      </c>
      <c r="G1380" t="str">
        <f>VLOOKUP(A1380, Kickstarter!B:H, 7, FALSE)</f>
        <v>GBP</v>
      </c>
      <c r="H1380">
        <f>VLOOKUP(A1380, Kickstarter!B:I, 8, FALSE)</f>
        <v>1470075210</v>
      </c>
    </row>
    <row r="1381" spans="1:8" ht="30" x14ac:dyDescent="0.25">
      <c r="A1381" s="1" t="s">
        <v>1380</v>
      </c>
      <c r="B1381" s="1" t="str">
        <f>VLOOKUP(A1381, Kickstarter!B:C, 2, FALSE)</f>
        <v>---------The long-awaited debut full-length from Justin Ruddy--------</v>
      </c>
      <c r="C1381" s="9">
        <f>VLOOKUP(A1381, Kickstarter!B:E, 3, FALSE)</f>
        <v>10000</v>
      </c>
      <c r="D1381">
        <f>VLOOKUP(A1381, Kickstarter!B:E, 4, FALSE)</f>
        <v>11160</v>
      </c>
      <c r="E1381" t="str">
        <f>VLOOKUP(A1381, Kickstarter!B:F, 5, FALSE)</f>
        <v>successful</v>
      </c>
      <c r="F1381" t="str">
        <f>VLOOKUP(A1381, Kickstarter!B:G, 6, FALSE)</f>
        <v>US</v>
      </c>
      <c r="G1381" t="str">
        <f>VLOOKUP(A1381, Kickstarter!B:H, 7, FALSE)</f>
        <v>USD</v>
      </c>
      <c r="H1381">
        <f>VLOOKUP(A1381, Kickstarter!B:I, 8, FALSE)</f>
        <v>1433504876</v>
      </c>
    </row>
    <row r="1382" spans="1:8" ht="45" x14ac:dyDescent="0.25">
      <c r="A1382" s="1" t="s">
        <v>1381</v>
      </c>
      <c r="B1382" s="1" t="str">
        <f>VLOOKUP(A1382, Kickstarter!B:C, 2, FALSE)</f>
        <v>A DIY MUSIC FESTIVAL FROM ST. LOUIS MO! Bands make their own festival, help make it legit!</v>
      </c>
      <c r="C1382" s="9">
        <f>VLOOKUP(A1382, Kickstarter!B:E, 3, FALSE)</f>
        <v>25</v>
      </c>
      <c r="D1382">
        <f>VLOOKUP(A1382, Kickstarter!B:E, 4, FALSE)</f>
        <v>106</v>
      </c>
      <c r="E1382" t="str">
        <f>VLOOKUP(A1382, Kickstarter!B:F, 5, FALSE)</f>
        <v>successful</v>
      </c>
      <c r="F1382" t="str">
        <f>VLOOKUP(A1382, Kickstarter!B:G, 6, FALSE)</f>
        <v>US</v>
      </c>
      <c r="G1382" t="str">
        <f>VLOOKUP(A1382, Kickstarter!B:H, 7, FALSE)</f>
        <v>USD</v>
      </c>
      <c r="H1382">
        <f>VLOOKUP(A1382, Kickstarter!B:I, 8, FALSE)</f>
        <v>1433815200</v>
      </c>
    </row>
    <row r="1383" spans="1:8" ht="60" x14ac:dyDescent="0.25">
      <c r="A1383" s="1" t="s">
        <v>1382</v>
      </c>
      <c r="B1383" s="1" t="str">
        <f>VLOOKUP(A1383, Kickstarter!B:C, 2, FALSE)</f>
        <v>"Me &amp; Eugene" is a five song original EP blending reggae roots, rock, and soul. We canâ€™t wait for you to hear what weâ€™ve created.</v>
      </c>
      <c r="C1383" s="9">
        <f>VLOOKUP(A1383, Kickstarter!B:E, 3, FALSE)</f>
        <v>5000</v>
      </c>
      <c r="D1383">
        <f>VLOOKUP(A1383, Kickstarter!B:E, 4, FALSE)</f>
        <v>5355</v>
      </c>
      <c r="E1383" t="str">
        <f>VLOOKUP(A1383, Kickstarter!B:F, 5, FALSE)</f>
        <v>successful</v>
      </c>
      <c r="F1383" t="str">
        <f>VLOOKUP(A1383, Kickstarter!B:G, 6, FALSE)</f>
        <v>US</v>
      </c>
      <c r="G1383" t="str">
        <f>VLOOKUP(A1383, Kickstarter!B:H, 7, FALSE)</f>
        <v>USD</v>
      </c>
      <c r="H1383">
        <f>VLOOKUP(A1383, Kickstarter!B:I, 8, FALSE)</f>
        <v>1482988125</v>
      </c>
    </row>
    <row r="1384" spans="1:8" ht="45" x14ac:dyDescent="0.25">
      <c r="A1384" s="1" t="s">
        <v>1383</v>
      </c>
      <c r="B1384" s="1" t="str">
        <f>VLOOKUP(A1384, Kickstarter!B:C, 2, FALSE)</f>
        <v>We're making a new record -- independently! We've got some great new songs we're really excited to bring to you!</v>
      </c>
      <c r="C1384" s="9">
        <f>VLOOKUP(A1384, Kickstarter!B:E, 3, FALSE)</f>
        <v>8000</v>
      </c>
      <c r="D1384">
        <f>VLOOKUP(A1384, Kickstarter!B:E, 4, FALSE)</f>
        <v>8349</v>
      </c>
      <c r="E1384" t="str">
        <f>VLOOKUP(A1384, Kickstarter!B:F, 5, FALSE)</f>
        <v>successful</v>
      </c>
      <c r="F1384" t="str">
        <f>VLOOKUP(A1384, Kickstarter!B:G, 6, FALSE)</f>
        <v>US</v>
      </c>
      <c r="G1384" t="str">
        <f>VLOOKUP(A1384, Kickstarter!B:H, 7, FALSE)</f>
        <v>USD</v>
      </c>
      <c r="H1384">
        <f>VLOOKUP(A1384, Kickstarter!B:I, 8, FALSE)</f>
        <v>1367867536</v>
      </c>
    </row>
    <row r="1385" spans="1:8" ht="60" x14ac:dyDescent="0.25">
      <c r="A1385" s="1" t="s">
        <v>1384</v>
      </c>
      <c r="B1385" s="1" t="str">
        <f>VLOOKUP(A1385, Kickstarter!B:C, 2, FALSE)</f>
        <v>Instrumental Post-Rock meets Progressive Rock &amp; Cinematic atmospheres. Get your dose of blissful guitar tones, grooves &amp; live strings!</v>
      </c>
      <c r="C1385" s="9">
        <f>VLOOKUP(A1385, Kickstarter!B:E, 3, FALSE)</f>
        <v>2200</v>
      </c>
      <c r="D1385">
        <f>VLOOKUP(A1385, Kickstarter!B:E, 4, FALSE)</f>
        <v>4673</v>
      </c>
      <c r="E1385" t="str">
        <f>VLOOKUP(A1385, Kickstarter!B:F, 5, FALSE)</f>
        <v>successful</v>
      </c>
      <c r="F1385" t="str">
        <f>VLOOKUP(A1385, Kickstarter!B:G, 6, FALSE)</f>
        <v>CA</v>
      </c>
      <c r="G1385" t="str">
        <f>VLOOKUP(A1385, Kickstarter!B:H, 7, FALSE)</f>
        <v>CAD</v>
      </c>
      <c r="H1385">
        <f>VLOOKUP(A1385, Kickstarter!B:I, 8, FALSE)</f>
        <v>1482457678</v>
      </c>
    </row>
    <row r="1386" spans="1:8" ht="45" x14ac:dyDescent="0.25">
      <c r="A1386" s="1" t="s">
        <v>1385</v>
      </c>
      <c r="B1386" s="1" t="str">
        <f>VLOOKUP(A1386, Kickstarter!B:C, 2, FALSE)</f>
        <v>Outland Warrior is my first solo musical project, featuring songs written by me and recorded at my home studio.</v>
      </c>
      <c r="C1386" s="9">
        <f>VLOOKUP(A1386, Kickstarter!B:E, 3, FALSE)</f>
        <v>3500</v>
      </c>
      <c r="D1386">
        <f>VLOOKUP(A1386, Kickstarter!B:E, 4, FALSE)</f>
        <v>4343</v>
      </c>
      <c r="E1386" t="str">
        <f>VLOOKUP(A1386, Kickstarter!B:F, 5, FALSE)</f>
        <v>successful</v>
      </c>
      <c r="F1386" t="str">
        <f>VLOOKUP(A1386, Kickstarter!B:G, 6, FALSE)</f>
        <v>US</v>
      </c>
      <c r="G1386" t="str">
        <f>VLOOKUP(A1386, Kickstarter!B:H, 7, FALSE)</f>
        <v>USD</v>
      </c>
      <c r="H1386">
        <f>VLOOKUP(A1386, Kickstarter!B:I, 8, FALSE)</f>
        <v>1436117922</v>
      </c>
    </row>
    <row r="1387" spans="1:8" ht="45" x14ac:dyDescent="0.25">
      <c r="A1387" s="1" t="s">
        <v>1386</v>
      </c>
      <c r="B1387" s="1" t="str">
        <f>VLOOKUP(A1387, Kickstarter!B:C, 2, FALSE)</f>
        <v>Musicians, singers &amp; songwriters from all over the world collaborate via YouTube in order to create an amazing album!</v>
      </c>
      <c r="C1387" s="9">
        <f>VLOOKUP(A1387, Kickstarter!B:E, 3, FALSE)</f>
        <v>8000</v>
      </c>
      <c r="D1387">
        <f>VLOOKUP(A1387, Kickstarter!B:E, 4, FALSE)</f>
        <v>8832.49</v>
      </c>
      <c r="E1387" t="str">
        <f>VLOOKUP(A1387, Kickstarter!B:F, 5, FALSE)</f>
        <v>successful</v>
      </c>
      <c r="F1387" t="str">
        <f>VLOOKUP(A1387, Kickstarter!B:G, 6, FALSE)</f>
        <v>DE</v>
      </c>
      <c r="G1387" t="str">
        <f>VLOOKUP(A1387, Kickstarter!B:H, 7, FALSE)</f>
        <v>EUR</v>
      </c>
      <c r="H1387">
        <f>VLOOKUP(A1387, Kickstarter!B:I, 8, FALSE)</f>
        <v>1461931860</v>
      </c>
    </row>
    <row r="1388" spans="1:8" ht="30" x14ac:dyDescent="0.25">
      <c r="A1388" s="1" t="s">
        <v>1387</v>
      </c>
      <c r="B1388" s="1" t="str">
        <f>VLOOKUP(A1388, Kickstarter!B:C, 2, FALSE)</f>
        <v>We are a classic hard rock/heavy metal band just trying to keep rock alive!</v>
      </c>
      <c r="C1388" s="9">
        <f>VLOOKUP(A1388, Kickstarter!B:E, 3, FALSE)</f>
        <v>400</v>
      </c>
      <c r="D1388">
        <f>VLOOKUP(A1388, Kickstarter!B:E, 4, FALSE)</f>
        <v>875</v>
      </c>
      <c r="E1388" t="str">
        <f>VLOOKUP(A1388, Kickstarter!B:F, 5, FALSE)</f>
        <v>successful</v>
      </c>
      <c r="F1388" t="str">
        <f>VLOOKUP(A1388, Kickstarter!B:G, 6, FALSE)</f>
        <v>US</v>
      </c>
      <c r="G1388" t="str">
        <f>VLOOKUP(A1388, Kickstarter!B:H, 7, FALSE)</f>
        <v>USD</v>
      </c>
      <c r="H1388">
        <f>VLOOKUP(A1388, Kickstarter!B:I, 8, FALSE)</f>
        <v>1438183889</v>
      </c>
    </row>
    <row r="1389" spans="1:8" ht="60" x14ac:dyDescent="0.25">
      <c r="A1389" s="1" t="s">
        <v>1388</v>
      </c>
      <c r="B1389" s="1" t="str">
        <f>VLOOKUP(A1389, Kickstarter!B:C, 2, FALSE)</f>
        <v>Less than one week to PLEDGE YOUR SUPPORT for THE FAMILY BUSINESS as the band raises funds for the next full length rock album.</v>
      </c>
      <c r="C1389" s="9">
        <f>VLOOKUP(A1389, Kickstarter!B:E, 3, FALSE)</f>
        <v>4000</v>
      </c>
      <c r="D1389">
        <f>VLOOKUP(A1389, Kickstarter!B:E, 4, FALSE)</f>
        <v>5465</v>
      </c>
      <c r="E1389" t="str">
        <f>VLOOKUP(A1389, Kickstarter!B:F, 5, FALSE)</f>
        <v>successful</v>
      </c>
      <c r="F1389" t="str">
        <f>VLOOKUP(A1389, Kickstarter!B:G, 6, FALSE)</f>
        <v>US</v>
      </c>
      <c r="G1389" t="str">
        <f>VLOOKUP(A1389, Kickstarter!B:H, 7, FALSE)</f>
        <v>USD</v>
      </c>
      <c r="H1389">
        <f>VLOOKUP(A1389, Kickstarter!B:I, 8, FALSE)</f>
        <v>1433305800</v>
      </c>
    </row>
    <row r="1390" spans="1:8" ht="60" x14ac:dyDescent="0.25">
      <c r="A1390" s="1" t="s">
        <v>1389</v>
      </c>
      <c r="B1390" s="1" t="str">
        <f>VLOOKUP(A1390, Kickstarter!B:C, 2, FALSE)</f>
        <v>"The Great Bright Horses" is finished and ready for release! Help us put on the finishing touches and share it with the universe.</v>
      </c>
      <c r="C1390" s="9">
        <f>VLOOKUP(A1390, Kickstarter!B:E, 3, FALSE)</f>
        <v>5000</v>
      </c>
      <c r="D1390">
        <f>VLOOKUP(A1390, Kickstarter!B:E, 4, FALSE)</f>
        <v>6740.37</v>
      </c>
      <c r="E1390" t="str">
        <f>VLOOKUP(A1390, Kickstarter!B:F, 5, FALSE)</f>
        <v>successful</v>
      </c>
      <c r="F1390" t="str">
        <f>VLOOKUP(A1390, Kickstarter!B:G, 6, FALSE)</f>
        <v>US</v>
      </c>
      <c r="G1390" t="str">
        <f>VLOOKUP(A1390, Kickstarter!B:H, 7, FALSE)</f>
        <v>USD</v>
      </c>
      <c r="H1390">
        <f>VLOOKUP(A1390, Kickstarter!B:I, 8, FALSE)</f>
        <v>1476720840</v>
      </c>
    </row>
    <row r="1391" spans="1:8" ht="30" x14ac:dyDescent="0.25">
      <c r="A1391" s="1" t="s">
        <v>1390</v>
      </c>
      <c r="B1391" s="1" t="str">
        <f>VLOOKUP(A1391, Kickstarter!B:C, 2, FALSE)</f>
        <v>Help fund the pressing of DANCEHALL's first record by pre-ordering it in advance!!!</v>
      </c>
      <c r="C1391" s="9">
        <f>VLOOKUP(A1391, Kickstarter!B:E, 3, FALSE)</f>
        <v>500</v>
      </c>
      <c r="D1391">
        <f>VLOOKUP(A1391, Kickstarter!B:E, 4, FALSE)</f>
        <v>727</v>
      </c>
      <c r="E1391" t="str">
        <f>VLOOKUP(A1391, Kickstarter!B:F, 5, FALSE)</f>
        <v>successful</v>
      </c>
      <c r="F1391" t="str">
        <f>VLOOKUP(A1391, Kickstarter!B:G, 6, FALSE)</f>
        <v>GB</v>
      </c>
      <c r="G1391" t="str">
        <f>VLOOKUP(A1391, Kickstarter!B:H, 7, FALSE)</f>
        <v>GBP</v>
      </c>
      <c r="H1391">
        <f>VLOOKUP(A1391, Kickstarter!B:I, 8, FALSE)</f>
        <v>1471087957</v>
      </c>
    </row>
    <row r="1392" spans="1:8" ht="45" x14ac:dyDescent="0.25">
      <c r="A1392" s="1" t="s">
        <v>1391</v>
      </c>
      <c r="B1392" s="1" t="str">
        <f>VLOOKUP(A1392, Kickstarter!B:C, 2, FALSE)</f>
        <v>Breakout Artist Management will be working with us on a brand new music video and we need your help!</v>
      </c>
      <c r="C1392" s="9">
        <f>VLOOKUP(A1392, Kickstarter!B:E, 3, FALSE)</f>
        <v>2800</v>
      </c>
      <c r="D1392">
        <f>VLOOKUP(A1392, Kickstarter!B:E, 4, FALSE)</f>
        <v>3055</v>
      </c>
      <c r="E1392" t="str">
        <f>VLOOKUP(A1392, Kickstarter!B:F, 5, FALSE)</f>
        <v>successful</v>
      </c>
      <c r="F1392" t="str">
        <f>VLOOKUP(A1392, Kickstarter!B:G, 6, FALSE)</f>
        <v>US</v>
      </c>
      <c r="G1392" t="str">
        <f>VLOOKUP(A1392, Kickstarter!B:H, 7, FALSE)</f>
        <v>USD</v>
      </c>
      <c r="H1392">
        <f>VLOOKUP(A1392, Kickstarter!B:I, 8, FALSE)</f>
        <v>1430154720</v>
      </c>
    </row>
    <row r="1393" spans="1:8" ht="45" x14ac:dyDescent="0.25">
      <c r="A1393" s="1" t="s">
        <v>1392</v>
      </c>
      <c r="B1393" s="1" t="str">
        <f>VLOOKUP(A1393, Kickstarter!B:C, 2, FALSE)</f>
        <v>With the money donated through this project we intend on investing in sound equipment for live shows</v>
      </c>
      <c r="C1393" s="9">
        <f>VLOOKUP(A1393, Kickstarter!B:E, 3, FALSE)</f>
        <v>500</v>
      </c>
      <c r="D1393">
        <f>VLOOKUP(A1393, Kickstarter!B:E, 4, FALSE)</f>
        <v>551</v>
      </c>
      <c r="E1393" t="str">
        <f>VLOOKUP(A1393, Kickstarter!B:F, 5, FALSE)</f>
        <v>successful</v>
      </c>
      <c r="F1393" t="str">
        <f>VLOOKUP(A1393, Kickstarter!B:G, 6, FALSE)</f>
        <v>US</v>
      </c>
      <c r="G1393" t="str">
        <f>VLOOKUP(A1393, Kickstarter!B:H, 7, FALSE)</f>
        <v>USD</v>
      </c>
      <c r="H1393">
        <f>VLOOKUP(A1393, Kickstarter!B:I, 8, FALSE)</f>
        <v>1440219540</v>
      </c>
    </row>
    <row r="1394" spans="1:8" ht="45" x14ac:dyDescent="0.25">
      <c r="A1394" s="1" t="s">
        <v>1393</v>
      </c>
      <c r="B1394" s="1" t="str">
        <f>VLOOKUP(A1394, Kickstarter!B:C, 2, FALSE)</f>
        <v>Telesomniac is a rock band from Provo, UT releasing their debut album Thirty-One Flashes in the Dark.</v>
      </c>
      <c r="C1394" s="9">
        <f>VLOOKUP(A1394, Kickstarter!B:E, 3, FALSE)</f>
        <v>2500</v>
      </c>
      <c r="D1394">
        <f>VLOOKUP(A1394, Kickstarter!B:E, 4, FALSE)</f>
        <v>2841</v>
      </c>
      <c r="E1394" t="str">
        <f>VLOOKUP(A1394, Kickstarter!B:F, 5, FALSE)</f>
        <v>successful</v>
      </c>
      <c r="F1394" t="str">
        <f>VLOOKUP(A1394, Kickstarter!B:G, 6, FALSE)</f>
        <v>US</v>
      </c>
      <c r="G1394" t="str">
        <f>VLOOKUP(A1394, Kickstarter!B:H, 7, FALSE)</f>
        <v>USD</v>
      </c>
      <c r="H1394">
        <f>VLOOKUP(A1394, Kickstarter!B:I, 8, FALSE)</f>
        <v>1456976586</v>
      </c>
    </row>
    <row r="1395" spans="1:8" ht="30" x14ac:dyDescent="0.25">
      <c r="A1395" s="1" t="s">
        <v>1394</v>
      </c>
      <c r="B1395" s="1" t="str">
        <f>VLOOKUP(A1395, Kickstarter!B:C, 2, FALSE)</f>
        <v>Rock n' Roll tales of our times</v>
      </c>
      <c r="C1395" s="9">
        <f>VLOOKUP(A1395, Kickstarter!B:E, 3, FALSE)</f>
        <v>10000</v>
      </c>
      <c r="D1395">
        <f>VLOOKUP(A1395, Kickstarter!B:E, 4, FALSE)</f>
        <v>10235</v>
      </c>
      <c r="E1395" t="str">
        <f>VLOOKUP(A1395, Kickstarter!B:F, 5, FALSE)</f>
        <v>successful</v>
      </c>
      <c r="F1395" t="str">
        <f>VLOOKUP(A1395, Kickstarter!B:G, 6, FALSE)</f>
        <v>US</v>
      </c>
      <c r="G1395" t="str">
        <f>VLOOKUP(A1395, Kickstarter!B:H, 7, FALSE)</f>
        <v>USD</v>
      </c>
      <c r="H1395">
        <f>VLOOKUP(A1395, Kickstarter!B:I, 8, FALSE)</f>
        <v>1470068523</v>
      </c>
    </row>
    <row r="1396" spans="1:8" ht="45" x14ac:dyDescent="0.25">
      <c r="A1396" s="1" t="s">
        <v>1395</v>
      </c>
      <c r="B1396" s="1" t="str">
        <f>VLOOKUP(A1396, Kickstarter!B:C, 2, FALSE)</f>
        <v>We've finally finished recording our first full length album! We're getting together all the merch to go along with the release.</v>
      </c>
      <c r="C1396" s="9">
        <f>VLOOKUP(A1396, Kickstarter!B:E, 3, FALSE)</f>
        <v>750</v>
      </c>
      <c r="D1396">
        <f>VLOOKUP(A1396, Kickstarter!B:E, 4, FALSE)</f>
        <v>916</v>
      </c>
      <c r="E1396" t="str">
        <f>VLOOKUP(A1396, Kickstarter!B:F, 5, FALSE)</f>
        <v>successful</v>
      </c>
      <c r="F1396" t="str">
        <f>VLOOKUP(A1396, Kickstarter!B:G, 6, FALSE)</f>
        <v>US</v>
      </c>
      <c r="G1396" t="str">
        <f>VLOOKUP(A1396, Kickstarter!B:H, 7, FALSE)</f>
        <v>USD</v>
      </c>
      <c r="H1396">
        <f>VLOOKUP(A1396, Kickstarter!B:I, 8, FALSE)</f>
        <v>1488337200</v>
      </c>
    </row>
    <row r="1397" spans="1:8" ht="30" x14ac:dyDescent="0.25">
      <c r="A1397" s="1" t="s">
        <v>1396</v>
      </c>
      <c r="B1397" s="1" t="str">
        <f>VLOOKUP(A1397, Kickstarter!B:C, 2, FALSE)</f>
        <v>Help Quiet Oaks record their debut album!!!</v>
      </c>
      <c r="C1397" s="9">
        <f>VLOOKUP(A1397, Kickstarter!B:E, 3, FALSE)</f>
        <v>3500</v>
      </c>
      <c r="D1397">
        <f>VLOOKUP(A1397, Kickstarter!B:E, 4, FALSE)</f>
        <v>3916</v>
      </c>
      <c r="E1397" t="str">
        <f>VLOOKUP(A1397, Kickstarter!B:F, 5, FALSE)</f>
        <v>successful</v>
      </c>
      <c r="F1397" t="str">
        <f>VLOOKUP(A1397, Kickstarter!B:G, 6, FALSE)</f>
        <v>US</v>
      </c>
      <c r="G1397" t="str">
        <f>VLOOKUP(A1397, Kickstarter!B:H, 7, FALSE)</f>
        <v>USD</v>
      </c>
      <c r="H1397">
        <f>VLOOKUP(A1397, Kickstarter!B:I, 8, FALSE)</f>
        <v>1484430481</v>
      </c>
    </row>
    <row r="1398" spans="1:8" ht="60" x14ac:dyDescent="0.25">
      <c r="A1398" s="1" t="s">
        <v>1397</v>
      </c>
      <c r="B1398" s="1" t="str">
        <f>VLOOKUP(A1398, Kickstarter!B:C, 2, FALSE)</f>
        <v>Bret Coats with producers Nick Jay &amp; Robert Coats resulting in an epic rock &amp; roll experience that has the makings of a true classic.</v>
      </c>
      <c r="C1398" s="9">
        <f>VLOOKUP(A1398, Kickstarter!B:E, 3, FALSE)</f>
        <v>6000</v>
      </c>
      <c r="D1398">
        <f>VLOOKUP(A1398, Kickstarter!B:E, 4, FALSE)</f>
        <v>6438</v>
      </c>
      <c r="E1398" t="str">
        <f>VLOOKUP(A1398, Kickstarter!B:F, 5, FALSE)</f>
        <v>successful</v>
      </c>
      <c r="F1398" t="str">
        <f>VLOOKUP(A1398, Kickstarter!B:G, 6, FALSE)</f>
        <v>US</v>
      </c>
      <c r="G1398" t="str">
        <f>VLOOKUP(A1398, Kickstarter!B:H, 7, FALSE)</f>
        <v>USD</v>
      </c>
      <c r="H1398">
        <f>VLOOKUP(A1398, Kickstarter!B:I, 8, FALSE)</f>
        <v>1423871882</v>
      </c>
    </row>
    <row r="1399" spans="1:8" ht="45" x14ac:dyDescent="0.25">
      <c r="A1399" s="1" t="s">
        <v>1398</v>
      </c>
      <c r="B1399" s="1" t="str">
        <f>VLOOKUP(A1399, Kickstarter!B:C, 2, FALSE)</f>
        <v>HALLS OF THE MACHINE needs your support for the final production and release of their latest work titled, ALL TRIBAL DIGNITARIES.</v>
      </c>
      <c r="C1399" s="9">
        <f>VLOOKUP(A1399, Kickstarter!B:E, 3, FALSE)</f>
        <v>10000</v>
      </c>
      <c r="D1399">
        <f>VLOOKUP(A1399, Kickstarter!B:E, 4, FALSE)</f>
        <v>11385</v>
      </c>
      <c r="E1399" t="str">
        <f>VLOOKUP(A1399, Kickstarter!B:F, 5, FALSE)</f>
        <v>successful</v>
      </c>
      <c r="F1399" t="str">
        <f>VLOOKUP(A1399, Kickstarter!B:G, 6, FALSE)</f>
        <v>US</v>
      </c>
      <c r="G1399" t="str">
        <f>VLOOKUP(A1399, Kickstarter!B:H, 7, FALSE)</f>
        <v>USD</v>
      </c>
      <c r="H1399">
        <f>VLOOKUP(A1399, Kickstarter!B:I, 8, FALSE)</f>
        <v>1477603140</v>
      </c>
    </row>
    <row r="1400" spans="1:8" ht="45" x14ac:dyDescent="0.25">
      <c r="A1400" s="1" t="s">
        <v>1399</v>
      </c>
      <c r="B1400" s="1" t="str">
        <f>VLOOKUP(A1400, Kickstarter!B:C, 2, FALSE)</f>
        <v>'StonyCold', a Kansas-based 80's Rock Band, is recording their first all-cover tunes CD, 'Back To the 80's With StonyCold!'</v>
      </c>
      <c r="C1400" s="9">
        <f>VLOOKUP(A1400, Kickstarter!B:E, 3, FALSE)</f>
        <v>4400</v>
      </c>
      <c r="D1400">
        <f>VLOOKUP(A1400, Kickstarter!B:E, 4, FALSE)</f>
        <v>4826</v>
      </c>
      <c r="E1400" t="str">
        <f>VLOOKUP(A1400, Kickstarter!B:F, 5, FALSE)</f>
        <v>successful</v>
      </c>
      <c r="F1400" t="str">
        <f>VLOOKUP(A1400, Kickstarter!B:G, 6, FALSE)</f>
        <v>US</v>
      </c>
      <c r="G1400" t="str">
        <f>VLOOKUP(A1400, Kickstarter!B:H, 7, FALSE)</f>
        <v>USD</v>
      </c>
      <c r="H1400">
        <f>VLOOKUP(A1400, Kickstarter!B:I, 8, FALSE)</f>
        <v>1467752334</v>
      </c>
    </row>
    <row r="1401" spans="1:8" ht="45" x14ac:dyDescent="0.25">
      <c r="A1401" s="1" t="s">
        <v>1400</v>
      </c>
      <c r="B1401" s="1" t="str">
        <f>VLOOKUP(A1401, Kickstarter!B:C, 2, FALSE)</f>
        <v>20 years of Rocket &amp; a Bomb live DVD and download + a brand new Michael Knott EP released on 7" vinyl, Cd, and download!</v>
      </c>
      <c r="C1401" s="9">
        <f>VLOOKUP(A1401, Kickstarter!B:E, 3, FALSE)</f>
        <v>9000</v>
      </c>
      <c r="D1401">
        <f>VLOOKUP(A1401, Kickstarter!B:E, 4, FALSE)</f>
        <v>11353</v>
      </c>
      <c r="E1401" t="str">
        <f>VLOOKUP(A1401, Kickstarter!B:F, 5, FALSE)</f>
        <v>successful</v>
      </c>
      <c r="F1401" t="str">
        <f>VLOOKUP(A1401, Kickstarter!B:G, 6, FALSE)</f>
        <v>US</v>
      </c>
      <c r="G1401" t="str">
        <f>VLOOKUP(A1401, Kickstarter!B:H, 7, FALSE)</f>
        <v>USD</v>
      </c>
      <c r="H1401">
        <f>VLOOKUP(A1401, Kickstarter!B:I, 8, FALSE)</f>
        <v>1412640373</v>
      </c>
    </row>
    <row r="1402" spans="1:8" ht="45" x14ac:dyDescent="0.25">
      <c r="A1402" s="1" t="s">
        <v>1401</v>
      </c>
      <c r="B1402" s="1" t="str">
        <f>VLOOKUP(A1402, Kickstarter!B:C, 2, FALSE)</f>
        <v>We're looking to our fans to help partially fund the new album. It's 12 tracks in length &amp; will be a musical trip like no other!</v>
      </c>
      <c r="C1402" s="9">
        <f>VLOOKUP(A1402, Kickstarter!B:E, 3, FALSE)</f>
        <v>350</v>
      </c>
      <c r="D1402">
        <f>VLOOKUP(A1402, Kickstarter!B:E, 4, FALSE)</f>
        <v>586</v>
      </c>
      <c r="E1402" t="str">
        <f>VLOOKUP(A1402, Kickstarter!B:F, 5, FALSE)</f>
        <v>successful</v>
      </c>
      <c r="F1402" t="str">
        <f>VLOOKUP(A1402, Kickstarter!B:G, 6, FALSE)</f>
        <v>GB</v>
      </c>
      <c r="G1402" t="str">
        <f>VLOOKUP(A1402, Kickstarter!B:H, 7, FALSE)</f>
        <v>GBP</v>
      </c>
      <c r="H1402">
        <f>VLOOKUP(A1402, Kickstarter!B:I, 8, FALSE)</f>
        <v>1465709400</v>
      </c>
    </row>
    <row r="1403" spans="1:8" ht="60" x14ac:dyDescent="0.25">
      <c r="A1403" s="1" t="s">
        <v>1402</v>
      </c>
      <c r="B1403" s="1" t="str">
        <f>VLOOKUP(A1403, Kickstarter!B:C, 2, FALSE)</f>
        <v>Based on the success of the â€œVagabondâ€ Michale is releasing a very limited edition version of the Album entitled â€œVagabond Acousticâ€</v>
      </c>
      <c r="C1403" s="9">
        <f>VLOOKUP(A1403, Kickstarter!B:E, 3, FALSE)</f>
        <v>2500</v>
      </c>
      <c r="D1403">
        <f>VLOOKUP(A1403, Kickstarter!B:E, 4, FALSE)</f>
        <v>12413</v>
      </c>
      <c r="E1403" t="str">
        <f>VLOOKUP(A1403, Kickstarter!B:F, 5, FALSE)</f>
        <v>successful</v>
      </c>
      <c r="F1403" t="str">
        <f>VLOOKUP(A1403, Kickstarter!B:G, 6, FALSE)</f>
        <v>US</v>
      </c>
      <c r="G1403" t="str">
        <f>VLOOKUP(A1403, Kickstarter!B:H, 7, FALSE)</f>
        <v>USD</v>
      </c>
      <c r="H1403">
        <f>VLOOKUP(A1403, Kickstarter!B:I, 8, FALSE)</f>
        <v>1369612474</v>
      </c>
    </row>
    <row r="1404" spans="1:8" ht="60" x14ac:dyDescent="0.25">
      <c r="A1404" s="1" t="s">
        <v>1403</v>
      </c>
      <c r="B1404" s="1" t="str">
        <f>VLOOKUP(A1404, Kickstarter!B:C, 2, FALSE)</f>
        <v>Help us fund our latest project - a 5 track EP: fast-paced, hard-hitting, female-fronted rock with catchy choruses and lyrics to match!</v>
      </c>
      <c r="C1404" s="9">
        <f>VLOOKUP(A1404, Kickstarter!B:E, 3, FALSE)</f>
        <v>2500</v>
      </c>
      <c r="D1404">
        <f>VLOOKUP(A1404, Kickstarter!B:E, 4, FALSE)</f>
        <v>2729</v>
      </c>
      <c r="E1404" t="str">
        <f>VLOOKUP(A1404, Kickstarter!B:F, 5, FALSE)</f>
        <v>successful</v>
      </c>
      <c r="F1404" t="str">
        <f>VLOOKUP(A1404, Kickstarter!B:G, 6, FALSE)</f>
        <v>GB</v>
      </c>
      <c r="G1404" t="str">
        <f>VLOOKUP(A1404, Kickstarter!B:H, 7, FALSE)</f>
        <v>GBP</v>
      </c>
      <c r="H1404">
        <f>VLOOKUP(A1404, Kickstarter!B:I, 8, FALSE)</f>
        <v>1430439411</v>
      </c>
    </row>
    <row r="1405" spans="1:8" ht="60" x14ac:dyDescent="0.25">
      <c r="A1405" s="1" t="s">
        <v>1404</v>
      </c>
      <c r="B1405" s="1" t="str">
        <f>VLOOKUP(A1405, Kickstarter!B:C, 2, FALSE)</f>
        <v>Gregorian Rock merges Gregorian chant with modern music. It is serene, yet pummeling. It's not for everyone, but it might be for you.</v>
      </c>
      <c r="C1405" s="9">
        <f>VLOOKUP(A1405, Kickstarter!B:E, 3, FALSE)</f>
        <v>4000</v>
      </c>
      <c r="D1405">
        <f>VLOOKUP(A1405, Kickstarter!B:E, 4, FALSE)</f>
        <v>4103</v>
      </c>
      <c r="E1405" t="str">
        <f>VLOOKUP(A1405, Kickstarter!B:F, 5, FALSE)</f>
        <v>successful</v>
      </c>
      <c r="F1405" t="str">
        <f>VLOOKUP(A1405, Kickstarter!B:G, 6, FALSE)</f>
        <v>US</v>
      </c>
      <c r="G1405" t="str">
        <f>VLOOKUP(A1405, Kickstarter!B:H, 7, FALSE)</f>
        <v>USD</v>
      </c>
      <c r="H1405">
        <f>VLOOKUP(A1405, Kickstarter!B:I, 8, FALSE)</f>
        <v>1374802235</v>
      </c>
    </row>
    <row r="1406" spans="1:8" ht="60" x14ac:dyDescent="0.25">
      <c r="A1406" s="1" t="s">
        <v>1405</v>
      </c>
      <c r="B1406" s="1" t="str">
        <f>VLOOKUP(A1406, Kickstarter!B:C, 2, FALSE)</f>
        <v>Translation &amp; publication of possibly the most famous piece of English literature - Act II Scene II of Romeo and Juliet into txt-speak.</v>
      </c>
      <c r="C1406" s="9">
        <f>VLOOKUP(A1406, Kickstarter!B:E, 3, FALSE)</f>
        <v>14500</v>
      </c>
      <c r="D1406">
        <f>VLOOKUP(A1406, Kickstarter!B:E, 4, FALSE)</f>
        <v>241</v>
      </c>
      <c r="E1406" t="str">
        <f>VLOOKUP(A1406, Kickstarter!B:F, 5, FALSE)</f>
        <v>failed</v>
      </c>
      <c r="F1406" t="str">
        <f>VLOOKUP(A1406, Kickstarter!B:G, 6, FALSE)</f>
        <v>GB</v>
      </c>
      <c r="G1406" t="str">
        <f>VLOOKUP(A1406, Kickstarter!B:H, 7, FALSE)</f>
        <v>GBP</v>
      </c>
      <c r="H1406">
        <f>VLOOKUP(A1406, Kickstarter!B:I, 8, FALSE)</f>
        <v>1424607285</v>
      </c>
    </row>
    <row r="1407" spans="1:8" ht="30" x14ac:dyDescent="0.25">
      <c r="A1407" s="1" t="s">
        <v>1406</v>
      </c>
      <c r="B1407" s="1" t="str">
        <f>VLOOKUP(A1407, Kickstarter!B:C, 2, FALSE)</f>
        <v>Will more people read the Bible if it were translated into Emoticons?</v>
      </c>
      <c r="C1407" s="9">
        <f>VLOOKUP(A1407, Kickstarter!B:E, 3, FALSE)</f>
        <v>25000</v>
      </c>
      <c r="D1407">
        <f>VLOOKUP(A1407, Kickstarter!B:E, 4, FALSE)</f>
        <v>105</v>
      </c>
      <c r="E1407" t="str">
        <f>VLOOKUP(A1407, Kickstarter!B:F, 5, FALSE)</f>
        <v>failed</v>
      </c>
      <c r="F1407" t="str">
        <f>VLOOKUP(A1407, Kickstarter!B:G, 6, FALSE)</f>
        <v>US</v>
      </c>
      <c r="G1407" t="str">
        <f>VLOOKUP(A1407, Kickstarter!B:H, 7, FALSE)</f>
        <v>USD</v>
      </c>
      <c r="H1407">
        <f>VLOOKUP(A1407, Kickstarter!B:I, 8, FALSE)</f>
        <v>1417195201</v>
      </c>
    </row>
    <row r="1408" spans="1:8" ht="30" x14ac:dyDescent="0.25">
      <c r="A1408" s="1" t="s">
        <v>1407</v>
      </c>
      <c r="B1408" s="1" t="str">
        <f>VLOOKUP(A1408, Kickstarter!B:C, 2, FALSE)</f>
        <v>The White coat and the battle dress uniform</v>
      </c>
      <c r="C1408" s="9">
        <f>VLOOKUP(A1408, Kickstarter!B:E, 3, FALSE)</f>
        <v>12000</v>
      </c>
      <c r="D1408">
        <f>VLOOKUP(A1408, Kickstarter!B:E, 4, FALSE)</f>
        <v>15</v>
      </c>
      <c r="E1408" t="str">
        <f>VLOOKUP(A1408, Kickstarter!B:F, 5, FALSE)</f>
        <v>failed</v>
      </c>
      <c r="F1408" t="str">
        <f>VLOOKUP(A1408, Kickstarter!B:G, 6, FALSE)</f>
        <v>IT</v>
      </c>
      <c r="G1408" t="str">
        <f>VLOOKUP(A1408, Kickstarter!B:H, 7, FALSE)</f>
        <v>EUR</v>
      </c>
      <c r="H1408">
        <f>VLOOKUP(A1408, Kickstarter!B:I, 8, FALSE)</f>
        <v>1449914400</v>
      </c>
    </row>
    <row r="1409" spans="1:8" ht="45" x14ac:dyDescent="0.25">
      <c r="A1409" s="1" t="s">
        <v>1408</v>
      </c>
      <c r="B1409" s="1" t="str">
        <f>VLOOKUP(A1409, Kickstarter!B:C, 2, FALSE)</f>
        <v>I traveled, I took pictures, I met people, I ate. Then I wrote a travel journal that needs editing, translation, and publishing.</v>
      </c>
      <c r="C1409" s="9">
        <f>VLOOKUP(A1409, Kickstarter!B:E, 3, FALSE)</f>
        <v>3000</v>
      </c>
      <c r="D1409">
        <f>VLOOKUP(A1409, Kickstarter!B:E, 4, FALSE)</f>
        <v>15</v>
      </c>
      <c r="E1409" t="str">
        <f>VLOOKUP(A1409, Kickstarter!B:F, 5, FALSE)</f>
        <v>failed</v>
      </c>
      <c r="F1409" t="str">
        <f>VLOOKUP(A1409, Kickstarter!B:G, 6, FALSE)</f>
        <v>US</v>
      </c>
      <c r="G1409" t="str">
        <f>VLOOKUP(A1409, Kickstarter!B:H, 7, FALSE)</f>
        <v>USD</v>
      </c>
      <c r="H1409">
        <f>VLOOKUP(A1409, Kickstarter!B:I, 8, FALSE)</f>
        <v>1407847978</v>
      </c>
    </row>
    <row r="1410" spans="1:8" ht="60" x14ac:dyDescent="0.25">
      <c r="A1410" s="1" t="s">
        <v>1409</v>
      </c>
      <c r="B1410" s="1" t="str">
        <f>VLOOKUP(A1410, Kickstarter!B:C, 2, FALSE)</f>
        <v>A translation of the legendary series of chess books "General Treatise on Chess" by R. Grau. A complete chess course for all levels.</v>
      </c>
      <c r="C1410" s="9">
        <f>VLOOKUP(A1410, Kickstarter!B:E, 3, FALSE)</f>
        <v>1000</v>
      </c>
      <c r="D1410">
        <f>VLOOKUP(A1410, Kickstarter!B:E, 4, FALSE)</f>
        <v>72</v>
      </c>
      <c r="E1410" t="str">
        <f>VLOOKUP(A1410, Kickstarter!B:F, 5, FALSE)</f>
        <v>failed</v>
      </c>
      <c r="F1410" t="str">
        <f>VLOOKUP(A1410, Kickstarter!B:G, 6, FALSE)</f>
        <v>GB</v>
      </c>
      <c r="G1410" t="str">
        <f>VLOOKUP(A1410, Kickstarter!B:H, 7, FALSE)</f>
        <v>GBP</v>
      </c>
      <c r="H1410">
        <f>VLOOKUP(A1410, Kickstarter!B:I, 8, FALSE)</f>
        <v>1447451756</v>
      </c>
    </row>
    <row r="1411" spans="1:8" ht="45" x14ac:dyDescent="0.25">
      <c r="A1411" s="1" t="s">
        <v>1410</v>
      </c>
      <c r="B1411" s="1" t="str">
        <f>VLOOKUP(A1411, Kickstarter!B:C, 2, FALSE)</f>
        <v>Modern Literal Translation of the 1st Book of the Torah in English and Russian with sub-linear and interlinear layout.</v>
      </c>
      <c r="C1411" s="9">
        <f>VLOOKUP(A1411, Kickstarter!B:E, 3, FALSE)</f>
        <v>4000</v>
      </c>
      <c r="D1411">
        <f>VLOOKUP(A1411, Kickstarter!B:E, 4, FALSE)</f>
        <v>0</v>
      </c>
      <c r="E1411" t="str">
        <f>VLOOKUP(A1411, Kickstarter!B:F, 5, FALSE)</f>
        <v>failed</v>
      </c>
      <c r="F1411" t="str">
        <f>VLOOKUP(A1411, Kickstarter!B:G, 6, FALSE)</f>
        <v>US</v>
      </c>
      <c r="G1411" t="str">
        <f>VLOOKUP(A1411, Kickstarter!B:H, 7, FALSE)</f>
        <v>USD</v>
      </c>
      <c r="H1411">
        <f>VLOOKUP(A1411, Kickstarter!B:I, 8, FALSE)</f>
        <v>1420085535</v>
      </c>
    </row>
    <row r="1412" spans="1:8" ht="60" x14ac:dyDescent="0.25">
      <c r="A1412" s="1" t="s">
        <v>1411</v>
      </c>
      <c r="B1412" s="1" t="str">
        <f>VLOOKUP(A1412, Kickstarter!B:C, 2, FALSE)</f>
        <v>Let's translate this book! A fundamental guide to existential workspaces: how to recover efficiency generating environmental well-being</v>
      </c>
      <c r="C1412" s="9">
        <f>VLOOKUP(A1412, Kickstarter!B:E, 3, FALSE)</f>
        <v>6000</v>
      </c>
      <c r="D1412">
        <f>VLOOKUP(A1412, Kickstarter!B:E, 4, FALSE)</f>
        <v>1</v>
      </c>
      <c r="E1412" t="str">
        <f>VLOOKUP(A1412, Kickstarter!B:F, 5, FALSE)</f>
        <v>failed</v>
      </c>
      <c r="F1412" t="str">
        <f>VLOOKUP(A1412, Kickstarter!B:G, 6, FALSE)</f>
        <v>IT</v>
      </c>
      <c r="G1412" t="str">
        <f>VLOOKUP(A1412, Kickstarter!B:H, 7, FALSE)</f>
        <v>EUR</v>
      </c>
      <c r="H1412">
        <f>VLOOKUP(A1412, Kickstarter!B:I, 8, FALSE)</f>
        <v>1464939520</v>
      </c>
    </row>
    <row r="1413" spans="1:8" ht="60" x14ac:dyDescent="0.25">
      <c r="A1413" s="1" t="s">
        <v>1412</v>
      </c>
      <c r="B1413" s="1" t="str">
        <f>VLOOKUP(A1413, Kickstarter!B:C, 2, FALSE)</f>
        <v>There have been an exorbident number of translations of this most beautiful poem though none have ever been done by a nineteen year old</v>
      </c>
      <c r="C1413" s="9">
        <f>VLOOKUP(A1413, Kickstarter!B:E, 3, FALSE)</f>
        <v>3000</v>
      </c>
      <c r="D1413">
        <f>VLOOKUP(A1413, Kickstarter!B:E, 4, FALSE)</f>
        <v>7</v>
      </c>
      <c r="E1413" t="str">
        <f>VLOOKUP(A1413, Kickstarter!B:F, 5, FALSE)</f>
        <v>failed</v>
      </c>
      <c r="F1413" t="str">
        <f>VLOOKUP(A1413, Kickstarter!B:G, 6, FALSE)</f>
        <v>GB</v>
      </c>
      <c r="G1413" t="str">
        <f>VLOOKUP(A1413, Kickstarter!B:H, 7, FALSE)</f>
        <v>GBP</v>
      </c>
      <c r="H1413">
        <f>VLOOKUP(A1413, Kickstarter!B:I, 8, FALSE)</f>
        <v>1423185900</v>
      </c>
    </row>
    <row r="1414" spans="1:8" ht="45" x14ac:dyDescent="0.25">
      <c r="A1414" s="1" t="s">
        <v>1413</v>
      </c>
      <c r="B1414" s="1" t="str">
        <f>VLOOKUP(A1414, Kickstarter!B:C, 2, FALSE)</f>
        <v>â€œClimbing Silver!â€- An English translation of the Young Adult Shogi novella</v>
      </c>
      <c r="C1414" s="9">
        <f>VLOOKUP(A1414, Kickstarter!B:E, 3, FALSE)</f>
        <v>7000</v>
      </c>
      <c r="D1414">
        <f>VLOOKUP(A1414, Kickstarter!B:E, 4, FALSE)</f>
        <v>320</v>
      </c>
      <c r="E1414" t="str">
        <f>VLOOKUP(A1414, Kickstarter!B:F, 5, FALSE)</f>
        <v>failed</v>
      </c>
      <c r="F1414" t="str">
        <f>VLOOKUP(A1414, Kickstarter!B:G, 6, FALSE)</f>
        <v>US</v>
      </c>
      <c r="G1414" t="str">
        <f>VLOOKUP(A1414, Kickstarter!B:H, 7, FALSE)</f>
        <v>USD</v>
      </c>
      <c r="H1414">
        <f>VLOOKUP(A1414, Kickstarter!B:I, 8, FALSE)</f>
        <v>1417656699</v>
      </c>
    </row>
    <row r="1415" spans="1:8" ht="60" x14ac:dyDescent="0.25">
      <c r="A1415" s="1" t="s">
        <v>1414</v>
      </c>
      <c r="B1415" s="1" t="str">
        <f>VLOOKUP(A1415, Kickstarter!B:C, 2, FALSE)</f>
        <v>I need funds to publish a book based on a selection of sentences from the Gospel demonstrating that Christianity is a strong religion.</v>
      </c>
      <c r="C1415" s="9">
        <f>VLOOKUP(A1415, Kickstarter!B:E, 3, FALSE)</f>
        <v>2000</v>
      </c>
      <c r="D1415">
        <f>VLOOKUP(A1415, Kickstarter!B:E, 4, FALSE)</f>
        <v>100</v>
      </c>
      <c r="E1415" t="str">
        <f>VLOOKUP(A1415, Kickstarter!B:F, 5, FALSE)</f>
        <v>failed</v>
      </c>
      <c r="F1415" t="str">
        <f>VLOOKUP(A1415, Kickstarter!B:G, 6, FALSE)</f>
        <v>IT</v>
      </c>
      <c r="G1415" t="str">
        <f>VLOOKUP(A1415, Kickstarter!B:H, 7, FALSE)</f>
        <v>EUR</v>
      </c>
      <c r="H1415">
        <f>VLOOKUP(A1415, Kickstarter!B:I, 8, FALSE)</f>
        <v>1455964170</v>
      </c>
    </row>
    <row r="1416" spans="1:8" ht="60" x14ac:dyDescent="0.25">
      <c r="A1416" s="1" t="s">
        <v>1415</v>
      </c>
      <c r="B1416" s="1" t="str">
        <f>VLOOKUP(A1416, Kickstarter!B:C, 2, FALSE)</f>
        <v>Create an open source "interlinear" translation fo the Greek New Testament in re-publishable and open source database format.</v>
      </c>
      <c r="C1416" s="9">
        <f>VLOOKUP(A1416, Kickstarter!B:E, 3, FALSE)</f>
        <v>500</v>
      </c>
      <c r="D1416">
        <f>VLOOKUP(A1416, Kickstarter!B:E, 4, FALSE)</f>
        <v>1</v>
      </c>
      <c r="E1416" t="str">
        <f>VLOOKUP(A1416, Kickstarter!B:F, 5, FALSE)</f>
        <v>failed</v>
      </c>
      <c r="F1416" t="str">
        <f>VLOOKUP(A1416, Kickstarter!B:G, 6, FALSE)</f>
        <v>US</v>
      </c>
      <c r="G1416" t="str">
        <f>VLOOKUP(A1416, Kickstarter!B:H, 7, FALSE)</f>
        <v>USD</v>
      </c>
      <c r="H1416">
        <f>VLOOKUP(A1416, Kickstarter!B:I, 8, FALSE)</f>
        <v>1483423467</v>
      </c>
    </row>
    <row r="1417" spans="1:8" ht="45" x14ac:dyDescent="0.25">
      <c r="A1417" s="1" t="s">
        <v>1416</v>
      </c>
      <c r="B1417" s="1" t="str">
        <f>VLOOKUP(A1417, Kickstarter!B:C, 2, FALSE)</f>
        <v>This is a Series of 6 Books on Blessed Oscar A. Romero`s Writings. This Project will help to pay the translation costs of Volume 2.</v>
      </c>
      <c r="C1417" s="9">
        <f>VLOOKUP(A1417, Kickstarter!B:E, 3, FALSE)</f>
        <v>4400</v>
      </c>
      <c r="D1417">
        <f>VLOOKUP(A1417, Kickstarter!B:E, 4, FALSE)</f>
        <v>800</v>
      </c>
      <c r="E1417" t="str">
        <f>VLOOKUP(A1417, Kickstarter!B:F, 5, FALSE)</f>
        <v>failed</v>
      </c>
      <c r="F1417" t="str">
        <f>VLOOKUP(A1417, Kickstarter!B:G, 6, FALSE)</f>
        <v>US</v>
      </c>
      <c r="G1417" t="str">
        <f>VLOOKUP(A1417, Kickstarter!B:H, 7, FALSE)</f>
        <v>USD</v>
      </c>
      <c r="H1417">
        <f>VLOOKUP(A1417, Kickstarter!B:I, 8, FALSE)</f>
        <v>1439741591</v>
      </c>
    </row>
    <row r="1418" spans="1:8" ht="45" x14ac:dyDescent="0.25">
      <c r="A1418" s="1" t="s">
        <v>1417</v>
      </c>
      <c r="B1418" s="1" t="str">
        <f>VLOOKUP(A1418, Kickstarter!B:C, 2, FALSE)</f>
        <v>glenn's  book of quotes is designed to give the readers a thought for the day , lighten the mood  and put a smile  on their faces.</v>
      </c>
      <c r="C1418" s="9">
        <f>VLOOKUP(A1418, Kickstarter!B:E, 3, FALSE)</f>
        <v>50000</v>
      </c>
      <c r="D1418">
        <f>VLOOKUP(A1418, Kickstarter!B:E, 4, FALSE)</f>
        <v>0</v>
      </c>
      <c r="E1418" t="str">
        <f>VLOOKUP(A1418, Kickstarter!B:F, 5, FALSE)</f>
        <v>failed</v>
      </c>
      <c r="F1418" t="str">
        <f>VLOOKUP(A1418, Kickstarter!B:G, 6, FALSE)</f>
        <v>US</v>
      </c>
      <c r="G1418" t="str">
        <f>VLOOKUP(A1418, Kickstarter!B:H, 7, FALSE)</f>
        <v>USD</v>
      </c>
      <c r="H1418">
        <f>VLOOKUP(A1418, Kickstarter!B:I, 8, FALSE)</f>
        <v>1448147619</v>
      </c>
    </row>
    <row r="1419" spans="1:8" ht="45" x14ac:dyDescent="0.25">
      <c r="A1419" s="1" t="s">
        <v>1418</v>
      </c>
      <c r="B1419" s="1" t="str">
        <f>VLOOKUP(A1419, Kickstarter!B:C, 2, FALSE)</f>
        <v>Digitization of 8 rare Siddha Yoga books written by a Yogi - coming in the lineage of Sri Sri Sri Sadhasiva Brahmendra himself!</v>
      </c>
      <c r="C1419" s="9">
        <f>VLOOKUP(A1419, Kickstarter!B:E, 3, FALSE)</f>
        <v>4500</v>
      </c>
      <c r="D1419">
        <f>VLOOKUP(A1419, Kickstarter!B:E, 4, FALSE)</f>
        <v>55</v>
      </c>
      <c r="E1419" t="str">
        <f>VLOOKUP(A1419, Kickstarter!B:F, 5, FALSE)</f>
        <v>failed</v>
      </c>
      <c r="F1419" t="str">
        <f>VLOOKUP(A1419, Kickstarter!B:G, 6, FALSE)</f>
        <v>US</v>
      </c>
      <c r="G1419" t="str">
        <f>VLOOKUP(A1419, Kickstarter!B:H, 7, FALSE)</f>
        <v>USD</v>
      </c>
      <c r="H1419">
        <f>VLOOKUP(A1419, Kickstarter!B:I, 8, FALSE)</f>
        <v>1442315460</v>
      </c>
    </row>
    <row r="1420" spans="1:8" ht="60" x14ac:dyDescent="0.25">
      <c r="A1420" s="1" t="s">
        <v>1419</v>
      </c>
      <c r="B1420" s="1" t="str">
        <f>VLOOKUP(A1420, Kickstarter!B:C, 2, FALSE)</f>
        <v>Â¿Y si hubiera una camino intermedio entre ciencia y religion?
Descubre la respuesta ayudando a publicar y traducir este libro.</v>
      </c>
      <c r="C1420" s="9">
        <f>VLOOKUP(A1420, Kickstarter!B:E, 3, FALSE)</f>
        <v>3000</v>
      </c>
      <c r="D1420">
        <f>VLOOKUP(A1420, Kickstarter!B:E, 4, FALSE)</f>
        <v>6</v>
      </c>
      <c r="E1420" t="str">
        <f>VLOOKUP(A1420, Kickstarter!B:F, 5, FALSE)</f>
        <v>failed</v>
      </c>
      <c r="F1420" t="str">
        <f>VLOOKUP(A1420, Kickstarter!B:G, 6, FALSE)</f>
        <v>ES</v>
      </c>
      <c r="G1420" t="str">
        <f>VLOOKUP(A1420, Kickstarter!B:H, 7, FALSE)</f>
        <v>EUR</v>
      </c>
      <c r="H1420">
        <f>VLOOKUP(A1420, Kickstarter!B:I, 8, FALSE)</f>
        <v>1456397834</v>
      </c>
    </row>
    <row r="1421" spans="1:8" ht="60" x14ac:dyDescent="0.25">
      <c r="A1421" s="1" t="s">
        <v>1420</v>
      </c>
      <c r="B1421" s="1" t="str">
        <f>VLOOKUP(A1421, Kickstarter!B:C, 2, FALSE)</f>
        <v>Argentinian Author Seeks to Tour America to Educate on Womenâ€™s Sexuality in Latin America / Autora Argentina Busca Gira en EEUU</v>
      </c>
      <c r="C1421" s="9">
        <f>VLOOKUP(A1421, Kickstarter!B:E, 3, FALSE)</f>
        <v>6300</v>
      </c>
      <c r="D1421">
        <f>VLOOKUP(A1421, Kickstarter!B:E, 4, FALSE)</f>
        <v>445</v>
      </c>
      <c r="E1421" t="str">
        <f>VLOOKUP(A1421, Kickstarter!B:F, 5, FALSE)</f>
        <v>failed</v>
      </c>
      <c r="F1421" t="str">
        <f>VLOOKUP(A1421, Kickstarter!B:G, 6, FALSE)</f>
        <v>US</v>
      </c>
      <c r="G1421" t="str">
        <f>VLOOKUP(A1421, Kickstarter!B:H, 7, FALSE)</f>
        <v>USD</v>
      </c>
      <c r="H1421">
        <f>VLOOKUP(A1421, Kickstarter!B:I, 8, FALSE)</f>
        <v>1476010619</v>
      </c>
    </row>
    <row r="1422" spans="1:8" ht="30" x14ac:dyDescent="0.25">
      <c r="A1422" s="1" t="s">
        <v>1421</v>
      </c>
      <c r="B1422" s="1" t="str">
        <f>VLOOKUP(A1422, Kickstarter!B:C, 2, FALSE)</f>
        <v>Help me butcher Shakespeare in a satirical fashion.</v>
      </c>
      <c r="C1422" s="9">
        <f>VLOOKUP(A1422, Kickstarter!B:E, 3, FALSE)</f>
        <v>110</v>
      </c>
      <c r="D1422">
        <f>VLOOKUP(A1422, Kickstarter!B:E, 4, FALSE)</f>
        <v>3</v>
      </c>
      <c r="E1422" t="str">
        <f>VLOOKUP(A1422, Kickstarter!B:F, 5, FALSE)</f>
        <v>failed</v>
      </c>
      <c r="F1422" t="str">
        <f>VLOOKUP(A1422, Kickstarter!B:G, 6, FALSE)</f>
        <v>US</v>
      </c>
      <c r="G1422" t="str">
        <f>VLOOKUP(A1422, Kickstarter!B:H, 7, FALSE)</f>
        <v>USD</v>
      </c>
      <c r="H1422">
        <f>VLOOKUP(A1422, Kickstarter!B:I, 8, FALSE)</f>
        <v>1467129686</v>
      </c>
    </row>
    <row r="1423" spans="1:8" ht="60" x14ac:dyDescent="0.25">
      <c r="A1423" s="1" t="s">
        <v>1422</v>
      </c>
      <c r="B1423" s="1" t="str">
        <f>VLOOKUP(A1423, Kickstarter!B:C, 2, FALSE)</f>
        <v>English translation of "The Escape to Myanmar", a fictive novel about people from Sweden who arrive in Myanmar/Burma as war refugees.</v>
      </c>
      <c r="C1423" s="9">
        <f>VLOOKUP(A1423, Kickstarter!B:E, 3, FALSE)</f>
        <v>200000</v>
      </c>
      <c r="D1423">
        <f>VLOOKUP(A1423, Kickstarter!B:E, 4, FALSE)</f>
        <v>200</v>
      </c>
      <c r="E1423" t="str">
        <f>VLOOKUP(A1423, Kickstarter!B:F, 5, FALSE)</f>
        <v>failed</v>
      </c>
      <c r="F1423" t="str">
        <f>VLOOKUP(A1423, Kickstarter!B:G, 6, FALSE)</f>
        <v>SE</v>
      </c>
      <c r="G1423" t="str">
        <f>VLOOKUP(A1423, Kickstarter!B:H, 7, FALSE)</f>
        <v>SEK</v>
      </c>
      <c r="H1423">
        <f>VLOOKUP(A1423, Kickstarter!B:I, 8, FALSE)</f>
        <v>1423432709</v>
      </c>
    </row>
    <row r="1424" spans="1:8" ht="60" x14ac:dyDescent="0.25">
      <c r="A1424" s="1" t="s">
        <v>1423</v>
      </c>
      <c r="B1424" s="1" t="str">
        <f>VLOOKUP(A1424, Kickstarter!B:C, 2, FALSE)</f>
        <v>Protecting children from sexual abuse through the medium of story telling; accessing 20% of the world's population through translation.</v>
      </c>
      <c r="C1424" s="9">
        <f>VLOOKUP(A1424, Kickstarter!B:E, 3, FALSE)</f>
        <v>25000</v>
      </c>
      <c r="D1424">
        <f>VLOOKUP(A1424, Kickstarter!B:E, 4, FALSE)</f>
        <v>26</v>
      </c>
      <c r="E1424" t="str">
        <f>VLOOKUP(A1424, Kickstarter!B:F, 5, FALSE)</f>
        <v>failed</v>
      </c>
      <c r="F1424" t="str">
        <f>VLOOKUP(A1424, Kickstarter!B:G, 6, FALSE)</f>
        <v>NZ</v>
      </c>
      <c r="G1424" t="str">
        <f>VLOOKUP(A1424, Kickstarter!B:H, 7, FALSE)</f>
        <v>NZD</v>
      </c>
      <c r="H1424">
        <f>VLOOKUP(A1424, Kickstarter!B:I, 8, FALSE)</f>
        <v>1474436704</v>
      </c>
    </row>
    <row r="1425" spans="1:8" ht="60" x14ac:dyDescent="0.25">
      <c r="A1425" s="1" t="s">
        <v>1424</v>
      </c>
      <c r="B1425" s="1" t="str">
        <f>VLOOKUP(A1425, Kickstarter!B:C, 2, FALSE)</f>
        <v>Help fund me to destroy the monopoly Rupert Murdoch has over the publication of modern bibles. I have a new one to rival the NKJV.</v>
      </c>
      <c r="C1425" s="9">
        <f>VLOOKUP(A1425, Kickstarter!B:E, 3, FALSE)</f>
        <v>30000</v>
      </c>
      <c r="D1425">
        <f>VLOOKUP(A1425, Kickstarter!B:E, 4, FALSE)</f>
        <v>100</v>
      </c>
      <c r="E1425" t="str">
        <f>VLOOKUP(A1425, Kickstarter!B:F, 5, FALSE)</f>
        <v>failed</v>
      </c>
      <c r="F1425" t="str">
        <f>VLOOKUP(A1425, Kickstarter!B:G, 6, FALSE)</f>
        <v>AU</v>
      </c>
      <c r="G1425" t="str">
        <f>VLOOKUP(A1425, Kickstarter!B:H, 7, FALSE)</f>
        <v>AUD</v>
      </c>
      <c r="H1425">
        <f>VLOOKUP(A1425, Kickstarter!B:I, 8, FALSE)</f>
        <v>1451637531</v>
      </c>
    </row>
    <row r="1426" spans="1:8" ht="45" x14ac:dyDescent="0.25">
      <c r="A1426" s="1" t="s">
        <v>1425</v>
      </c>
      <c r="B1426" s="1" t="str">
        <f>VLOOKUP(A1426, Kickstarter!B:C, 2, FALSE)</f>
        <v>A short book of practical mantras that can be used every day of the week. Mantras are cogwheels of universal engines.</v>
      </c>
      <c r="C1426" s="9">
        <f>VLOOKUP(A1426, Kickstarter!B:E, 3, FALSE)</f>
        <v>7500</v>
      </c>
      <c r="D1426">
        <f>VLOOKUP(A1426, Kickstarter!B:E, 4, FALSE)</f>
        <v>1527</v>
      </c>
      <c r="E1426" t="str">
        <f>VLOOKUP(A1426, Kickstarter!B:F, 5, FALSE)</f>
        <v>failed</v>
      </c>
      <c r="F1426" t="str">
        <f>VLOOKUP(A1426, Kickstarter!B:G, 6, FALSE)</f>
        <v>US</v>
      </c>
      <c r="G1426" t="str">
        <f>VLOOKUP(A1426, Kickstarter!B:H, 7, FALSE)</f>
        <v>USD</v>
      </c>
      <c r="H1426">
        <f>VLOOKUP(A1426, Kickstarter!B:I, 8, FALSE)</f>
        <v>1479233602</v>
      </c>
    </row>
    <row r="1427" spans="1:8" ht="60" x14ac:dyDescent="0.25">
      <c r="A1427" s="1" t="s">
        <v>1426</v>
      </c>
      <c r="B1427" s="1" t="str">
        <f>VLOOKUP(A1427, Kickstarter!B:C, 2, FALSE)</f>
        <v>Translation  Thai language to English and other languages of the story (written by me) about" Promote Travel &amp; Business in America"</v>
      </c>
      <c r="C1427" s="9">
        <f>VLOOKUP(A1427, Kickstarter!B:E, 3, FALSE)</f>
        <v>13000</v>
      </c>
      <c r="D1427">
        <f>VLOOKUP(A1427, Kickstarter!B:E, 4, FALSE)</f>
        <v>0</v>
      </c>
      <c r="E1427" t="str">
        <f>VLOOKUP(A1427, Kickstarter!B:F, 5, FALSE)</f>
        <v>failed</v>
      </c>
      <c r="F1427" t="str">
        <f>VLOOKUP(A1427, Kickstarter!B:G, 6, FALSE)</f>
        <v>US</v>
      </c>
      <c r="G1427" t="str">
        <f>VLOOKUP(A1427, Kickstarter!B:H, 7, FALSE)</f>
        <v>USD</v>
      </c>
      <c r="H1427">
        <f>VLOOKUP(A1427, Kickstarter!B:I, 8, FALSE)</f>
        <v>1430276959</v>
      </c>
    </row>
    <row r="1428" spans="1:8" ht="60" x14ac:dyDescent="0.25">
      <c r="A1428" s="1" t="s">
        <v>1427</v>
      </c>
      <c r="B1428" s="1" t="str">
        <f>VLOOKUP(A1428, Kickstarter!B:C, 2, FALSE)</f>
        <v>The World of Sharks is an interactive eBook for the iPad and Mac. It shall be translated into english to make it available worldwide.</v>
      </c>
      <c r="C1428" s="9">
        <f>VLOOKUP(A1428, Kickstarter!B:E, 3, FALSE)</f>
        <v>1000</v>
      </c>
      <c r="D1428">
        <f>VLOOKUP(A1428, Kickstarter!B:E, 4, FALSE)</f>
        <v>0</v>
      </c>
      <c r="E1428" t="str">
        <f>VLOOKUP(A1428, Kickstarter!B:F, 5, FALSE)</f>
        <v>failed</v>
      </c>
      <c r="F1428" t="str">
        <f>VLOOKUP(A1428, Kickstarter!B:G, 6, FALSE)</f>
        <v>DE</v>
      </c>
      <c r="G1428" t="str">
        <f>VLOOKUP(A1428, Kickstarter!B:H, 7, FALSE)</f>
        <v>EUR</v>
      </c>
      <c r="H1428">
        <f>VLOOKUP(A1428, Kickstarter!B:I, 8, FALSE)</f>
        <v>1440408120</v>
      </c>
    </row>
    <row r="1429" spans="1:8" ht="60" x14ac:dyDescent="0.25">
      <c r="A1429" s="1" t="s">
        <v>1428</v>
      </c>
      <c r="B1429" s="1" t="str">
        <f>VLOOKUP(A1429, Kickstarter!B:C, 2, FALSE)</f>
        <v>The book with advices that can save many lives.
You will find here many case studies, extreme situations and solutions.</v>
      </c>
      <c r="C1429" s="9">
        <f>VLOOKUP(A1429, Kickstarter!B:E, 3, FALSE)</f>
        <v>5000</v>
      </c>
      <c r="D1429">
        <f>VLOOKUP(A1429, Kickstarter!B:E, 4, FALSE)</f>
        <v>419</v>
      </c>
      <c r="E1429" t="str">
        <f>VLOOKUP(A1429, Kickstarter!B:F, 5, FALSE)</f>
        <v>failed</v>
      </c>
      <c r="F1429" t="str">
        <f>VLOOKUP(A1429, Kickstarter!B:G, 6, FALSE)</f>
        <v>DE</v>
      </c>
      <c r="G1429" t="str">
        <f>VLOOKUP(A1429, Kickstarter!B:H, 7, FALSE)</f>
        <v>EUR</v>
      </c>
      <c r="H1429">
        <f>VLOOKUP(A1429, Kickstarter!B:I, 8, FALSE)</f>
        <v>1474230385</v>
      </c>
    </row>
    <row r="1430" spans="1:8" ht="60" x14ac:dyDescent="0.25">
      <c r="A1430" s="1" t="s">
        <v>1429</v>
      </c>
      <c r="B1430" s="1" t="str">
        <f>VLOOKUP(A1430, Kickstarter!B:C, 2, FALSE)</f>
        <v>My father wrote a book about raising a blind child. I, as a professional translator, am going to write it in English for everyone.</v>
      </c>
      <c r="C1430" s="9">
        <f>VLOOKUP(A1430, Kickstarter!B:E, 3, FALSE)</f>
        <v>1000</v>
      </c>
      <c r="D1430">
        <f>VLOOKUP(A1430, Kickstarter!B:E, 4, FALSE)</f>
        <v>45</v>
      </c>
      <c r="E1430" t="str">
        <f>VLOOKUP(A1430, Kickstarter!B:F, 5, FALSE)</f>
        <v>failed</v>
      </c>
      <c r="F1430" t="str">
        <f>VLOOKUP(A1430, Kickstarter!B:G, 6, FALSE)</f>
        <v>ES</v>
      </c>
      <c r="G1430" t="str">
        <f>VLOOKUP(A1430, Kickstarter!B:H, 7, FALSE)</f>
        <v>EUR</v>
      </c>
      <c r="H1430">
        <f>VLOOKUP(A1430, Kickstarter!B:I, 8, FALSE)</f>
        <v>1459584417</v>
      </c>
    </row>
    <row r="1431" spans="1:8" ht="45" x14ac:dyDescent="0.25">
      <c r="A1431" s="1" t="s">
        <v>1430</v>
      </c>
      <c r="B1431" s="1" t="str">
        <f>VLOOKUP(A1431, Kickstarter!B:C, 2, FALSE)</f>
        <v>A guy in his 30's tries to live his "American Dream", but quickly it turns into a nightmare. (A Novel)</v>
      </c>
      <c r="C1431" s="9">
        <f>VLOOKUP(A1431, Kickstarter!B:E, 3, FALSE)</f>
        <v>10000</v>
      </c>
      <c r="D1431">
        <f>VLOOKUP(A1431, Kickstarter!B:E, 4, FALSE)</f>
        <v>0</v>
      </c>
      <c r="E1431" t="str">
        <f>VLOOKUP(A1431, Kickstarter!B:F, 5, FALSE)</f>
        <v>failed</v>
      </c>
      <c r="F1431" t="str">
        <f>VLOOKUP(A1431, Kickstarter!B:G, 6, FALSE)</f>
        <v>US</v>
      </c>
      <c r="G1431" t="str">
        <f>VLOOKUP(A1431, Kickstarter!B:H, 7, FALSE)</f>
        <v>USD</v>
      </c>
      <c r="H1431">
        <f>VLOOKUP(A1431, Kickstarter!B:I, 8, FALSE)</f>
        <v>1428629242</v>
      </c>
    </row>
    <row r="1432" spans="1:8" ht="45" x14ac:dyDescent="0.25">
      <c r="A1432" s="1" t="s">
        <v>1431</v>
      </c>
      <c r="B1432" s="1" t="str">
        <f>VLOOKUP(A1432, Kickstarter!B:C, 2, FALSE)</f>
        <v>Profesional translation and publishing of the book on unique synthesis of project management and meditation</v>
      </c>
      <c r="C1432" s="9">
        <f>VLOOKUP(A1432, Kickstarter!B:E, 3, FALSE)</f>
        <v>5000</v>
      </c>
      <c r="D1432">
        <f>VLOOKUP(A1432, Kickstarter!B:E, 4, FALSE)</f>
        <v>403</v>
      </c>
      <c r="E1432" t="str">
        <f>VLOOKUP(A1432, Kickstarter!B:F, 5, FALSE)</f>
        <v>failed</v>
      </c>
      <c r="F1432" t="str">
        <f>VLOOKUP(A1432, Kickstarter!B:G, 6, FALSE)</f>
        <v>US</v>
      </c>
      <c r="G1432" t="str">
        <f>VLOOKUP(A1432, Kickstarter!B:H, 7, FALSE)</f>
        <v>USD</v>
      </c>
      <c r="H1432">
        <f>VLOOKUP(A1432, Kickstarter!B:I, 8, FALSE)</f>
        <v>1419017488</v>
      </c>
    </row>
    <row r="1433" spans="1:8" ht="60" x14ac:dyDescent="0.25">
      <c r="A1433" s="1" t="s">
        <v>1432</v>
      </c>
      <c r="B1433" s="1" t="str">
        <f>VLOOKUP(A1433, Kickstarter!B:C, 2, FALSE)</f>
        <v>Iran does not adhere to International Copyright Laws. Please help me publish a Persian translation before it is illegally translated.</v>
      </c>
      <c r="C1433" s="9">
        <f>VLOOKUP(A1433, Kickstarter!B:E, 3, FALSE)</f>
        <v>17000</v>
      </c>
      <c r="D1433">
        <f>VLOOKUP(A1433, Kickstarter!B:E, 4, FALSE)</f>
        <v>5431</v>
      </c>
      <c r="E1433" t="str">
        <f>VLOOKUP(A1433, Kickstarter!B:F, 5, FALSE)</f>
        <v>failed</v>
      </c>
      <c r="F1433" t="str">
        <f>VLOOKUP(A1433, Kickstarter!B:G, 6, FALSE)</f>
        <v>US</v>
      </c>
      <c r="G1433" t="str">
        <f>VLOOKUP(A1433, Kickstarter!B:H, 7, FALSE)</f>
        <v>USD</v>
      </c>
      <c r="H1433">
        <f>VLOOKUP(A1433, Kickstarter!B:I, 8, FALSE)</f>
        <v>1448517816</v>
      </c>
    </row>
    <row r="1434" spans="1:8" ht="60" x14ac:dyDescent="0.25">
      <c r="A1434" s="1" t="s">
        <v>1433</v>
      </c>
      <c r="B1434" s="1" t="str">
        <f>VLOOKUP(A1434, Kickstarter!B:C, 2, FALSE)</f>
        <v>THE HOLY BIB-EL Translated By Leon Cook. The Creation: CHAPTER 1.  1* In the beginning Gods created The Heavens and The Planet Earth.</v>
      </c>
      <c r="C1434" s="9">
        <f>VLOOKUP(A1434, Kickstarter!B:E, 3, FALSE)</f>
        <v>40000</v>
      </c>
      <c r="D1434">
        <f>VLOOKUP(A1434, Kickstarter!B:E, 4, FALSE)</f>
        <v>0</v>
      </c>
      <c r="E1434" t="str">
        <f>VLOOKUP(A1434, Kickstarter!B:F, 5, FALSE)</f>
        <v>failed</v>
      </c>
      <c r="F1434" t="str">
        <f>VLOOKUP(A1434, Kickstarter!B:G, 6, FALSE)</f>
        <v>US</v>
      </c>
      <c r="G1434" t="str">
        <f>VLOOKUP(A1434, Kickstarter!B:H, 7, FALSE)</f>
        <v>USD</v>
      </c>
      <c r="H1434">
        <f>VLOOKUP(A1434, Kickstarter!B:I, 8, FALSE)</f>
        <v>1437417828</v>
      </c>
    </row>
    <row r="1435" spans="1:8" ht="60" x14ac:dyDescent="0.25">
      <c r="A1435" s="1" t="s">
        <v>1434</v>
      </c>
      <c r="B1435" s="1" t="str">
        <f>VLOOKUP(A1435, Kickstarter!B:C, 2, FALSE)</f>
        <v>Publish my book on the Gayatri Mantra in English for the benefit of the readers and the children at the orphanage in Jhansi, India</v>
      </c>
      <c r="C1435" s="9">
        <f>VLOOKUP(A1435, Kickstarter!B:E, 3, FALSE)</f>
        <v>12000</v>
      </c>
      <c r="D1435">
        <f>VLOOKUP(A1435, Kickstarter!B:E, 4, FALSE)</f>
        <v>805</v>
      </c>
      <c r="E1435" t="str">
        <f>VLOOKUP(A1435, Kickstarter!B:F, 5, FALSE)</f>
        <v>failed</v>
      </c>
      <c r="F1435" t="str">
        <f>VLOOKUP(A1435, Kickstarter!B:G, 6, FALSE)</f>
        <v>IT</v>
      </c>
      <c r="G1435" t="str">
        <f>VLOOKUP(A1435, Kickstarter!B:H, 7, FALSE)</f>
        <v>EUR</v>
      </c>
      <c r="H1435">
        <f>VLOOKUP(A1435, Kickstarter!B:I, 8, FALSE)</f>
        <v>1481367600</v>
      </c>
    </row>
    <row r="1436" spans="1:8" ht="45" x14ac:dyDescent="0.25">
      <c r="A1436" s="1" t="s">
        <v>1435</v>
      </c>
      <c r="B1436" s="1" t="str">
        <f>VLOOKUP(A1436, Kickstarter!B:C, 2, FALSE)</f>
        <v>Interest from abroad to publish my book SOCIALCAPITALISM. Need translation to English master. Help appreciated.</v>
      </c>
      <c r="C1436" s="9">
        <f>VLOOKUP(A1436, Kickstarter!B:E, 3, FALSE)</f>
        <v>82000</v>
      </c>
      <c r="D1436">
        <f>VLOOKUP(A1436, Kickstarter!B:E, 4, FALSE)</f>
        <v>8190</v>
      </c>
      <c r="E1436" t="str">
        <f>VLOOKUP(A1436, Kickstarter!B:F, 5, FALSE)</f>
        <v>failed</v>
      </c>
      <c r="F1436" t="str">
        <f>VLOOKUP(A1436, Kickstarter!B:G, 6, FALSE)</f>
        <v>DK</v>
      </c>
      <c r="G1436" t="str">
        <f>VLOOKUP(A1436, Kickstarter!B:H, 7, FALSE)</f>
        <v>DKK</v>
      </c>
      <c r="H1436">
        <f>VLOOKUP(A1436, Kickstarter!B:I, 8, FALSE)</f>
        <v>1433775600</v>
      </c>
    </row>
    <row r="1437" spans="1:8" ht="45" x14ac:dyDescent="0.25">
      <c r="A1437" s="1" t="s">
        <v>1436</v>
      </c>
      <c r="B1437" s="1" t="str">
        <f>VLOOKUP(A1437, Kickstarter!B:C, 2, FALSE)</f>
        <v>English translation of the first book from a sword and sorcery Fantasy trilogy, by Paolo Parente</v>
      </c>
      <c r="C1437" s="9">
        <f>VLOOKUP(A1437, Kickstarter!B:E, 3, FALSE)</f>
        <v>15000</v>
      </c>
      <c r="D1437">
        <f>VLOOKUP(A1437, Kickstarter!B:E, 4, FALSE)</f>
        <v>15</v>
      </c>
      <c r="E1437" t="str">
        <f>VLOOKUP(A1437, Kickstarter!B:F, 5, FALSE)</f>
        <v>failed</v>
      </c>
      <c r="F1437" t="str">
        <f>VLOOKUP(A1437, Kickstarter!B:G, 6, FALSE)</f>
        <v>IT</v>
      </c>
      <c r="G1437" t="str">
        <f>VLOOKUP(A1437, Kickstarter!B:H, 7, FALSE)</f>
        <v>EUR</v>
      </c>
      <c r="H1437">
        <f>VLOOKUP(A1437, Kickstarter!B:I, 8, FALSE)</f>
        <v>1444589020</v>
      </c>
    </row>
    <row r="1438" spans="1:8" ht="60" x14ac:dyDescent="0.25">
      <c r="A1438" s="1" t="s">
        <v>1437</v>
      </c>
      <c r="B1438" s="1" t="str">
        <f>VLOOKUP(A1438, Kickstarter!B:C, 2, FALSE)</f>
        <v>Help us to get www.mySurgery.de, an interactive eLearning-Website for general and visceral surgery, translated to english language.</v>
      </c>
      <c r="C1438" s="9">
        <f>VLOOKUP(A1438, Kickstarter!B:E, 3, FALSE)</f>
        <v>10000</v>
      </c>
      <c r="D1438">
        <f>VLOOKUP(A1438, Kickstarter!B:E, 4, FALSE)</f>
        <v>77</v>
      </c>
      <c r="E1438" t="str">
        <f>VLOOKUP(A1438, Kickstarter!B:F, 5, FALSE)</f>
        <v>failed</v>
      </c>
      <c r="F1438" t="str">
        <f>VLOOKUP(A1438, Kickstarter!B:G, 6, FALSE)</f>
        <v>DE</v>
      </c>
      <c r="G1438" t="str">
        <f>VLOOKUP(A1438, Kickstarter!B:H, 7, FALSE)</f>
        <v>EUR</v>
      </c>
      <c r="H1438">
        <f>VLOOKUP(A1438, Kickstarter!B:I, 8, FALSE)</f>
        <v>1456043057</v>
      </c>
    </row>
    <row r="1439" spans="1:8" ht="60" x14ac:dyDescent="0.25">
      <c r="A1439" s="1" t="s">
        <v>1438</v>
      </c>
      <c r="B1439" s="1" t="str">
        <f>VLOOKUP(A1439, Kickstarter!B:C, 2, FALSE)</f>
        <v>Introducing A True Story That Bridges Borders: Join Us As We Translate THE BACHELOR CHAPTERS: A THINKING WOMAN'S ROMANCE Into Spanish!</v>
      </c>
      <c r="C1439" s="9">
        <f>VLOOKUP(A1439, Kickstarter!B:E, 3, FALSE)</f>
        <v>3000</v>
      </c>
      <c r="D1439">
        <f>VLOOKUP(A1439, Kickstarter!B:E, 4, FALSE)</f>
        <v>807</v>
      </c>
      <c r="E1439" t="str">
        <f>VLOOKUP(A1439, Kickstarter!B:F, 5, FALSE)</f>
        <v>failed</v>
      </c>
      <c r="F1439" t="str">
        <f>VLOOKUP(A1439, Kickstarter!B:G, 6, FALSE)</f>
        <v>US</v>
      </c>
      <c r="G1439" t="str">
        <f>VLOOKUP(A1439, Kickstarter!B:H, 7, FALSE)</f>
        <v>USD</v>
      </c>
      <c r="H1439">
        <f>VLOOKUP(A1439, Kickstarter!B:I, 8, FALSE)</f>
        <v>1405227540</v>
      </c>
    </row>
    <row r="1440" spans="1:8" ht="60" x14ac:dyDescent="0.25">
      <c r="A1440" s="1" t="s">
        <v>1439</v>
      </c>
      <c r="B1440" s="1" t="str">
        <f>VLOOKUP(A1440, Kickstarter!B:C, 2, FALSE)</f>
        <v>Feltmaking is an acient yet modern craft using wool in creative ways. Our thorough guides should be for people all over the world.</v>
      </c>
      <c r="C1440" s="9">
        <f>VLOOKUP(A1440, Kickstarter!B:E, 3, FALSE)</f>
        <v>20000</v>
      </c>
      <c r="D1440">
        <f>VLOOKUP(A1440, Kickstarter!B:E, 4, FALSE)</f>
        <v>600</v>
      </c>
      <c r="E1440" t="str">
        <f>VLOOKUP(A1440, Kickstarter!B:F, 5, FALSE)</f>
        <v>failed</v>
      </c>
      <c r="F1440" t="str">
        <f>VLOOKUP(A1440, Kickstarter!B:G, 6, FALSE)</f>
        <v>DK</v>
      </c>
      <c r="G1440" t="str">
        <f>VLOOKUP(A1440, Kickstarter!B:H, 7, FALSE)</f>
        <v>DKK</v>
      </c>
      <c r="H1440">
        <f>VLOOKUP(A1440, Kickstarter!B:I, 8, FALSE)</f>
        <v>1461765300</v>
      </c>
    </row>
    <row r="1441" spans="1:8" ht="45" x14ac:dyDescent="0.25">
      <c r="A1441" s="1" t="s">
        <v>1440</v>
      </c>
      <c r="B1441" s="1" t="str">
        <f>VLOOKUP(A1441, Kickstarter!B:C, 2, FALSE)</f>
        <v>My English  novel has received excellent reviews. To address the great interest from Germany I want to translate it into German.</v>
      </c>
      <c r="C1441" s="9">
        <f>VLOOKUP(A1441, Kickstarter!B:E, 3, FALSE)</f>
        <v>2725</v>
      </c>
      <c r="D1441">
        <f>VLOOKUP(A1441, Kickstarter!B:E, 4, FALSE)</f>
        <v>180</v>
      </c>
      <c r="E1441" t="str">
        <f>VLOOKUP(A1441, Kickstarter!B:F, 5, FALSE)</f>
        <v>failed</v>
      </c>
      <c r="F1441" t="str">
        <f>VLOOKUP(A1441, Kickstarter!B:G, 6, FALSE)</f>
        <v>CA</v>
      </c>
      <c r="G1441" t="str">
        <f>VLOOKUP(A1441, Kickstarter!B:H, 7, FALSE)</f>
        <v>CAD</v>
      </c>
      <c r="H1441">
        <f>VLOOKUP(A1441, Kickstarter!B:I, 8, FALSE)</f>
        <v>1425758101</v>
      </c>
    </row>
    <row r="1442" spans="1:8" ht="60" x14ac:dyDescent="0.25">
      <c r="A1442" s="1" t="s">
        <v>1441</v>
      </c>
      <c r="B1442" s="1" t="str">
        <f>VLOOKUP(A1442, Kickstarter!B:C, 2, FALSE)</f>
        <v>The Museum of Perfume in Milan has been publishing its own magazine since 1998 in Italian. We would like to translate it English.</v>
      </c>
      <c r="C1442" s="9">
        <f>VLOOKUP(A1442, Kickstarter!B:E, 3, FALSE)</f>
        <v>13000</v>
      </c>
      <c r="D1442">
        <f>VLOOKUP(A1442, Kickstarter!B:E, 4, FALSE)</f>
        <v>1</v>
      </c>
      <c r="E1442" t="str">
        <f>VLOOKUP(A1442, Kickstarter!B:F, 5, FALSE)</f>
        <v>failed</v>
      </c>
      <c r="F1442" t="str">
        <f>VLOOKUP(A1442, Kickstarter!B:G, 6, FALSE)</f>
        <v>IT</v>
      </c>
      <c r="G1442" t="str">
        <f>VLOOKUP(A1442, Kickstarter!B:H, 7, FALSE)</f>
        <v>EUR</v>
      </c>
      <c r="H1442">
        <f>VLOOKUP(A1442, Kickstarter!B:I, 8, FALSE)</f>
        <v>1464285463</v>
      </c>
    </row>
    <row r="1443" spans="1:8" ht="60" x14ac:dyDescent="0.25">
      <c r="A1443" s="1" t="s">
        <v>1442</v>
      </c>
      <c r="B1443" s="1" t="str">
        <f>VLOOKUP(A1443, Kickstarter!B:C, 2, FALSE)</f>
        <v>Guru Granth Sahib; User Friendly. A book which captures the essence of the Guru Granth Sahib in modern English and also made digital.</v>
      </c>
      <c r="C1443" s="9">
        <f>VLOOKUP(A1443, Kickstarter!B:E, 3, FALSE)</f>
        <v>180000</v>
      </c>
      <c r="D1443">
        <f>VLOOKUP(A1443, Kickstarter!B:E, 4, FALSE)</f>
        <v>2020</v>
      </c>
      <c r="E1443" t="str">
        <f>VLOOKUP(A1443, Kickstarter!B:F, 5, FALSE)</f>
        <v>failed</v>
      </c>
      <c r="F1443" t="str">
        <f>VLOOKUP(A1443, Kickstarter!B:G, 6, FALSE)</f>
        <v>GB</v>
      </c>
      <c r="G1443" t="str">
        <f>VLOOKUP(A1443, Kickstarter!B:H, 7, FALSE)</f>
        <v>GBP</v>
      </c>
      <c r="H1443">
        <f>VLOOKUP(A1443, Kickstarter!B:I, 8, FALSE)</f>
        <v>1441995769</v>
      </c>
    </row>
    <row r="1444" spans="1:8" ht="60" x14ac:dyDescent="0.25">
      <c r="A1444" s="1" t="s">
        <v>1443</v>
      </c>
      <c r="B1444" s="1" t="str">
        <f>VLOOKUP(A1444, Kickstarter!B:C, 2, FALSE)</f>
        <v>If people contribute on Kickstarter, I will be able to give this 159-page e-book anthology away free to libraries and e-bookreaders.  I</v>
      </c>
      <c r="C1444" s="9">
        <f>VLOOKUP(A1444, Kickstarter!B:E, 3, FALSE)</f>
        <v>1500</v>
      </c>
      <c r="D1444">
        <f>VLOOKUP(A1444, Kickstarter!B:E, 4, FALSE)</f>
        <v>0</v>
      </c>
      <c r="E1444" t="str">
        <f>VLOOKUP(A1444, Kickstarter!B:F, 5, FALSE)</f>
        <v>failed</v>
      </c>
      <c r="F1444" t="str">
        <f>VLOOKUP(A1444, Kickstarter!B:G, 6, FALSE)</f>
        <v>US</v>
      </c>
      <c r="G1444" t="str">
        <f>VLOOKUP(A1444, Kickstarter!B:H, 7, FALSE)</f>
        <v>USD</v>
      </c>
      <c r="H1444">
        <f>VLOOKUP(A1444, Kickstarter!B:I, 8, FALSE)</f>
        <v>1464190158</v>
      </c>
    </row>
    <row r="1445" spans="1:8" ht="60" x14ac:dyDescent="0.25">
      <c r="A1445" s="1" t="s">
        <v>1444</v>
      </c>
      <c r="B1445" s="1" t="str">
        <f>VLOOKUP(A1445, Kickstarter!B:C, 2, FALSE)</f>
        <v>Hello everyone !
I need your help for translate my saga Fantasy : Icarus at the school of the gods - Book 1".</v>
      </c>
      <c r="C1445" s="9">
        <f>VLOOKUP(A1445, Kickstarter!B:E, 3, FALSE)</f>
        <v>13000</v>
      </c>
      <c r="D1445">
        <f>VLOOKUP(A1445, Kickstarter!B:E, 4, FALSE)</f>
        <v>0</v>
      </c>
      <c r="E1445" t="str">
        <f>VLOOKUP(A1445, Kickstarter!B:F, 5, FALSE)</f>
        <v>failed</v>
      </c>
      <c r="F1445" t="str">
        <f>VLOOKUP(A1445, Kickstarter!B:G, 6, FALSE)</f>
        <v>FR</v>
      </c>
      <c r="G1445" t="str">
        <f>VLOOKUP(A1445, Kickstarter!B:H, 7, FALSE)</f>
        <v>EUR</v>
      </c>
      <c r="H1445">
        <f>VLOOKUP(A1445, Kickstarter!B:I, 8, FALSE)</f>
        <v>1483395209</v>
      </c>
    </row>
    <row r="1446" spans="1:8" ht="45" x14ac:dyDescent="0.25">
      <c r="A1446" s="1" t="s">
        <v>1445</v>
      </c>
      <c r="B1446" s="1" t="str">
        <f>VLOOKUP(A1446, Kickstarter!B:C, 2, FALSE)</f>
        <v>We as a successfull german stock market newsletter publisher want expand in the US market!</v>
      </c>
      <c r="C1446" s="9">
        <f>VLOOKUP(A1446, Kickstarter!B:E, 3, FALSE)</f>
        <v>4950</v>
      </c>
      <c r="D1446">
        <f>VLOOKUP(A1446, Kickstarter!B:E, 4, FALSE)</f>
        <v>0</v>
      </c>
      <c r="E1446" t="str">
        <f>VLOOKUP(A1446, Kickstarter!B:F, 5, FALSE)</f>
        <v>failed</v>
      </c>
      <c r="F1446" t="str">
        <f>VLOOKUP(A1446, Kickstarter!B:G, 6, FALSE)</f>
        <v>DE</v>
      </c>
      <c r="G1446" t="str">
        <f>VLOOKUP(A1446, Kickstarter!B:H, 7, FALSE)</f>
        <v>EUR</v>
      </c>
      <c r="H1446">
        <f>VLOOKUP(A1446, Kickstarter!B:I, 8, FALSE)</f>
        <v>1442091462</v>
      </c>
    </row>
    <row r="1447" spans="1:8" ht="60" x14ac:dyDescent="0.25">
      <c r="A1447" s="1" t="s">
        <v>1446</v>
      </c>
      <c r="B1447" s="1" t="str">
        <f>VLOOKUP(A1447, Kickstarter!B:C, 2, FALSE)</f>
        <v>Erstellung einer deutschen Ãœbersetzung ( Lesbarmachung ) des Buches Finnegans Wake von James Joyce. Die Umsetzung erfolgt 1 zu 1.</v>
      </c>
      <c r="C1447" s="9">
        <f>VLOOKUP(A1447, Kickstarter!B:E, 3, FALSE)</f>
        <v>130000</v>
      </c>
      <c r="D1447">
        <f>VLOOKUP(A1447, Kickstarter!B:E, 4, FALSE)</f>
        <v>0</v>
      </c>
      <c r="E1447" t="str">
        <f>VLOOKUP(A1447, Kickstarter!B:F, 5, FALSE)</f>
        <v>failed</v>
      </c>
      <c r="F1447" t="str">
        <f>VLOOKUP(A1447, Kickstarter!B:G, 6, FALSE)</f>
        <v>DE</v>
      </c>
      <c r="G1447" t="str">
        <f>VLOOKUP(A1447, Kickstarter!B:H, 7, FALSE)</f>
        <v>EUR</v>
      </c>
      <c r="H1447">
        <f>VLOOKUP(A1447, Kickstarter!B:I, 8, FALSE)</f>
        <v>1434286855</v>
      </c>
    </row>
    <row r="1448" spans="1:8" ht="60" x14ac:dyDescent="0.25">
      <c r="A1448" s="1" t="s">
        <v>1447</v>
      </c>
      <c r="B1448" s="1" t="str">
        <f>VLOOKUP(A1448, Kickstarter!B:C, 2, FALSE)</f>
        <v>All backers can help us with 1â‚¬ to create the 1st Italian Manual Kickstarter - Per chi vuole finanziare le proprie idee con successo</v>
      </c>
      <c r="C1448" s="9">
        <f>VLOOKUP(A1448, Kickstarter!B:E, 3, FALSE)</f>
        <v>900</v>
      </c>
      <c r="D1448">
        <f>VLOOKUP(A1448, Kickstarter!B:E, 4, FALSE)</f>
        <v>0</v>
      </c>
      <c r="E1448" t="str">
        <f>VLOOKUP(A1448, Kickstarter!B:F, 5, FALSE)</f>
        <v>failed</v>
      </c>
      <c r="F1448" t="str">
        <f>VLOOKUP(A1448, Kickstarter!B:G, 6, FALSE)</f>
        <v>IT</v>
      </c>
      <c r="G1448" t="str">
        <f>VLOOKUP(A1448, Kickstarter!B:H, 7, FALSE)</f>
        <v>EUR</v>
      </c>
      <c r="H1448">
        <f>VLOOKUP(A1448, Kickstarter!B:I, 8, FALSE)</f>
        <v>1461235478</v>
      </c>
    </row>
    <row r="1449" spans="1:8" ht="30" x14ac:dyDescent="0.25">
      <c r="A1449" s="1" t="s">
        <v>1448</v>
      </c>
      <c r="B1449" s="1" t="str">
        <f>VLOOKUP(A1449, Kickstarter!B:C, 2, FALSE)</f>
        <v>I'm creating a dictionary of multiple Indian languages.</v>
      </c>
      <c r="C1449" s="9">
        <f>VLOOKUP(A1449, Kickstarter!B:E, 3, FALSE)</f>
        <v>500000</v>
      </c>
      <c r="D1449">
        <f>VLOOKUP(A1449, Kickstarter!B:E, 4, FALSE)</f>
        <v>75</v>
      </c>
      <c r="E1449" t="str">
        <f>VLOOKUP(A1449, Kickstarter!B:F, 5, FALSE)</f>
        <v>failed</v>
      </c>
      <c r="F1449" t="str">
        <f>VLOOKUP(A1449, Kickstarter!B:G, 6, FALSE)</f>
        <v>US</v>
      </c>
      <c r="G1449" t="str">
        <f>VLOOKUP(A1449, Kickstarter!B:H, 7, FALSE)</f>
        <v>USD</v>
      </c>
      <c r="H1449">
        <f>VLOOKUP(A1449, Kickstarter!B:I, 8, FALSE)</f>
        <v>1467999134</v>
      </c>
    </row>
    <row r="1450" spans="1:8" ht="60" x14ac:dyDescent="0.25">
      <c r="A1450" s="1" t="s">
        <v>1449</v>
      </c>
      <c r="B1450" s="1" t="str">
        <f>VLOOKUP(A1450, Kickstarter!B:C, 2, FALSE)</f>
        <v>For people in schools to the retired.
Aim is to get in to schools,gyms,work places and to travel all over the world doing talks on it.</v>
      </c>
      <c r="C1450" s="9">
        <f>VLOOKUP(A1450, Kickstarter!B:E, 3, FALSE)</f>
        <v>200000</v>
      </c>
      <c r="D1450">
        <f>VLOOKUP(A1450, Kickstarter!B:E, 4, FALSE)</f>
        <v>0</v>
      </c>
      <c r="E1450" t="str">
        <f>VLOOKUP(A1450, Kickstarter!B:F, 5, FALSE)</f>
        <v>failed</v>
      </c>
      <c r="F1450" t="str">
        <f>VLOOKUP(A1450, Kickstarter!B:G, 6, FALSE)</f>
        <v>AU</v>
      </c>
      <c r="G1450" t="str">
        <f>VLOOKUP(A1450, Kickstarter!B:H, 7, FALSE)</f>
        <v>AUD</v>
      </c>
      <c r="H1450">
        <f>VLOOKUP(A1450, Kickstarter!B:I, 8, FALSE)</f>
        <v>1432272300</v>
      </c>
    </row>
    <row r="1451" spans="1:8" ht="60" x14ac:dyDescent="0.25">
      <c r="A1451" s="1" t="s">
        <v>1450</v>
      </c>
      <c r="B1451" s="1" t="str">
        <f>VLOOKUP(A1451, Kickstarter!B:C, 2, FALSE)</f>
        <v>Calling out Backers throughout the world. We are here to provide an intermediate channel to offer U.S. products worldwide. PLEASE READ!</v>
      </c>
      <c r="C1451" s="9">
        <f>VLOOKUP(A1451, Kickstarter!B:E, 3, FALSE)</f>
        <v>8888</v>
      </c>
      <c r="D1451">
        <f>VLOOKUP(A1451, Kickstarter!B:E, 4, FALSE)</f>
        <v>0</v>
      </c>
      <c r="E1451" t="str">
        <f>VLOOKUP(A1451, Kickstarter!B:F, 5, FALSE)</f>
        <v>failed</v>
      </c>
      <c r="F1451" t="str">
        <f>VLOOKUP(A1451, Kickstarter!B:G, 6, FALSE)</f>
        <v>US</v>
      </c>
      <c r="G1451" t="str">
        <f>VLOOKUP(A1451, Kickstarter!B:H, 7, FALSE)</f>
        <v>USD</v>
      </c>
      <c r="H1451">
        <f>VLOOKUP(A1451, Kickstarter!B:I, 8, FALSE)</f>
        <v>1431286105</v>
      </c>
    </row>
    <row r="1452" spans="1:8" ht="60" x14ac:dyDescent="0.25">
      <c r="A1452" s="1" t="s">
        <v>1451</v>
      </c>
      <c r="B1452" s="1" t="str">
        <f>VLOOKUP(A1452, Kickstarter!B:C, 2, FALSE)</f>
        <v>A book of pickle recipes narrated by a mama grizzly speaking in incomplete and run-on sentences and her orangutan friend. #Artofthedill</v>
      </c>
      <c r="C1452" s="9">
        <f>VLOOKUP(A1452, Kickstarter!B:E, 3, FALSE)</f>
        <v>100000</v>
      </c>
      <c r="D1452">
        <f>VLOOKUP(A1452, Kickstarter!B:E, 4, FALSE)</f>
        <v>1</v>
      </c>
      <c r="E1452" t="str">
        <f>VLOOKUP(A1452, Kickstarter!B:F, 5, FALSE)</f>
        <v>failed</v>
      </c>
      <c r="F1452" t="str">
        <f>VLOOKUP(A1452, Kickstarter!B:G, 6, FALSE)</f>
        <v>US</v>
      </c>
      <c r="G1452" t="str">
        <f>VLOOKUP(A1452, Kickstarter!B:H, 7, FALSE)</f>
        <v>USD</v>
      </c>
      <c r="H1452">
        <f>VLOOKUP(A1452, Kickstarter!B:I, 8, FALSE)</f>
        <v>1455941197</v>
      </c>
    </row>
    <row r="1453" spans="1:8" ht="45" x14ac:dyDescent="0.25">
      <c r="A1453" s="1" t="s">
        <v>1452</v>
      </c>
      <c r="B1453" s="1" t="str">
        <f>VLOOKUP(A1453, Kickstarter!B:C, 2, FALSE)</f>
        <v>Modern Literal Translation of the Torah in English and Russian with sub-linear and interlinear layout.</v>
      </c>
      <c r="C1453" s="9">
        <f>VLOOKUP(A1453, Kickstarter!B:E, 3, FALSE)</f>
        <v>18950</v>
      </c>
      <c r="D1453">
        <f>VLOOKUP(A1453, Kickstarter!B:E, 4, FALSE)</f>
        <v>2</v>
      </c>
      <c r="E1453" t="str">
        <f>VLOOKUP(A1453, Kickstarter!B:F, 5, FALSE)</f>
        <v>canceled</v>
      </c>
      <c r="F1453" t="str">
        <f>VLOOKUP(A1453, Kickstarter!B:G, 6, FALSE)</f>
        <v>US</v>
      </c>
      <c r="G1453" t="str">
        <f>VLOOKUP(A1453, Kickstarter!B:H, 7, FALSE)</f>
        <v>USD</v>
      </c>
      <c r="H1453">
        <f>VLOOKUP(A1453, Kickstarter!B:I, 8, FALSE)</f>
        <v>1416355259</v>
      </c>
    </row>
    <row r="1454" spans="1:8" ht="45" x14ac:dyDescent="0.25">
      <c r="A1454" s="1" t="s">
        <v>1453</v>
      </c>
      <c r="B1454" s="1" t="str">
        <f>VLOOKUP(A1454, Kickstarter!B:C, 2, FALSE)</f>
        <v>I am gathering rare, out-of-print Judo books for preservation, translation and sharing.</v>
      </c>
      <c r="C1454" s="9">
        <f>VLOOKUP(A1454, Kickstarter!B:E, 3, FALSE)</f>
        <v>14000</v>
      </c>
      <c r="D1454">
        <f>VLOOKUP(A1454, Kickstarter!B:E, 4, FALSE)</f>
        <v>0</v>
      </c>
      <c r="E1454" t="str">
        <f>VLOOKUP(A1454, Kickstarter!B:F, 5, FALSE)</f>
        <v>canceled</v>
      </c>
      <c r="F1454" t="str">
        <f>VLOOKUP(A1454, Kickstarter!B:G, 6, FALSE)</f>
        <v>US</v>
      </c>
      <c r="G1454" t="str">
        <f>VLOOKUP(A1454, Kickstarter!B:H, 7, FALSE)</f>
        <v>USD</v>
      </c>
      <c r="H1454">
        <f>VLOOKUP(A1454, Kickstarter!B:I, 8, FALSE)</f>
        <v>1406566363</v>
      </c>
    </row>
    <row r="1455" spans="1:8" ht="60" x14ac:dyDescent="0.25">
      <c r="A1455" s="1" t="s">
        <v>1454</v>
      </c>
      <c r="B1455" s="1" t="str">
        <f>VLOOKUP(A1455, Kickstarter!B:C, 2, FALSE)</f>
        <v>The ambitious translation of one of the most important books in the history of medicine by Charles Estienne, the classmate of Vesalius</v>
      </c>
      <c r="C1455" s="9">
        <f>VLOOKUP(A1455, Kickstarter!B:E, 3, FALSE)</f>
        <v>25000</v>
      </c>
      <c r="D1455">
        <f>VLOOKUP(A1455, Kickstarter!B:E, 4, FALSE)</f>
        <v>0</v>
      </c>
      <c r="E1455" t="str">
        <f>VLOOKUP(A1455, Kickstarter!B:F, 5, FALSE)</f>
        <v>canceled</v>
      </c>
      <c r="F1455" t="str">
        <f>VLOOKUP(A1455, Kickstarter!B:G, 6, FALSE)</f>
        <v>FR</v>
      </c>
      <c r="G1455" t="str">
        <f>VLOOKUP(A1455, Kickstarter!B:H, 7, FALSE)</f>
        <v>EUR</v>
      </c>
      <c r="H1455">
        <f>VLOOKUP(A1455, Kickstarter!B:I, 8, FALSE)</f>
        <v>1492270947</v>
      </c>
    </row>
    <row r="1456" spans="1:8" ht="60" x14ac:dyDescent="0.25">
      <c r="A1456" s="1" t="s">
        <v>1455</v>
      </c>
      <c r="B1456" s="1" t="str">
        <f>VLOOKUP(A1456, Kickstarter!B:C, 2, FALSE)</f>
        <v>Our Beginner's Guide to Fibromyalgia is to be translated into English. Endorsed by leading Rheumatology &amp; Psychology Societies in Spain</v>
      </c>
      <c r="C1456" s="9">
        <f>VLOOKUP(A1456, Kickstarter!B:E, 3, FALSE)</f>
        <v>1750</v>
      </c>
      <c r="D1456">
        <f>VLOOKUP(A1456, Kickstarter!B:E, 4, FALSE)</f>
        <v>15</v>
      </c>
      <c r="E1456" t="str">
        <f>VLOOKUP(A1456, Kickstarter!B:F, 5, FALSE)</f>
        <v>canceled</v>
      </c>
      <c r="F1456" t="str">
        <f>VLOOKUP(A1456, Kickstarter!B:G, 6, FALSE)</f>
        <v>ES</v>
      </c>
      <c r="G1456" t="str">
        <f>VLOOKUP(A1456, Kickstarter!B:H, 7, FALSE)</f>
        <v>EUR</v>
      </c>
      <c r="H1456">
        <f>VLOOKUP(A1456, Kickstarter!B:I, 8, FALSE)</f>
        <v>1461535140</v>
      </c>
    </row>
    <row r="1457" spans="1:8" ht="60" x14ac:dyDescent="0.25">
      <c r="A1457" s="1" t="s">
        <v>1456</v>
      </c>
      <c r="B1457" s="1" t="str">
        <f>VLOOKUP(A1457, Kickstarter!B:C, 2, FALSE)</f>
        <v>The teachings of Tulku Sanjay Tsering, the body, speech and mind emanation of the esteemed 20th century Dzogchen Master Khenpo Ngaga</v>
      </c>
      <c r="C1457" s="9">
        <f>VLOOKUP(A1457, Kickstarter!B:E, 3, FALSE)</f>
        <v>15000</v>
      </c>
      <c r="D1457">
        <f>VLOOKUP(A1457, Kickstarter!B:E, 4, FALSE)</f>
        <v>1575</v>
      </c>
      <c r="E1457" t="str">
        <f>VLOOKUP(A1457, Kickstarter!B:F, 5, FALSE)</f>
        <v>canceled</v>
      </c>
      <c r="F1457" t="str">
        <f>VLOOKUP(A1457, Kickstarter!B:G, 6, FALSE)</f>
        <v>US</v>
      </c>
      <c r="G1457" t="str">
        <f>VLOOKUP(A1457, Kickstarter!B:H, 7, FALSE)</f>
        <v>USD</v>
      </c>
      <c r="H1457">
        <f>VLOOKUP(A1457, Kickstarter!B:I, 8, FALSE)</f>
        <v>1409924340</v>
      </c>
    </row>
    <row r="1458" spans="1:8" ht="30" x14ac:dyDescent="0.25">
      <c r="A1458" s="1" t="s">
        <v>1457</v>
      </c>
      <c r="B1458" s="1" t="str">
        <f>VLOOKUP(A1458, Kickstarter!B:C, 2, FALSE)</f>
        <v>English Version of my auto-published novel</v>
      </c>
      <c r="C1458" s="9">
        <f>VLOOKUP(A1458, Kickstarter!B:E, 3, FALSE)</f>
        <v>5000</v>
      </c>
      <c r="D1458">
        <f>VLOOKUP(A1458, Kickstarter!B:E, 4, FALSE)</f>
        <v>145</v>
      </c>
      <c r="E1458" t="str">
        <f>VLOOKUP(A1458, Kickstarter!B:F, 5, FALSE)</f>
        <v>canceled</v>
      </c>
      <c r="F1458" t="str">
        <f>VLOOKUP(A1458, Kickstarter!B:G, 6, FALSE)</f>
        <v>IT</v>
      </c>
      <c r="G1458" t="str">
        <f>VLOOKUP(A1458, Kickstarter!B:H, 7, FALSE)</f>
        <v>EUR</v>
      </c>
      <c r="H1458">
        <f>VLOOKUP(A1458, Kickstarter!B:I, 8, FALSE)</f>
        <v>1483459365</v>
      </c>
    </row>
    <row r="1459" spans="1:8" ht="30" x14ac:dyDescent="0.25">
      <c r="A1459" s="1" t="s">
        <v>1458</v>
      </c>
      <c r="B1459" s="1" t="str">
        <f>VLOOKUP(A1459, Kickstarter!B:C, 2, FALSE)</f>
        <v>Age is more than just a number, I hope your younger than you feel.</v>
      </c>
      <c r="C1459" s="9">
        <f>VLOOKUP(A1459, Kickstarter!B:E, 3, FALSE)</f>
        <v>6000</v>
      </c>
      <c r="D1459">
        <f>VLOOKUP(A1459, Kickstarter!B:E, 4, FALSE)</f>
        <v>0</v>
      </c>
      <c r="E1459" t="str">
        <f>VLOOKUP(A1459, Kickstarter!B:F, 5, FALSE)</f>
        <v>canceled</v>
      </c>
      <c r="F1459" t="str">
        <f>VLOOKUP(A1459, Kickstarter!B:G, 6, FALSE)</f>
        <v>US</v>
      </c>
      <c r="G1459" t="str">
        <f>VLOOKUP(A1459, Kickstarter!B:H, 7, FALSE)</f>
        <v>USD</v>
      </c>
      <c r="H1459">
        <f>VLOOKUP(A1459, Kickstarter!B:I, 8, FALSE)</f>
        <v>1447281044</v>
      </c>
    </row>
    <row r="1460" spans="1:8" ht="60" x14ac:dyDescent="0.25">
      <c r="A1460" s="1" t="s">
        <v>1459</v>
      </c>
      <c r="B1460" s="1" t="str">
        <f>VLOOKUP(A1460, Kickstarter!B:C, 2, FALSE)</f>
        <v>I decided to get help. I respect AA and recognize the value of it's methods but the overwhelming religious language is a big hurdle. .</v>
      </c>
      <c r="C1460" s="9">
        <f>VLOOKUP(A1460, Kickstarter!B:E, 3, FALSE)</f>
        <v>5000</v>
      </c>
      <c r="D1460">
        <f>VLOOKUP(A1460, Kickstarter!B:E, 4, FALSE)</f>
        <v>0</v>
      </c>
      <c r="E1460" t="str">
        <f>VLOOKUP(A1460, Kickstarter!B:F, 5, FALSE)</f>
        <v>canceled</v>
      </c>
      <c r="F1460" t="str">
        <f>VLOOKUP(A1460, Kickstarter!B:G, 6, FALSE)</f>
        <v>US</v>
      </c>
      <c r="G1460" t="str">
        <f>VLOOKUP(A1460, Kickstarter!B:H, 7, FALSE)</f>
        <v>USD</v>
      </c>
      <c r="H1460">
        <f>VLOOKUP(A1460, Kickstarter!B:I, 8, FALSE)</f>
        <v>1407729600</v>
      </c>
    </row>
    <row r="1461" spans="1:8" ht="45" x14ac:dyDescent="0.25">
      <c r="A1461" s="1" t="s">
        <v>1460</v>
      </c>
      <c r="B1461" s="1" t="str">
        <f>VLOOKUP(A1461, Kickstarter!B:C, 2, FALSE)</f>
        <v>What if you suddenly found out, that your life wasnÂ´t the life you thought you had? What if you were like all the others!</v>
      </c>
      <c r="C1461" s="9">
        <f>VLOOKUP(A1461, Kickstarter!B:E, 3, FALSE)</f>
        <v>37000</v>
      </c>
      <c r="D1461">
        <f>VLOOKUP(A1461, Kickstarter!B:E, 4, FALSE)</f>
        <v>0</v>
      </c>
      <c r="E1461" t="str">
        <f>VLOOKUP(A1461, Kickstarter!B:F, 5, FALSE)</f>
        <v>canceled</v>
      </c>
      <c r="F1461" t="str">
        <f>VLOOKUP(A1461, Kickstarter!B:G, 6, FALSE)</f>
        <v>DK</v>
      </c>
      <c r="G1461" t="str">
        <f>VLOOKUP(A1461, Kickstarter!B:H, 7, FALSE)</f>
        <v>DKK</v>
      </c>
      <c r="H1461">
        <f>VLOOKUP(A1461, Kickstarter!B:I, 8, FALSE)</f>
        <v>1449077100</v>
      </c>
    </row>
    <row r="1462" spans="1:8" ht="45" x14ac:dyDescent="0.25">
      <c r="A1462" s="1" t="s">
        <v>1461</v>
      </c>
      <c r="B1462" s="1" t="str">
        <f>VLOOKUP(A1462, Kickstarter!B:C, 2, FALSE)</f>
        <v>KJV2015 Easier to understand for our kids and family not leaving out one verse or changing a meaning one bit.</v>
      </c>
      <c r="C1462" s="9">
        <f>VLOOKUP(A1462, Kickstarter!B:E, 3, FALSE)</f>
        <v>25000000</v>
      </c>
      <c r="D1462">
        <f>VLOOKUP(A1462, Kickstarter!B:E, 4, FALSE)</f>
        <v>0</v>
      </c>
      <c r="E1462" t="str">
        <f>VLOOKUP(A1462, Kickstarter!B:F, 5, FALSE)</f>
        <v>canceled</v>
      </c>
      <c r="F1462" t="str">
        <f>VLOOKUP(A1462, Kickstarter!B:G, 6, FALSE)</f>
        <v>US</v>
      </c>
      <c r="G1462" t="str">
        <f>VLOOKUP(A1462, Kickstarter!B:H, 7, FALSE)</f>
        <v>USD</v>
      </c>
      <c r="H1462">
        <f>VLOOKUP(A1462, Kickstarter!B:I, 8, FALSE)</f>
        <v>1417391100</v>
      </c>
    </row>
    <row r="1463" spans="1:8" ht="30" x14ac:dyDescent="0.25">
      <c r="A1463" s="1" t="s">
        <v>1462</v>
      </c>
      <c r="B1463" s="1" t="str">
        <f>VLOOKUP(A1463, Kickstarter!B:C, 2, FALSE)</f>
        <v>Series 2 of Relatively Prime, a podcast of stories from the Mathematical Domain</v>
      </c>
      <c r="C1463" s="9">
        <f>VLOOKUP(A1463, Kickstarter!B:E, 3, FALSE)</f>
        <v>15000</v>
      </c>
      <c r="D1463">
        <f>VLOOKUP(A1463, Kickstarter!B:E, 4, FALSE)</f>
        <v>15186.69</v>
      </c>
      <c r="E1463" t="str">
        <f>VLOOKUP(A1463, Kickstarter!B:F, 5, FALSE)</f>
        <v>successful</v>
      </c>
      <c r="F1463" t="str">
        <f>VLOOKUP(A1463, Kickstarter!B:G, 6, FALSE)</f>
        <v>US</v>
      </c>
      <c r="G1463" t="str">
        <f>VLOOKUP(A1463, Kickstarter!B:H, 7, FALSE)</f>
        <v>USD</v>
      </c>
      <c r="H1463">
        <f>VLOOKUP(A1463, Kickstarter!B:I, 8, FALSE)</f>
        <v>1413849600</v>
      </c>
    </row>
    <row r="1464" spans="1:8" ht="30" x14ac:dyDescent="0.25">
      <c r="A1464" s="1" t="s">
        <v>1463</v>
      </c>
      <c r="B1464" s="1" t="str">
        <f>VLOOKUP(A1464, Kickstarter!B:C, 2, FALSE)</f>
        <v>A new radio show focused on short fiction produced by Louisville Public Media</v>
      </c>
      <c r="C1464" s="9">
        <f>VLOOKUP(A1464, Kickstarter!B:E, 3, FALSE)</f>
        <v>4000</v>
      </c>
      <c r="D1464">
        <f>VLOOKUP(A1464, Kickstarter!B:E, 4, FALSE)</f>
        <v>4340.7</v>
      </c>
      <c r="E1464" t="str">
        <f>VLOOKUP(A1464, Kickstarter!B:F, 5, FALSE)</f>
        <v>successful</v>
      </c>
      <c r="F1464" t="str">
        <f>VLOOKUP(A1464, Kickstarter!B:G, 6, FALSE)</f>
        <v>US</v>
      </c>
      <c r="G1464" t="str">
        <f>VLOOKUP(A1464, Kickstarter!B:H, 7, FALSE)</f>
        <v>USD</v>
      </c>
      <c r="H1464">
        <f>VLOOKUP(A1464, Kickstarter!B:I, 8, FALSE)</f>
        <v>1365609271</v>
      </c>
    </row>
    <row r="1465" spans="1:8" ht="60" x14ac:dyDescent="0.25">
      <c r="A1465" s="1" t="s">
        <v>1464</v>
      </c>
      <c r="B1465" s="1" t="str">
        <f>VLOOKUP(A1465, Kickstarter!B:C, 2, FALSE)</f>
        <v>The River Runs Through Us is a six-part, yearlong radio series exploring the meaning and metaphor of the Connecticut River.</v>
      </c>
      <c r="C1465" s="9">
        <f>VLOOKUP(A1465, Kickstarter!B:E, 3, FALSE)</f>
        <v>600</v>
      </c>
      <c r="D1465">
        <f>VLOOKUP(A1465, Kickstarter!B:E, 4, FALSE)</f>
        <v>886</v>
      </c>
      <c r="E1465" t="str">
        <f>VLOOKUP(A1465, Kickstarter!B:F, 5, FALSE)</f>
        <v>successful</v>
      </c>
      <c r="F1465" t="str">
        <f>VLOOKUP(A1465, Kickstarter!B:G, 6, FALSE)</f>
        <v>US</v>
      </c>
      <c r="G1465" t="str">
        <f>VLOOKUP(A1465, Kickstarter!B:H, 7, FALSE)</f>
        <v>USD</v>
      </c>
      <c r="H1465">
        <f>VLOOKUP(A1465, Kickstarter!B:I, 8, FALSE)</f>
        <v>1365367938</v>
      </c>
    </row>
    <row r="1466" spans="1:8" ht="15.75" x14ac:dyDescent="0.25">
      <c r="A1466" s="1" t="s">
        <v>1465</v>
      </c>
      <c r="B1466" s="1" t="str">
        <f>VLOOKUP(A1466, Kickstarter!B:C, 2, FALSE)</f>
        <v>The Best Science Media on the Web</v>
      </c>
      <c r="C1466" s="9">
        <f>VLOOKUP(A1466, Kickstarter!B:E, 3, FALSE)</f>
        <v>5000</v>
      </c>
      <c r="D1466">
        <f>VLOOKUP(A1466, Kickstarter!B:E, 4, FALSE)</f>
        <v>8160</v>
      </c>
      <c r="E1466" t="str">
        <f>VLOOKUP(A1466, Kickstarter!B:F, 5, FALSE)</f>
        <v>successful</v>
      </c>
      <c r="F1466" t="str">
        <f>VLOOKUP(A1466, Kickstarter!B:G, 6, FALSE)</f>
        <v>US</v>
      </c>
      <c r="G1466" t="str">
        <f>VLOOKUP(A1466, Kickstarter!B:H, 7, FALSE)</f>
        <v>USD</v>
      </c>
      <c r="H1466">
        <f>VLOOKUP(A1466, Kickstarter!B:I, 8, FALSE)</f>
        <v>1361029958</v>
      </c>
    </row>
    <row r="1467" spans="1:8" ht="60" x14ac:dyDescent="0.25">
      <c r="A1467" s="1" t="s">
        <v>1466</v>
      </c>
      <c r="B1467" s="1" t="str">
        <f>VLOOKUP(A1467, Kickstarter!B:C, 2, FALSE)</f>
        <v>Idle Thumbs was a podcast that ran for two years. People liked it, and we liked doing it. We want to bring it back, better than before.</v>
      </c>
      <c r="C1467" s="9">
        <f>VLOOKUP(A1467, Kickstarter!B:E, 3, FALSE)</f>
        <v>30000</v>
      </c>
      <c r="D1467">
        <f>VLOOKUP(A1467, Kickstarter!B:E, 4, FALSE)</f>
        <v>136924.35</v>
      </c>
      <c r="E1467" t="str">
        <f>VLOOKUP(A1467, Kickstarter!B:F, 5, FALSE)</f>
        <v>successful</v>
      </c>
      <c r="F1467" t="str">
        <f>VLOOKUP(A1467, Kickstarter!B:G, 6, FALSE)</f>
        <v>US</v>
      </c>
      <c r="G1467" t="str">
        <f>VLOOKUP(A1467, Kickstarter!B:H, 7, FALSE)</f>
        <v>USD</v>
      </c>
      <c r="H1467">
        <f>VLOOKUP(A1467, Kickstarter!B:I, 8, FALSE)</f>
        <v>1332385200</v>
      </c>
    </row>
    <row r="1468" spans="1:8" ht="60" x14ac:dyDescent="0.25">
      <c r="A1468" s="1" t="s">
        <v>1467</v>
      </c>
      <c r="B1468" s="1" t="str">
        <f>VLOOKUP(A1468, Kickstarter!B:C, 2, FALSE)</f>
        <v>WAYO needs your financial support to operate in 2016. Help keep the creativity and ideas of the Rochester community on the radio!</v>
      </c>
      <c r="C1468" s="9">
        <f>VLOOKUP(A1468, Kickstarter!B:E, 3, FALSE)</f>
        <v>16000</v>
      </c>
      <c r="D1468">
        <f>VLOOKUP(A1468, Kickstarter!B:E, 4, FALSE)</f>
        <v>17260.37</v>
      </c>
      <c r="E1468" t="str">
        <f>VLOOKUP(A1468, Kickstarter!B:F, 5, FALSE)</f>
        <v>successful</v>
      </c>
      <c r="F1468" t="str">
        <f>VLOOKUP(A1468, Kickstarter!B:G, 6, FALSE)</f>
        <v>US</v>
      </c>
      <c r="G1468" t="str">
        <f>VLOOKUP(A1468, Kickstarter!B:H, 7, FALSE)</f>
        <v>USD</v>
      </c>
      <c r="H1468">
        <f>VLOOKUP(A1468, Kickstarter!B:I, 8, FALSE)</f>
        <v>1452574800</v>
      </c>
    </row>
    <row r="1469" spans="1:8" ht="30" x14ac:dyDescent="0.25">
      <c r="A1469" s="1" t="s">
        <v>1468</v>
      </c>
      <c r="B1469" s="1" t="str">
        <f>VLOOKUP(A1469, Kickstarter!B:C, 2, FALSE)</f>
        <v>We are a new Spanish language podcast telling uniquely Latin American stories.</v>
      </c>
      <c r="C1469" s="9">
        <f>VLOOKUP(A1469, Kickstarter!B:E, 3, FALSE)</f>
        <v>40000</v>
      </c>
      <c r="D1469">
        <f>VLOOKUP(A1469, Kickstarter!B:E, 4, FALSE)</f>
        <v>46032</v>
      </c>
      <c r="E1469" t="str">
        <f>VLOOKUP(A1469, Kickstarter!B:F, 5, FALSE)</f>
        <v>successful</v>
      </c>
      <c r="F1469" t="str">
        <f>VLOOKUP(A1469, Kickstarter!B:G, 6, FALSE)</f>
        <v>US</v>
      </c>
      <c r="G1469" t="str">
        <f>VLOOKUP(A1469, Kickstarter!B:H, 7, FALSE)</f>
        <v>USD</v>
      </c>
      <c r="H1469">
        <f>VLOOKUP(A1469, Kickstarter!B:I, 8, FALSE)</f>
        <v>1332699285</v>
      </c>
    </row>
    <row r="1470" spans="1:8" ht="60" x14ac:dyDescent="0.25">
      <c r="A1470" s="1" t="s">
        <v>1469</v>
      </c>
      <c r="B1470" s="1" t="str">
        <f>VLOOKUP(A1470, Kickstarter!B:C, 2, FALSE)</f>
        <v>Destination DIY is a radio show &amp; podcast showcasing all kinds of creativity. Please help us make a new season of shows for your ears!</v>
      </c>
      <c r="C1470" s="9">
        <f>VLOOKUP(A1470, Kickstarter!B:E, 3, FALSE)</f>
        <v>9500</v>
      </c>
      <c r="D1470">
        <f>VLOOKUP(A1470, Kickstarter!B:E, 4, FALSE)</f>
        <v>9725</v>
      </c>
      <c r="E1470" t="str">
        <f>VLOOKUP(A1470, Kickstarter!B:F, 5, FALSE)</f>
        <v>successful</v>
      </c>
      <c r="F1470" t="str">
        <f>VLOOKUP(A1470, Kickstarter!B:G, 6, FALSE)</f>
        <v>US</v>
      </c>
      <c r="G1470" t="str">
        <f>VLOOKUP(A1470, Kickstarter!B:H, 7, FALSE)</f>
        <v>USD</v>
      </c>
      <c r="H1470">
        <f>VLOOKUP(A1470, Kickstarter!B:I, 8, FALSE)</f>
        <v>1307838049</v>
      </c>
    </row>
    <row r="1471" spans="1:8" ht="45" x14ac:dyDescent="0.25">
      <c r="A1471" s="1" t="s">
        <v>1470</v>
      </c>
      <c r="B1471" s="1" t="str">
        <f>VLOOKUP(A1471, Kickstarter!B:C, 2, FALSE)</f>
        <v>Get the inside edge on the stories that connect Americans to the world -- in your ear every week.</v>
      </c>
      <c r="C1471" s="9">
        <f>VLOOKUP(A1471, Kickstarter!B:E, 3, FALSE)</f>
        <v>44250</v>
      </c>
      <c r="D1471">
        <f>VLOOKUP(A1471, Kickstarter!B:E, 4, FALSE)</f>
        <v>47978</v>
      </c>
      <c r="E1471" t="str">
        <f>VLOOKUP(A1471, Kickstarter!B:F, 5, FALSE)</f>
        <v>successful</v>
      </c>
      <c r="F1471" t="str">
        <f>VLOOKUP(A1471, Kickstarter!B:G, 6, FALSE)</f>
        <v>US</v>
      </c>
      <c r="G1471" t="str">
        <f>VLOOKUP(A1471, Kickstarter!B:H, 7, FALSE)</f>
        <v>USD</v>
      </c>
      <c r="H1471">
        <f>VLOOKUP(A1471, Kickstarter!B:I, 8, FALSE)</f>
        <v>1360938109</v>
      </c>
    </row>
    <row r="1472" spans="1:8" ht="60" x14ac:dyDescent="0.25">
      <c r="A1472" s="1" t="s">
        <v>1471</v>
      </c>
      <c r="B1472" s="1" t="str">
        <f>VLOOKUP(A1472, Kickstarter!B:C, 2, FALSE)</f>
        <v>Carlos Mena presents the CASAMENA Radio Hour Vol 1, a  2-CD Mix and Compilation featuring new and unreleased Deep and Afro house.</v>
      </c>
      <c r="C1472" s="9">
        <f>VLOOKUP(A1472, Kickstarter!B:E, 3, FALSE)</f>
        <v>1500</v>
      </c>
      <c r="D1472">
        <f>VLOOKUP(A1472, Kickstarter!B:E, 4, FALSE)</f>
        <v>1877</v>
      </c>
      <c r="E1472" t="str">
        <f>VLOOKUP(A1472, Kickstarter!B:F, 5, FALSE)</f>
        <v>successful</v>
      </c>
      <c r="F1472" t="str">
        <f>VLOOKUP(A1472, Kickstarter!B:G, 6, FALSE)</f>
        <v>US</v>
      </c>
      <c r="G1472" t="str">
        <f>VLOOKUP(A1472, Kickstarter!B:H, 7, FALSE)</f>
        <v>USD</v>
      </c>
      <c r="H1472">
        <f>VLOOKUP(A1472, Kickstarter!B:I, 8, FALSE)</f>
        <v>1356724263</v>
      </c>
    </row>
    <row r="1473" spans="1:8" ht="60" x14ac:dyDescent="0.25">
      <c r="A1473" s="1" t="s">
        <v>1472</v>
      </c>
      <c r="B1473" s="1" t="str">
        <f>VLOOKUP(A1473, Kickstarter!B:C, 2, FALSE)</f>
        <v>Help improve the equipment, signal, and reach of 93.5 KNCE True Taos Radio, a new experiment in grassroots community media.</v>
      </c>
      <c r="C1473" s="9">
        <f>VLOOKUP(A1473, Kickstarter!B:E, 3, FALSE)</f>
        <v>32000</v>
      </c>
      <c r="D1473">
        <f>VLOOKUP(A1473, Kickstarter!B:E, 4, FALSE)</f>
        <v>33229</v>
      </c>
      <c r="E1473" t="str">
        <f>VLOOKUP(A1473, Kickstarter!B:F, 5, FALSE)</f>
        <v>successful</v>
      </c>
      <c r="F1473" t="str">
        <f>VLOOKUP(A1473, Kickstarter!B:G, 6, FALSE)</f>
        <v>US</v>
      </c>
      <c r="G1473" t="str">
        <f>VLOOKUP(A1473, Kickstarter!B:H, 7, FALSE)</f>
        <v>USD</v>
      </c>
      <c r="H1473">
        <f>VLOOKUP(A1473, Kickstarter!B:I, 8, FALSE)</f>
        <v>1428620334</v>
      </c>
    </row>
    <row r="1474" spans="1:8" ht="60" x14ac:dyDescent="0.25">
      <c r="A1474" s="1" t="s">
        <v>1473</v>
      </c>
      <c r="B1474" s="1" t="str">
        <f>VLOOKUP(A1474, Kickstarter!B:C, 2, FALSE)</f>
        <v>A podcast about surprising struggles in early parenthood, created and hosted by award-winning author and radio producer Hillary Frank.</v>
      </c>
      <c r="C1474" s="9">
        <f>VLOOKUP(A1474, Kickstarter!B:E, 3, FALSE)</f>
        <v>25000</v>
      </c>
      <c r="D1474">
        <f>VLOOKUP(A1474, Kickstarter!B:E, 4, FALSE)</f>
        <v>34676</v>
      </c>
      <c r="E1474" t="str">
        <f>VLOOKUP(A1474, Kickstarter!B:F, 5, FALSE)</f>
        <v>successful</v>
      </c>
      <c r="F1474" t="str">
        <f>VLOOKUP(A1474, Kickstarter!B:G, 6, FALSE)</f>
        <v>US</v>
      </c>
      <c r="G1474" t="str">
        <f>VLOOKUP(A1474, Kickstarter!B:H, 7, FALSE)</f>
        <v>USD</v>
      </c>
      <c r="H1474">
        <f>VLOOKUP(A1474, Kickstarter!B:I, 8, FALSE)</f>
        <v>1381928503</v>
      </c>
    </row>
    <row r="1475" spans="1:8" ht="15.75" x14ac:dyDescent="0.25">
      <c r="A1475" s="1" t="s">
        <v>1474</v>
      </c>
      <c r="B1475" s="1" t="str">
        <f>VLOOKUP(A1475, Kickstarter!B:C, 2, FALSE)</f>
        <v>Public Radio Project</v>
      </c>
      <c r="C1475" s="9">
        <f>VLOOKUP(A1475, Kickstarter!B:E, 3, FALSE)</f>
        <v>1500</v>
      </c>
      <c r="D1475">
        <f>VLOOKUP(A1475, Kickstarter!B:E, 4, FALSE)</f>
        <v>1807.74</v>
      </c>
      <c r="E1475" t="str">
        <f>VLOOKUP(A1475, Kickstarter!B:F, 5, FALSE)</f>
        <v>successful</v>
      </c>
      <c r="F1475" t="str">
        <f>VLOOKUP(A1475, Kickstarter!B:G, 6, FALSE)</f>
        <v>US</v>
      </c>
      <c r="G1475" t="str">
        <f>VLOOKUP(A1475, Kickstarter!B:H, 7, FALSE)</f>
        <v>USD</v>
      </c>
      <c r="H1475">
        <f>VLOOKUP(A1475, Kickstarter!B:I, 8, FALSE)</f>
        <v>1330644639</v>
      </c>
    </row>
    <row r="1476" spans="1:8" ht="60" x14ac:dyDescent="0.25">
      <c r="A1476" s="1" t="s">
        <v>1475</v>
      </c>
      <c r="B1476" s="1" t="str">
        <f>VLOOKUP(A1476, Kickstarter!B:C, 2, FALSE)</f>
        <v>We ended the Seattle Geekly podcast back in mid 2011, We've been thinking of bringing it back but we need help monetarily.</v>
      </c>
      <c r="C1476" s="9">
        <f>VLOOKUP(A1476, Kickstarter!B:E, 3, FALSE)</f>
        <v>3000</v>
      </c>
      <c r="D1476">
        <f>VLOOKUP(A1476, Kickstarter!B:E, 4, FALSE)</f>
        <v>3368</v>
      </c>
      <c r="E1476" t="str">
        <f>VLOOKUP(A1476, Kickstarter!B:F, 5, FALSE)</f>
        <v>successful</v>
      </c>
      <c r="F1476" t="str">
        <f>VLOOKUP(A1476, Kickstarter!B:G, 6, FALSE)</f>
        <v>US</v>
      </c>
      <c r="G1476" t="str">
        <f>VLOOKUP(A1476, Kickstarter!B:H, 7, FALSE)</f>
        <v>USD</v>
      </c>
      <c r="H1476">
        <f>VLOOKUP(A1476, Kickstarter!B:I, 8, FALSE)</f>
        <v>1379093292</v>
      </c>
    </row>
    <row r="1477" spans="1:8" ht="45" x14ac:dyDescent="0.25">
      <c r="A1477" s="1" t="s">
        <v>1476</v>
      </c>
      <c r="B1477" s="1" t="str">
        <f>VLOOKUP(A1477, Kickstarter!B:C, 2, FALSE)</f>
        <v>We're raising money to create a 30-hour comedy marathon and an upcoming tour to celebrate our 10-year podcast anniversary.</v>
      </c>
      <c r="C1477" s="9">
        <f>VLOOKUP(A1477, Kickstarter!B:E, 3, FALSE)</f>
        <v>15000</v>
      </c>
      <c r="D1477">
        <f>VLOOKUP(A1477, Kickstarter!B:E, 4, FALSE)</f>
        <v>28300.45</v>
      </c>
      <c r="E1477" t="str">
        <f>VLOOKUP(A1477, Kickstarter!B:F, 5, FALSE)</f>
        <v>successful</v>
      </c>
      <c r="F1477" t="str">
        <f>VLOOKUP(A1477, Kickstarter!B:G, 6, FALSE)</f>
        <v>US</v>
      </c>
      <c r="G1477" t="str">
        <f>VLOOKUP(A1477, Kickstarter!B:H, 7, FALSE)</f>
        <v>USD</v>
      </c>
      <c r="H1477">
        <f>VLOOKUP(A1477, Kickstarter!B:I, 8, FALSE)</f>
        <v>1419051540</v>
      </c>
    </row>
    <row r="1478" spans="1:8" ht="45" x14ac:dyDescent="0.25">
      <c r="A1478" s="1" t="s">
        <v>1477</v>
      </c>
      <c r="B1478" s="1" t="str">
        <f>VLOOKUP(A1478, Kickstarter!B:C, 2, FALSE)</f>
        <v>The Comedy Button is a brand new nerd pop culture podcast with weekly video sketches.</v>
      </c>
      <c r="C1478" s="9">
        <f>VLOOKUP(A1478, Kickstarter!B:E, 3, FALSE)</f>
        <v>6000</v>
      </c>
      <c r="D1478">
        <f>VLOOKUP(A1478, Kickstarter!B:E, 4, FALSE)</f>
        <v>39693.279999999999</v>
      </c>
      <c r="E1478" t="str">
        <f>VLOOKUP(A1478, Kickstarter!B:F, 5, FALSE)</f>
        <v>successful</v>
      </c>
      <c r="F1478" t="str">
        <f>VLOOKUP(A1478, Kickstarter!B:G, 6, FALSE)</f>
        <v>US</v>
      </c>
      <c r="G1478" t="str">
        <f>VLOOKUP(A1478, Kickstarter!B:H, 7, FALSE)</f>
        <v>USD</v>
      </c>
      <c r="H1478">
        <f>VLOOKUP(A1478, Kickstarter!B:I, 8, FALSE)</f>
        <v>1315616422</v>
      </c>
    </row>
    <row r="1479" spans="1:8" ht="60" x14ac:dyDescent="0.25">
      <c r="A1479" s="1" t="s">
        <v>1478</v>
      </c>
      <c r="B1479" s="1" t="str">
        <f>VLOOKUP(A1479, Kickstarter!B:C, 2, FALSE)</f>
        <v>WMSE, a community-funded radio station in Milwaukee, WI needs to replace its in-house digital studio to keep live music on the air.</v>
      </c>
      <c r="C1479" s="9">
        <f>VLOOKUP(A1479, Kickstarter!B:E, 3, FALSE)</f>
        <v>30000</v>
      </c>
      <c r="D1479">
        <f>VLOOKUP(A1479, Kickstarter!B:E, 4, FALSE)</f>
        <v>33393</v>
      </c>
      <c r="E1479" t="str">
        <f>VLOOKUP(A1479, Kickstarter!B:F, 5, FALSE)</f>
        <v>successful</v>
      </c>
      <c r="F1479" t="str">
        <f>VLOOKUP(A1479, Kickstarter!B:G, 6, FALSE)</f>
        <v>US</v>
      </c>
      <c r="G1479" t="str">
        <f>VLOOKUP(A1479, Kickstarter!B:H, 7, FALSE)</f>
        <v>USD</v>
      </c>
      <c r="H1479">
        <f>VLOOKUP(A1479, Kickstarter!B:I, 8, FALSE)</f>
        <v>1324609200</v>
      </c>
    </row>
    <row r="1480" spans="1:8" ht="60" x14ac:dyDescent="0.25">
      <c r="A1480" s="1" t="s">
        <v>1479</v>
      </c>
      <c r="B1480" s="1" t="str">
        <f>VLOOKUP(A1480, Kickstarter!B:C, 2, FALSE)</f>
        <v>We are a team of multimedia reporters covering the global economy. We are going to make a t-shirt and tell the story of its creation.</v>
      </c>
      <c r="C1480" s="9">
        <f>VLOOKUP(A1480, Kickstarter!B:E, 3, FALSE)</f>
        <v>50000</v>
      </c>
      <c r="D1480">
        <f>VLOOKUP(A1480, Kickstarter!B:E, 4, FALSE)</f>
        <v>590807.11</v>
      </c>
      <c r="E1480" t="str">
        <f>VLOOKUP(A1480, Kickstarter!B:F, 5, FALSE)</f>
        <v>successful</v>
      </c>
      <c r="F1480" t="str">
        <f>VLOOKUP(A1480, Kickstarter!B:G, 6, FALSE)</f>
        <v>US</v>
      </c>
      <c r="G1480" t="str">
        <f>VLOOKUP(A1480, Kickstarter!B:H, 7, FALSE)</f>
        <v>USD</v>
      </c>
      <c r="H1480">
        <f>VLOOKUP(A1480, Kickstarter!B:I, 8, FALSE)</f>
        <v>1368564913</v>
      </c>
    </row>
    <row r="1481" spans="1:8" ht="60" x14ac:dyDescent="0.25">
      <c r="A1481" s="1" t="s">
        <v>1480</v>
      </c>
      <c r="B1481" s="1" t="str">
        <f>VLOOKUP(A1481, Kickstarter!B:C, 2, FALSE)</f>
        <v>A former intelligence analyst/government transparency advocate talks to his colleagues about the past year's NSA revelations.</v>
      </c>
      <c r="C1481" s="9">
        <f>VLOOKUP(A1481, Kickstarter!B:E, 3, FALSE)</f>
        <v>1600</v>
      </c>
      <c r="D1481">
        <f>VLOOKUP(A1481, Kickstarter!B:E, 4, FALSE)</f>
        <v>2198</v>
      </c>
      <c r="E1481" t="str">
        <f>VLOOKUP(A1481, Kickstarter!B:F, 5, FALSE)</f>
        <v>successful</v>
      </c>
      <c r="F1481" t="str">
        <f>VLOOKUP(A1481, Kickstarter!B:G, 6, FALSE)</f>
        <v>US</v>
      </c>
      <c r="G1481" t="str">
        <f>VLOOKUP(A1481, Kickstarter!B:H, 7, FALSE)</f>
        <v>USD</v>
      </c>
      <c r="H1481">
        <f>VLOOKUP(A1481, Kickstarter!B:I, 8, FALSE)</f>
        <v>1399694340</v>
      </c>
    </row>
    <row r="1482" spans="1:8" ht="60" x14ac:dyDescent="0.25">
      <c r="A1482" s="1" t="s">
        <v>1481</v>
      </c>
      <c r="B1482" s="1" t="str">
        <f>VLOOKUP(A1482, Kickstarter!B:C, 2, FALSE)</f>
        <v>The Stage at KDHX will be a beacon for artistic independence in the heart of the country, showcasing new artists and old favorites.</v>
      </c>
      <c r="C1482" s="9">
        <f>VLOOKUP(A1482, Kickstarter!B:E, 3, FALSE)</f>
        <v>50000</v>
      </c>
      <c r="D1482">
        <f>VLOOKUP(A1482, Kickstarter!B:E, 4, FALSE)</f>
        <v>58520.2</v>
      </c>
      <c r="E1482" t="str">
        <f>VLOOKUP(A1482, Kickstarter!B:F, 5, FALSE)</f>
        <v>successful</v>
      </c>
      <c r="F1482" t="str">
        <f>VLOOKUP(A1482, Kickstarter!B:G, 6, FALSE)</f>
        <v>US</v>
      </c>
      <c r="G1482" t="str">
        <f>VLOOKUP(A1482, Kickstarter!B:H, 7, FALSE)</f>
        <v>USD</v>
      </c>
      <c r="H1482">
        <f>VLOOKUP(A1482, Kickstarter!B:I, 8, FALSE)</f>
        <v>1374858000</v>
      </c>
    </row>
    <row r="1483" spans="1:8" ht="60" x14ac:dyDescent="0.25">
      <c r="A1483" s="1" t="s">
        <v>1482</v>
      </c>
      <c r="B1483" s="1" t="str">
        <f>VLOOKUP(A1483, Kickstarter!B:C, 2, FALSE)</f>
        <v>This will be my first collection of short stories, written from ideas and scraps of ideas that I've had since I was a young child.</v>
      </c>
      <c r="C1483" s="9">
        <f>VLOOKUP(A1483, Kickstarter!B:E, 3, FALSE)</f>
        <v>5000</v>
      </c>
      <c r="D1483">
        <f>VLOOKUP(A1483, Kickstarter!B:E, 4, FALSE)</f>
        <v>105</v>
      </c>
      <c r="E1483" t="str">
        <f>VLOOKUP(A1483, Kickstarter!B:F, 5, FALSE)</f>
        <v>failed</v>
      </c>
      <c r="F1483" t="str">
        <f>VLOOKUP(A1483, Kickstarter!B:G, 6, FALSE)</f>
        <v>CA</v>
      </c>
      <c r="G1483" t="str">
        <f>VLOOKUP(A1483, Kickstarter!B:H, 7, FALSE)</f>
        <v>CAD</v>
      </c>
      <c r="H1483">
        <f>VLOOKUP(A1483, Kickstarter!B:I, 8, FALSE)</f>
        <v>1383430145</v>
      </c>
    </row>
    <row r="1484" spans="1:8" ht="45" x14ac:dyDescent="0.25">
      <c r="A1484" s="1" t="s">
        <v>1483</v>
      </c>
      <c r="B1484" s="1" t="str">
        <f>VLOOKUP(A1484, Kickstarter!B:C, 2, FALSE)</f>
        <v>Those who believe, call them Gods.
Those who don't believe, call them aliens.
Either way, you can't stop the war.</v>
      </c>
      <c r="C1484" s="9">
        <f>VLOOKUP(A1484, Kickstarter!B:E, 3, FALSE)</f>
        <v>5000</v>
      </c>
      <c r="D1484">
        <f>VLOOKUP(A1484, Kickstarter!B:E, 4, FALSE)</f>
        <v>5</v>
      </c>
      <c r="E1484" t="str">
        <f>VLOOKUP(A1484, Kickstarter!B:F, 5, FALSE)</f>
        <v>failed</v>
      </c>
      <c r="F1484" t="str">
        <f>VLOOKUP(A1484, Kickstarter!B:G, 6, FALSE)</f>
        <v>US</v>
      </c>
      <c r="G1484" t="str">
        <f>VLOOKUP(A1484, Kickstarter!B:H, 7, FALSE)</f>
        <v>USD</v>
      </c>
      <c r="H1484">
        <f>VLOOKUP(A1484, Kickstarter!B:I, 8, FALSE)</f>
        <v>1347004260</v>
      </c>
    </row>
    <row r="1485" spans="1:8" ht="60" x14ac:dyDescent="0.25">
      <c r="A1485" s="1" t="s">
        <v>1484</v>
      </c>
      <c r="B1485" s="1" t="str">
        <f>VLOOKUP(A1485, Kickstarter!B:C, 2, FALSE)</f>
        <v>When three social outcasts discover that Fictional characters are invading their world, they must form a team to stop this evil force.</v>
      </c>
      <c r="C1485" s="9">
        <f>VLOOKUP(A1485, Kickstarter!B:E, 3, FALSE)</f>
        <v>7000</v>
      </c>
      <c r="D1485">
        <f>VLOOKUP(A1485, Kickstarter!B:E, 4, FALSE)</f>
        <v>50</v>
      </c>
      <c r="E1485" t="str">
        <f>VLOOKUP(A1485, Kickstarter!B:F, 5, FALSE)</f>
        <v>failed</v>
      </c>
      <c r="F1485" t="str">
        <f>VLOOKUP(A1485, Kickstarter!B:G, 6, FALSE)</f>
        <v>US</v>
      </c>
      <c r="G1485" t="str">
        <f>VLOOKUP(A1485, Kickstarter!B:H, 7, FALSE)</f>
        <v>USD</v>
      </c>
      <c r="H1485">
        <f>VLOOKUP(A1485, Kickstarter!B:I, 8, FALSE)</f>
        <v>1469162275</v>
      </c>
    </row>
    <row r="1486" spans="1:8" ht="15.75" x14ac:dyDescent="0.25">
      <c r="A1486" s="1" t="s">
        <v>1485</v>
      </c>
      <c r="B1486" s="1" t="str">
        <f>VLOOKUP(A1486, Kickstarter!B:C, 2, FALSE)</f>
        <v>The mussings of an old wizard</v>
      </c>
      <c r="C1486" s="9">
        <f>VLOOKUP(A1486, Kickstarter!B:E, 3, FALSE)</f>
        <v>2000</v>
      </c>
      <c r="D1486">
        <f>VLOOKUP(A1486, Kickstarter!B:E, 4, FALSE)</f>
        <v>0</v>
      </c>
      <c r="E1486" t="str">
        <f>VLOOKUP(A1486, Kickstarter!B:F, 5, FALSE)</f>
        <v>failed</v>
      </c>
      <c r="F1486" t="str">
        <f>VLOOKUP(A1486, Kickstarter!B:G, 6, FALSE)</f>
        <v>US</v>
      </c>
      <c r="G1486" t="str">
        <f>VLOOKUP(A1486, Kickstarter!B:H, 7, FALSE)</f>
        <v>USD</v>
      </c>
      <c r="H1486">
        <f>VLOOKUP(A1486, Kickstarter!B:I, 8, FALSE)</f>
        <v>1342882260</v>
      </c>
    </row>
    <row r="1487" spans="1:8" ht="60" x14ac:dyDescent="0.25">
      <c r="A1487" s="1" t="s">
        <v>1486</v>
      </c>
      <c r="B1487" s="1" t="str">
        <f>VLOOKUP(A1487, Kickstarter!B:C, 2, FALSE)</f>
        <v>Covenant Kept is a unique story that follows an ordinary woman through an extraordinary spiritual journey. Please help fund me.</v>
      </c>
      <c r="C1487" s="9">
        <f>VLOOKUP(A1487, Kickstarter!B:E, 3, FALSE)</f>
        <v>6700</v>
      </c>
      <c r="D1487">
        <f>VLOOKUP(A1487, Kickstarter!B:E, 4, FALSE)</f>
        <v>150</v>
      </c>
      <c r="E1487" t="str">
        <f>VLOOKUP(A1487, Kickstarter!B:F, 5, FALSE)</f>
        <v>failed</v>
      </c>
      <c r="F1487" t="str">
        <f>VLOOKUP(A1487, Kickstarter!B:G, 6, FALSE)</f>
        <v>US</v>
      </c>
      <c r="G1487" t="str">
        <f>VLOOKUP(A1487, Kickstarter!B:H, 7, FALSE)</f>
        <v>USD</v>
      </c>
      <c r="H1487">
        <f>VLOOKUP(A1487, Kickstarter!B:I, 8, FALSE)</f>
        <v>1434827173</v>
      </c>
    </row>
    <row r="1488" spans="1:8" ht="60" x14ac:dyDescent="0.25">
      <c r="A1488" s="1" t="s">
        <v>1487</v>
      </c>
      <c r="B1488" s="1" t="str">
        <f>VLOOKUP(A1488, Kickstarter!B:C, 2, FALSE)</f>
        <v>Follow the intimate and intense journey of a young woman's last moments of her unexpected death and journey to the continuance of life.</v>
      </c>
      <c r="C1488" s="9">
        <f>VLOOKUP(A1488, Kickstarter!B:E, 3, FALSE)</f>
        <v>20000</v>
      </c>
      <c r="D1488">
        <f>VLOOKUP(A1488, Kickstarter!B:E, 4, FALSE)</f>
        <v>48</v>
      </c>
      <c r="E1488" t="str">
        <f>VLOOKUP(A1488, Kickstarter!B:F, 5, FALSE)</f>
        <v>failed</v>
      </c>
      <c r="F1488" t="str">
        <f>VLOOKUP(A1488, Kickstarter!B:G, 6, FALSE)</f>
        <v>US</v>
      </c>
      <c r="G1488" t="str">
        <f>VLOOKUP(A1488, Kickstarter!B:H, 7, FALSE)</f>
        <v>USD</v>
      </c>
      <c r="H1488">
        <f>VLOOKUP(A1488, Kickstarter!B:I, 8, FALSE)</f>
        <v>1425009761</v>
      </c>
    </row>
    <row r="1489" spans="1:8" ht="45" x14ac:dyDescent="0.25">
      <c r="A1489" s="1" t="s">
        <v>1488</v>
      </c>
      <c r="B1489" s="1" t="str">
        <f>VLOOKUP(A1489, Kickstarter!B:C, 2, FALSE)</f>
        <v>A lover becomes an enemy when a line has been crossed. Torn between memories and reality, his mask of sanity is slipping.</v>
      </c>
      <c r="C1489" s="9">
        <f>VLOOKUP(A1489, Kickstarter!B:E, 3, FALSE)</f>
        <v>10000</v>
      </c>
      <c r="D1489">
        <f>VLOOKUP(A1489, Kickstarter!B:E, 4, FALSE)</f>
        <v>0</v>
      </c>
      <c r="E1489" t="str">
        <f>VLOOKUP(A1489, Kickstarter!B:F, 5, FALSE)</f>
        <v>failed</v>
      </c>
      <c r="F1489" t="str">
        <f>VLOOKUP(A1489, Kickstarter!B:G, 6, FALSE)</f>
        <v>US</v>
      </c>
      <c r="G1489" t="str">
        <f>VLOOKUP(A1489, Kickstarter!B:H, 7, FALSE)</f>
        <v>USD</v>
      </c>
      <c r="H1489">
        <f>VLOOKUP(A1489, Kickstarter!B:I, 8, FALSE)</f>
        <v>1470175271</v>
      </c>
    </row>
    <row r="1490" spans="1:8" ht="45" x14ac:dyDescent="0.25">
      <c r="A1490" s="1" t="s">
        <v>1489</v>
      </c>
      <c r="B1490" s="1" t="str">
        <f>VLOOKUP(A1490, Kickstarter!B:C, 2, FALSE)</f>
        <v>A blockbuster sci-fi adventure. What would you do if one day your life changed to beyond the imaginable?</v>
      </c>
      <c r="C1490" s="9">
        <f>VLOOKUP(A1490, Kickstarter!B:E, 3, FALSE)</f>
        <v>15000</v>
      </c>
      <c r="D1490">
        <f>VLOOKUP(A1490, Kickstarter!B:E, 4, FALSE)</f>
        <v>360</v>
      </c>
      <c r="E1490" t="str">
        <f>VLOOKUP(A1490, Kickstarter!B:F, 5, FALSE)</f>
        <v>failed</v>
      </c>
      <c r="F1490" t="str">
        <f>VLOOKUP(A1490, Kickstarter!B:G, 6, FALSE)</f>
        <v>AU</v>
      </c>
      <c r="G1490" t="str">
        <f>VLOOKUP(A1490, Kickstarter!B:H, 7, FALSE)</f>
        <v>AUD</v>
      </c>
      <c r="H1490">
        <f>VLOOKUP(A1490, Kickstarter!B:I, 8, FALSE)</f>
        <v>1388928660</v>
      </c>
    </row>
    <row r="1491" spans="1:8" ht="45" x14ac:dyDescent="0.25">
      <c r="A1491" s="1" t="s">
        <v>1490</v>
      </c>
      <c r="B1491" s="1" t="str">
        <f>VLOOKUP(A1491, Kickstarter!B:C, 2, FALSE)</f>
        <v>My project is a novel, QUIET ENJOYMENT. It is a funny and serious story of one friend helping another deal with AIDS.</v>
      </c>
      <c r="C1491" s="9">
        <f>VLOOKUP(A1491, Kickstarter!B:E, 3, FALSE)</f>
        <v>5000</v>
      </c>
      <c r="D1491">
        <f>VLOOKUP(A1491, Kickstarter!B:E, 4, FALSE)</f>
        <v>0</v>
      </c>
      <c r="E1491" t="str">
        <f>VLOOKUP(A1491, Kickstarter!B:F, 5, FALSE)</f>
        <v>failed</v>
      </c>
      <c r="F1491" t="str">
        <f>VLOOKUP(A1491, Kickstarter!B:G, 6, FALSE)</f>
        <v>US</v>
      </c>
      <c r="G1491" t="str">
        <f>VLOOKUP(A1491, Kickstarter!B:H, 7, FALSE)</f>
        <v>USD</v>
      </c>
      <c r="H1491">
        <f>VLOOKUP(A1491, Kickstarter!B:I, 8, FALSE)</f>
        <v>1352994052</v>
      </c>
    </row>
    <row r="1492" spans="1:8" ht="45" x14ac:dyDescent="0.25">
      <c r="A1492" s="1" t="s">
        <v>1491</v>
      </c>
      <c r="B1492" s="1" t="str">
        <f>VLOOKUP(A1492, Kickstarter!B:C, 2, FALSE)</f>
        <v>Book ll of The Merlin Chronicles is ready to publish- just need that great cover art like Book l has: Kickstarter Book Cover Project</v>
      </c>
      <c r="C1492" s="9">
        <f>VLOOKUP(A1492, Kickstarter!B:E, 3, FALSE)</f>
        <v>2900</v>
      </c>
      <c r="D1492">
        <f>VLOOKUP(A1492, Kickstarter!B:E, 4, FALSE)</f>
        <v>895</v>
      </c>
      <c r="E1492" t="str">
        <f>VLOOKUP(A1492, Kickstarter!B:F, 5, FALSE)</f>
        <v>failed</v>
      </c>
      <c r="F1492" t="str">
        <f>VLOOKUP(A1492, Kickstarter!B:G, 6, FALSE)</f>
        <v>US</v>
      </c>
      <c r="G1492" t="str">
        <f>VLOOKUP(A1492, Kickstarter!B:H, 7, FALSE)</f>
        <v>USD</v>
      </c>
      <c r="H1492">
        <f>VLOOKUP(A1492, Kickstarter!B:I, 8, FALSE)</f>
        <v>1380720474</v>
      </c>
    </row>
    <row r="1493" spans="1:8" ht="45" x14ac:dyDescent="0.25">
      <c r="A1493" s="1" t="s">
        <v>1492</v>
      </c>
      <c r="B1493" s="1" t="str">
        <f>VLOOKUP(A1493, Kickstarter!B:C, 2, FALSE)</f>
        <v>What do you get when you take outlaws, guns, gold and and old beagle in the old west? Adventure!</v>
      </c>
      <c r="C1493" s="9">
        <f>VLOOKUP(A1493, Kickstarter!B:E, 3, FALSE)</f>
        <v>1200</v>
      </c>
      <c r="D1493">
        <f>VLOOKUP(A1493, Kickstarter!B:E, 4, FALSE)</f>
        <v>100</v>
      </c>
      <c r="E1493" t="str">
        <f>VLOOKUP(A1493, Kickstarter!B:F, 5, FALSE)</f>
        <v>failed</v>
      </c>
      <c r="F1493" t="str">
        <f>VLOOKUP(A1493, Kickstarter!B:G, 6, FALSE)</f>
        <v>US</v>
      </c>
      <c r="G1493" t="str">
        <f>VLOOKUP(A1493, Kickstarter!B:H, 7, FALSE)</f>
        <v>USD</v>
      </c>
      <c r="H1493">
        <f>VLOOKUP(A1493, Kickstarter!B:I, 8, FALSE)</f>
        <v>1424014680</v>
      </c>
    </row>
    <row r="1494" spans="1:8" ht="60" x14ac:dyDescent="0.25">
      <c r="A1494" s="1" t="s">
        <v>1493</v>
      </c>
      <c r="B1494" s="1" t="str">
        <f>VLOOKUP(A1494, Kickstarter!B:C, 2, FALSE)</f>
        <v>The Grym Brothers is a series about two brothers who are grim reapers, hunting down souls that canâ€™t or wonâ€™t move on the afterlife.</v>
      </c>
      <c r="C1494" s="9">
        <f>VLOOKUP(A1494, Kickstarter!B:E, 3, FALSE)</f>
        <v>4000</v>
      </c>
      <c r="D1494">
        <f>VLOOKUP(A1494, Kickstarter!B:E, 4, FALSE)</f>
        <v>30</v>
      </c>
      <c r="E1494" t="str">
        <f>VLOOKUP(A1494, Kickstarter!B:F, 5, FALSE)</f>
        <v>failed</v>
      </c>
      <c r="F1494" t="str">
        <f>VLOOKUP(A1494, Kickstarter!B:G, 6, FALSE)</f>
        <v>US</v>
      </c>
      <c r="G1494" t="str">
        <f>VLOOKUP(A1494, Kickstarter!B:H, 7, FALSE)</f>
        <v>USD</v>
      </c>
      <c r="H1494">
        <f>VLOOKUP(A1494, Kickstarter!B:I, 8, FALSE)</f>
        <v>1308431646</v>
      </c>
    </row>
    <row r="1495" spans="1:8" ht="45" x14ac:dyDescent="0.25">
      <c r="A1495" s="1" t="s">
        <v>1494</v>
      </c>
      <c r="B1495" s="1" t="str">
        <f>VLOOKUP(A1495, Kickstarter!B:C, 2, FALSE)</f>
        <v>Help illustrate the sequel to the bestselling 
The Transylvania Flying Squad of Detectives</v>
      </c>
      <c r="C1495" s="9">
        <f>VLOOKUP(A1495, Kickstarter!B:E, 3, FALSE)</f>
        <v>2400</v>
      </c>
      <c r="D1495">
        <f>VLOOKUP(A1495, Kickstarter!B:E, 4, FALSE)</f>
        <v>0</v>
      </c>
      <c r="E1495" t="str">
        <f>VLOOKUP(A1495, Kickstarter!B:F, 5, FALSE)</f>
        <v>failed</v>
      </c>
      <c r="F1495" t="str">
        <f>VLOOKUP(A1495, Kickstarter!B:G, 6, FALSE)</f>
        <v>US</v>
      </c>
      <c r="G1495" t="str">
        <f>VLOOKUP(A1495, Kickstarter!B:H, 7, FALSE)</f>
        <v>USD</v>
      </c>
      <c r="H1495">
        <f>VLOOKUP(A1495, Kickstarter!B:I, 8, FALSE)</f>
        <v>1371415675</v>
      </c>
    </row>
    <row r="1496" spans="1:8" ht="60" x14ac:dyDescent="0.25">
      <c r="A1496" s="1" t="s">
        <v>1495</v>
      </c>
      <c r="B1496" s="1" t="str">
        <f>VLOOKUP(A1496, Kickstarter!B:C, 2, FALSE)</f>
        <v>Help this story of the 1862 Confederate invasion of Maryland be published! It is to Sharpsburg as The Killer Angels is to Gettysburg.</v>
      </c>
      <c r="C1496" s="9">
        <f>VLOOKUP(A1496, Kickstarter!B:E, 3, FALSE)</f>
        <v>5000</v>
      </c>
      <c r="D1496">
        <f>VLOOKUP(A1496, Kickstarter!B:E, 4, FALSE)</f>
        <v>445</v>
      </c>
      <c r="E1496" t="str">
        <f>VLOOKUP(A1496, Kickstarter!B:F, 5, FALSE)</f>
        <v>failed</v>
      </c>
      <c r="F1496" t="str">
        <f>VLOOKUP(A1496, Kickstarter!B:G, 6, FALSE)</f>
        <v>US</v>
      </c>
      <c r="G1496" t="str">
        <f>VLOOKUP(A1496, Kickstarter!B:H, 7, FALSE)</f>
        <v>USD</v>
      </c>
      <c r="H1496">
        <f>VLOOKUP(A1496, Kickstarter!B:I, 8, FALSE)</f>
        <v>1428075480</v>
      </c>
    </row>
    <row r="1497" spans="1:8" ht="30" x14ac:dyDescent="0.25">
      <c r="A1497" s="1" t="s">
        <v>1496</v>
      </c>
      <c r="B1497" s="1" t="str">
        <f>VLOOKUP(A1497, Kickstarter!B:C, 2, FALSE)</f>
        <v>The Adventures of Penelope Hawthorne. Part One: The Spellbook of Dracone.</v>
      </c>
      <c r="C1497" s="9">
        <f>VLOOKUP(A1497, Kickstarter!B:E, 3, FALSE)</f>
        <v>2000</v>
      </c>
      <c r="D1497">
        <f>VLOOKUP(A1497, Kickstarter!B:E, 4, FALSE)</f>
        <v>0</v>
      </c>
      <c r="E1497" t="str">
        <f>VLOOKUP(A1497, Kickstarter!B:F, 5, FALSE)</f>
        <v>failed</v>
      </c>
      <c r="F1497" t="str">
        <f>VLOOKUP(A1497, Kickstarter!B:G, 6, FALSE)</f>
        <v>US</v>
      </c>
      <c r="G1497" t="str">
        <f>VLOOKUP(A1497, Kickstarter!B:H, 7, FALSE)</f>
        <v>USD</v>
      </c>
      <c r="H1497">
        <f>VLOOKUP(A1497, Kickstarter!B:I, 8, FALSE)</f>
        <v>1314471431</v>
      </c>
    </row>
    <row r="1498" spans="1:8" ht="45" x14ac:dyDescent="0.25">
      <c r="A1498" s="1" t="s">
        <v>1497</v>
      </c>
      <c r="B1498" s="1" t="str">
        <f>VLOOKUP(A1498, Kickstarter!B:C, 2, FALSE)</f>
        <v>Capturing the awe-inspiring magic of the likes of LoTR, Tainted Steel tells the story of one mans' struggle against Destiny.</v>
      </c>
      <c r="C1498" s="9">
        <f>VLOOKUP(A1498, Kickstarter!B:E, 3, FALSE)</f>
        <v>1500</v>
      </c>
      <c r="D1498">
        <f>VLOOKUP(A1498, Kickstarter!B:E, 4, FALSE)</f>
        <v>0</v>
      </c>
      <c r="E1498" t="str">
        <f>VLOOKUP(A1498, Kickstarter!B:F, 5, FALSE)</f>
        <v>failed</v>
      </c>
      <c r="F1498" t="str">
        <f>VLOOKUP(A1498, Kickstarter!B:G, 6, FALSE)</f>
        <v>US</v>
      </c>
      <c r="G1498" t="str">
        <f>VLOOKUP(A1498, Kickstarter!B:H, 7, FALSE)</f>
        <v>USD</v>
      </c>
      <c r="H1498">
        <f>VLOOKUP(A1498, Kickstarter!B:I, 8, FALSE)</f>
        <v>1410866659</v>
      </c>
    </row>
    <row r="1499" spans="1:8" ht="60" x14ac:dyDescent="0.25">
      <c r="A1499" s="1" t="s">
        <v>1498</v>
      </c>
      <c r="B1499" s="1" t="str">
        <f>VLOOKUP(A1499, Kickstarter!B:C, 2, FALSE)</f>
        <v>After 25 years apart, a father and son's reunion is less magical and more explosive as the revelations come out and the gloves come off</v>
      </c>
      <c r="C1499" s="9">
        <f>VLOOKUP(A1499, Kickstarter!B:E, 3, FALSE)</f>
        <v>15000</v>
      </c>
      <c r="D1499">
        <f>VLOOKUP(A1499, Kickstarter!B:E, 4, FALSE)</f>
        <v>1</v>
      </c>
      <c r="E1499" t="str">
        <f>VLOOKUP(A1499, Kickstarter!B:F, 5, FALSE)</f>
        <v>failed</v>
      </c>
      <c r="F1499" t="str">
        <f>VLOOKUP(A1499, Kickstarter!B:G, 6, FALSE)</f>
        <v>US</v>
      </c>
      <c r="G1499" t="str">
        <f>VLOOKUP(A1499, Kickstarter!B:H, 7, FALSE)</f>
        <v>USD</v>
      </c>
      <c r="H1499">
        <f>VLOOKUP(A1499, Kickstarter!B:I, 8, FALSE)</f>
        <v>1375299780</v>
      </c>
    </row>
    <row r="1500" spans="1:8" ht="60" x14ac:dyDescent="0.25">
      <c r="A1500" s="1" t="s">
        <v>1499</v>
      </c>
      <c r="B1500" s="1" t="str">
        <f>VLOOKUP(A1500, Kickstarter!B:C, 2, FALSE)</f>
        <v>Is a dead body in her bar enough to make this cop return to the force? She tried to retire . . but can she? A page-turning crime novel.</v>
      </c>
      <c r="C1500" s="9">
        <f>VLOOKUP(A1500, Kickstarter!B:E, 3, FALSE)</f>
        <v>3000</v>
      </c>
      <c r="D1500">
        <f>VLOOKUP(A1500, Kickstarter!B:E, 4, FALSE)</f>
        <v>57</v>
      </c>
      <c r="E1500" t="str">
        <f>VLOOKUP(A1500, Kickstarter!B:F, 5, FALSE)</f>
        <v>failed</v>
      </c>
      <c r="F1500" t="str">
        <f>VLOOKUP(A1500, Kickstarter!B:G, 6, FALSE)</f>
        <v>US</v>
      </c>
      <c r="G1500" t="str">
        <f>VLOOKUP(A1500, Kickstarter!B:H, 7, FALSE)</f>
        <v>USD</v>
      </c>
      <c r="H1500">
        <f>VLOOKUP(A1500, Kickstarter!B:I, 8, FALSE)</f>
        <v>1409787378</v>
      </c>
    </row>
    <row r="1501" spans="1:8" ht="60" x14ac:dyDescent="0.25">
      <c r="A1501" s="1" t="s">
        <v>1500</v>
      </c>
      <c r="B1501" s="1" t="str">
        <f>VLOOKUP(A1501, Kickstarter!B:C, 2, FALSE)</f>
        <v>Coming soon, a new science fiction novel about human evolution and sorcery. In the near future, you are either forced to adapt or die</v>
      </c>
      <c r="C1501" s="9">
        <f>VLOOKUP(A1501, Kickstarter!B:E, 3, FALSE)</f>
        <v>2000</v>
      </c>
      <c r="D1501">
        <f>VLOOKUP(A1501, Kickstarter!B:E, 4, FALSE)</f>
        <v>5</v>
      </c>
      <c r="E1501" t="str">
        <f>VLOOKUP(A1501, Kickstarter!B:F, 5, FALSE)</f>
        <v>failed</v>
      </c>
      <c r="F1501" t="str">
        <f>VLOOKUP(A1501, Kickstarter!B:G, 6, FALSE)</f>
        <v>US</v>
      </c>
      <c r="G1501" t="str">
        <f>VLOOKUP(A1501, Kickstarter!B:H, 7, FALSE)</f>
        <v>USD</v>
      </c>
      <c r="H1501">
        <f>VLOOKUP(A1501, Kickstarter!B:I, 8, FALSE)</f>
        <v>1470355833</v>
      </c>
    </row>
    <row r="1502" spans="1:8" ht="60" x14ac:dyDescent="0.25">
      <c r="A1502" s="1" t="s">
        <v>1501</v>
      </c>
      <c r="B1502" s="1" t="str">
        <f>VLOOKUP(A1502, Kickstarter!B:C, 2, FALSE)</f>
        <v>A young hero, sword play, epic tales, swamp monsters, a gang of thieves, and romance and betrayal. Forging your own destiny ain't easy.</v>
      </c>
      <c r="C1502" s="9">
        <f>VLOOKUP(A1502, Kickstarter!B:E, 3, FALSE)</f>
        <v>2800</v>
      </c>
      <c r="D1502">
        <f>VLOOKUP(A1502, Kickstarter!B:E, 4, FALSE)</f>
        <v>701</v>
      </c>
      <c r="E1502" t="str">
        <f>VLOOKUP(A1502, Kickstarter!B:F, 5, FALSE)</f>
        <v>failed</v>
      </c>
      <c r="F1502" t="str">
        <f>VLOOKUP(A1502, Kickstarter!B:G, 6, FALSE)</f>
        <v>US</v>
      </c>
      <c r="G1502" t="str">
        <f>VLOOKUP(A1502, Kickstarter!B:H, 7, FALSE)</f>
        <v>USD</v>
      </c>
      <c r="H1502">
        <f>VLOOKUP(A1502, Kickstarter!B:I, 8, FALSE)</f>
        <v>1367444557</v>
      </c>
    </row>
    <row r="1503" spans="1:8" ht="45" x14ac:dyDescent="0.25">
      <c r="A1503" s="1" t="s">
        <v>1502</v>
      </c>
      <c r="B1503" s="1" t="str">
        <f>VLOOKUP(A1503, Kickstarter!B:C, 2, FALSE)</f>
        <v>A hardcover book of surf, outdoor and nature photos from the British Columbia coast.</v>
      </c>
      <c r="C1503" s="9">
        <f>VLOOKUP(A1503, Kickstarter!B:E, 3, FALSE)</f>
        <v>52000</v>
      </c>
      <c r="D1503">
        <f>VLOOKUP(A1503, Kickstarter!B:E, 4, FALSE)</f>
        <v>86492</v>
      </c>
      <c r="E1503" t="str">
        <f>VLOOKUP(A1503, Kickstarter!B:F, 5, FALSE)</f>
        <v>successful</v>
      </c>
      <c r="F1503" t="str">
        <f>VLOOKUP(A1503, Kickstarter!B:G, 6, FALSE)</f>
        <v>CA</v>
      </c>
      <c r="G1503" t="str">
        <f>VLOOKUP(A1503, Kickstarter!B:H, 7, FALSE)</f>
        <v>CAD</v>
      </c>
      <c r="H1503">
        <f>VLOOKUP(A1503, Kickstarter!B:I, 8, FALSE)</f>
        <v>1436364023</v>
      </c>
    </row>
    <row r="1504" spans="1:8" ht="60" x14ac:dyDescent="0.25">
      <c r="A1504" s="1" t="s">
        <v>1503</v>
      </c>
      <c r="B1504" s="1" t="str">
        <f>VLOOKUP(A1504, Kickstarter!B:C, 2, FALSE)</f>
        <v>Cosmic Surgery is a photo book, set in the not too distant future where the world of cosmetic surgery is about to be transformed</v>
      </c>
      <c r="C1504" s="9">
        <f>VLOOKUP(A1504, Kickstarter!B:E, 3, FALSE)</f>
        <v>22000</v>
      </c>
      <c r="D1504">
        <f>VLOOKUP(A1504, Kickstarter!B:E, 4, FALSE)</f>
        <v>22318</v>
      </c>
      <c r="E1504" t="str">
        <f>VLOOKUP(A1504, Kickstarter!B:F, 5, FALSE)</f>
        <v>successful</v>
      </c>
      <c r="F1504" t="str">
        <f>VLOOKUP(A1504, Kickstarter!B:G, 6, FALSE)</f>
        <v>GB</v>
      </c>
      <c r="G1504" t="str">
        <f>VLOOKUP(A1504, Kickstarter!B:H, 7, FALSE)</f>
        <v>GBP</v>
      </c>
      <c r="H1504">
        <f>VLOOKUP(A1504, Kickstarter!B:I, 8, FALSE)</f>
        <v>1458943200</v>
      </c>
    </row>
    <row r="1505" spans="1:8" ht="60" x14ac:dyDescent="0.25">
      <c r="A1505" s="1" t="s">
        <v>1504</v>
      </c>
      <c r="B1505" s="1" t="str">
        <f>VLOOKUP(A1505, Kickstarter!B:C, 2, FALSE)</f>
        <v>A self-published photobook starring the Puffin and the Gannet and the islands they live on; Skokholm Island (Wales) and Helgoland.</v>
      </c>
      <c r="C1505" s="9">
        <f>VLOOKUP(A1505, Kickstarter!B:E, 3, FALSE)</f>
        <v>3750</v>
      </c>
      <c r="D1505">
        <f>VLOOKUP(A1505, Kickstarter!B:E, 4, FALSE)</f>
        <v>4045.93</v>
      </c>
      <c r="E1505" t="str">
        <f>VLOOKUP(A1505, Kickstarter!B:F, 5, FALSE)</f>
        <v>successful</v>
      </c>
      <c r="F1505" t="str">
        <f>VLOOKUP(A1505, Kickstarter!B:G, 6, FALSE)</f>
        <v>BE</v>
      </c>
      <c r="G1505" t="str">
        <f>VLOOKUP(A1505, Kickstarter!B:H, 7, FALSE)</f>
        <v>EUR</v>
      </c>
      <c r="H1505">
        <f>VLOOKUP(A1505, Kickstarter!B:I, 8, FALSE)</f>
        <v>1477210801</v>
      </c>
    </row>
    <row r="1506" spans="1:8" ht="45" x14ac:dyDescent="0.25">
      <c r="A1506" s="1" t="s">
        <v>1505</v>
      </c>
      <c r="B1506" s="1" t="str">
        <f>VLOOKUP(A1506, Kickstarter!B:C, 2, FALSE)</f>
        <v>A football photography book like no other about the 2014 World Cup in Brazil, by Ryu Voelkel.</v>
      </c>
      <c r="C1506" s="9">
        <f>VLOOKUP(A1506, Kickstarter!B:E, 3, FALSE)</f>
        <v>6500</v>
      </c>
      <c r="D1506">
        <f>VLOOKUP(A1506, Kickstarter!B:E, 4, FALSE)</f>
        <v>18066</v>
      </c>
      <c r="E1506" t="str">
        <f>VLOOKUP(A1506, Kickstarter!B:F, 5, FALSE)</f>
        <v>successful</v>
      </c>
      <c r="F1506" t="str">
        <f>VLOOKUP(A1506, Kickstarter!B:G, 6, FALSE)</f>
        <v>GB</v>
      </c>
      <c r="G1506" t="str">
        <f>VLOOKUP(A1506, Kickstarter!B:H, 7, FALSE)</f>
        <v>GBP</v>
      </c>
      <c r="H1506">
        <f>VLOOKUP(A1506, Kickstarter!B:I, 8, FALSE)</f>
        <v>1402389180</v>
      </c>
    </row>
    <row r="1507" spans="1:8" ht="60" x14ac:dyDescent="0.25">
      <c r="A1507" s="1" t="s">
        <v>1506</v>
      </c>
      <c r="B1507" s="1" t="str">
        <f>VLOOKUP(A1507, Kickstarter!B:C, 2, FALSE)</f>
        <v>Michal Iwanowskiâ€™s photobook documents a 2,200 km solitary journey that echoes his grandfatherâ€™s daring escape from a PoW camp.</v>
      </c>
      <c r="C1507" s="9">
        <f>VLOOKUP(A1507, Kickstarter!B:E, 3, FALSE)</f>
        <v>16000</v>
      </c>
      <c r="D1507">
        <f>VLOOKUP(A1507, Kickstarter!B:E, 4, FALSE)</f>
        <v>16573</v>
      </c>
      <c r="E1507" t="str">
        <f>VLOOKUP(A1507, Kickstarter!B:F, 5, FALSE)</f>
        <v>successful</v>
      </c>
      <c r="F1507" t="str">
        <f>VLOOKUP(A1507, Kickstarter!B:G, 6, FALSE)</f>
        <v>DE</v>
      </c>
      <c r="G1507" t="str">
        <f>VLOOKUP(A1507, Kickstarter!B:H, 7, FALSE)</f>
        <v>EUR</v>
      </c>
      <c r="H1507">
        <f>VLOOKUP(A1507, Kickstarter!B:I, 8, FALSE)</f>
        <v>1458676860</v>
      </c>
    </row>
    <row r="1508" spans="1:8" ht="45" x14ac:dyDescent="0.25">
      <c r="A1508" s="1" t="s">
        <v>1507</v>
      </c>
      <c r="B1508" s="1" t="str">
        <f>VLOOKUP(A1508, Kickstarter!B:C, 2, FALSE)</f>
        <v>A photographic book consisting of 36 colour photographs that explore Holden Lane High School in its final state.</v>
      </c>
      <c r="C1508" s="9">
        <f>VLOOKUP(A1508, Kickstarter!B:E, 3, FALSE)</f>
        <v>1500</v>
      </c>
      <c r="D1508">
        <f>VLOOKUP(A1508, Kickstarter!B:E, 4, FALSE)</f>
        <v>1671</v>
      </c>
      <c r="E1508" t="str">
        <f>VLOOKUP(A1508, Kickstarter!B:F, 5, FALSE)</f>
        <v>successful</v>
      </c>
      <c r="F1508" t="str">
        <f>VLOOKUP(A1508, Kickstarter!B:G, 6, FALSE)</f>
        <v>GB</v>
      </c>
      <c r="G1508" t="str">
        <f>VLOOKUP(A1508, Kickstarter!B:H, 7, FALSE)</f>
        <v>GBP</v>
      </c>
      <c r="H1508">
        <f>VLOOKUP(A1508, Kickstarter!B:I, 8, FALSE)</f>
        <v>1406227904</v>
      </c>
    </row>
    <row r="1509" spans="1:8" ht="60" x14ac:dyDescent="0.25">
      <c r="A1509" s="1" t="s">
        <v>1508</v>
      </c>
      <c r="B1509" s="1" t="str">
        <f>VLOOKUP(A1509, Kickstarter!B:C, 2, FALSE)</f>
        <v>This project is for the production of a photobook at the culmination of a photo documentary that is known as "It's Better In The Wind."</v>
      </c>
      <c r="C1509" s="9">
        <f>VLOOKUP(A1509, Kickstarter!B:E, 3, FALSE)</f>
        <v>1200</v>
      </c>
      <c r="D1509">
        <f>VLOOKUP(A1509, Kickstarter!B:E, 4, FALSE)</f>
        <v>2580</v>
      </c>
      <c r="E1509" t="str">
        <f>VLOOKUP(A1509, Kickstarter!B:F, 5, FALSE)</f>
        <v>successful</v>
      </c>
      <c r="F1509" t="str">
        <f>VLOOKUP(A1509, Kickstarter!B:G, 6, FALSE)</f>
        <v>US</v>
      </c>
      <c r="G1509" t="str">
        <f>VLOOKUP(A1509, Kickstarter!B:H, 7, FALSE)</f>
        <v>USD</v>
      </c>
      <c r="H1509">
        <f>VLOOKUP(A1509, Kickstarter!B:I, 8, FALSE)</f>
        <v>1273911000</v>
      </c>
    </row>
    <row r="1510" spans="1:8" ht="45" x14ac:dyDescent="0.25">
      <c r="A1510" s="1" t="s">
        <v>1509</v>
      </c>
      <c r="B1510" s="1" t="str">
        <f>VLOOKUP(A1510, Kickstarter!B:C, 2, FALSE)</f>
        <v>Destino tells the story of Central American migrants on the arduous trek across Mexico in pursuit of the American Dream.</v>
      </c>
      <c r="C1510" s="9">
        <f>VLOOKUP(A1510, Kickstarter!B:E, 3, FALSE)</f>
        <v>18500</v>
      </c>
      <c r="D1510">
        <f>VLOOKUP(A1510, Kickstarter!B:E, 4, FALSE)</f>
        <v>20491</v>
      </c>
      <c r="E1510" t="str">
        <f>VLOOKUP(A1510, Kickstarter!B:F, 5, FALSE)</f>
        <v>successful</v>
      </c>
      <c r="F1510" t="str">
        <f>VLOOKUP(A1510, Kickstarter!B:G, 6, FALSE)</f>
        <v>US</v>
      </c>
      <c r="G1510" t="str">
        <f>VLOOKUP(A1510, Kickstarter!B:H, 7, FALSE)</f>
        <v>USD</v>
      </c>
      <c r="H1510">
        <f>VLOOKUP(A1510, Kickstarter!B:I, 8, FALSE)</f>
        <v>1403880281</v>
      </c>
    </row>
    <row r="1511" spans="1:8" ht="60" x14ac:dyDescent="0.25">
      <c r="A1511" s="1" t="s">
        <v>1510</v>
      </c>
      <c r="B1511" s="1" t="str">
        <f>VLOOKUP(A1511, Kickstarter!B:C, 2, FALSE)</f>
        <v>A photobook about climate change, natural catastrophes, and to what extent disaster management became part of our landscape.</v>
      </c>
      <c r="C1511" s="9">
        <f>VLOOKUP(A1511, Kickstarter!B:E, 3, FALSE)</f>
        <v>17500</v>
      </c>
      <c r="D1511">
        <f>VLOOKUP(A1511, Kickstarter!B:E, 4, FALSE)</f>
        <v>21637.22</v>
      </c>
      <c r="E1511" t="str">
        <f>VLOOKUP(A1511, Kickstarter!B:F, 5, FALSE)</f>
        <v>successful</v>
      </c>
      <c r="F1511" t="str">
        <f>VLOOKUP(A1511, Kickstarter!B:G, 6, FALSE)</f>
        <v>DE</v>
      </c>
      <c r="G1511" t="str">
        <f>VLOOKUP(A1511, Kickstarter!B:H, 7, FALSE)</f>
        <v>EUR</v>
      </c>
      <c r="H1511">
        <f>VLOOKUP(A1511, Kickstarter!B:I, 8, FALSE)</f>
        <v>1487113140</v>
      </c>
    </row>
    <row r="1512" spans="1:8" ht="60" x14ac:dyDescent="0.25">
      <c r="A1512" s="1" t="s">
        <v>1511</v>
      </c>
      <c r="B1512" s="1" t="str">
        <f>VLOOKUP(A1512, Kickstarter!B:C, 2, FALSE)</f>
        <v>A unique insider 10-year photo-diary of rave culture-people-places. 1st edition sold out; new edition available in the USA &amp; Europe.</v>
      </c>
      <c r="C1512" s="9">
        <f>VLOOKUP(A1512, Kickstarter!B:E, 3, FALSE)</f>
        <v>16000</v>
      </c>
      <c r="D1512">
        <f>VLOOKUP(A1512, Kickstarter!B:E, 4, FALSE)</f>
        <v>16165.6</v>
      </c>
      <c r="E1512" t="str">
        <f>VLOOKUP(A1512, Kickstarter!B:F, 5, FALSE)</f>
        <v>successful</v>
      </c>
      <c r="F1512" t="str">
        <f>VLOOKUP(A1512, Kickstarter!B:G, 6, FALSE)</f>
        <v>GB</v>
      </c>
      <c r="G1512" t="str">
        <f>VLOOKUP(A1512, Kickstarter!B:H, 7, FALSE)</f>
        <v>GBP</v>
      </c>
      <c r="H1512">
        <f>VLOOKUP(A1512, Kickstarter!B:I, 8, FALSE)</f>
        <v>1405761278</v>
      </c>
    </row>
    <row r="1513" spans="1:8" ht="60" x14ac:dyDescent="0.25">
      <c r="A1513" s="1" t="s">
        <v>1512</v>
      </c>
      <c r="B1513" s="1" t="str">
        <f>VLOOKUP(A1513, Kickstarter!B:C, 2, FALSE)</f>
        <v>A book that presents an account of my daughterâ€™s adoption through an examination of 19th-century "hidden mother" photographs</v>
      </c>
      <c r="C1513" s="9">
        <f>VLOOKUP(A1513, Kickstarter!B:E, 3, FALSE)</f>
        <v>14000</v>
      </c>
      <c r="D1513">
        <f>VLOOKUP(A1513, Kickstarter!B:E, 4, FALSE)</f>
        <v>15651</v>
      </c>
      <c r="E1513" t="str">
        <f>VLOOKUP(A1513, Kickstarter!B:F, 5, FALSE)</f>
        <v>successful</v>
      </c>
      <c r="F1513" t="str">
        <f>VLOOKUP(A1513, Kickstarter!B:G, 6, FALSE)</f>
        <v>US</v>
      </c>
      <c r="G1513" t="str">
        <f>VLOOKUP(A1513, Kickstarter!B:H, 7, FALSE)</f>
        <v>USD</v>
      </c>
      <c r="H1513">
        <f>VLOOKUP(A1513, Kickstarter!B:I, 8, FALSE)</f>
        <v>1447858804</v>
      </c>
    </row>
    <row r="1514" spans="1:8" ht="60" x14ac:dyDescent="0.25">
      <c r="A1514" s="1" t="s">
        <v>1513</v>
      </c>
      <c r="B1514" s="1" t="str">
        <f>VLOOKUP(A1514, Kickstarter!B:C, 2, FALSE)</f>
        <v>DC's top street photographers document the inauguration of Donald J. Trump -- 3 days that will rock a nation and change the world.</v>
      </c>
      <c r="C1514" s="9">
        <f>VLOOKUP(A1514, Kickstarter!B:E, 3, FALSE)</f>
        <v>3500</v>
      </c>
      <c r="D1514">
        <f>VLOOKUP(A1514, Kickstarter!B:E, 4, FALSE)</f>
        <v>19557</v>
      </c>
      <c r="E1514" t="str">
        <f>VLOOKUP(A1514, Kickstarter!B:F, 5, FALSE)</f>
        <v>successful</v>
      </c>
      <c r="F1514" t="str">
        <f>VLOOKUP(A1514, Kickstarter!B:G, 6, FALSE)</f>
        <v>US</v>
      </c>
      <c r="G1514" t="str">
        <f>VLOOKUP(A1514, Kickstarter!B:H, 7, FALSE)</f>
        <v>USD</v>
      </c>
      <c r="H1514">
        <f>VLOOKUP(A1514, Kickstarter!B:I, 8, FALSE)</f>
        <v>1486311939</v>
      </c>
    </row>
    <row r="1515" spans="1:8" ht="45" x14ac:dyDescent="0.25">
      <c r="A1515" s="1" t="s">
        <v>1514</v>
      </c>
      <c r="B1515" s="1" t="str">
        <f>VLOOKUP(A1515, Kickstarter!B:C, 2, FALSE)</f>
        <v>An intimate portrait of Russian women in their private spaces by late photographer Andy Rocchelli published by Cesura.</v>
      </c>
      <c r="C1515" s="9">
        <f>VLOOKUP(A1515, Kickstarter!B:E, 3, FALSE)</f>
        <v>8000</v>
      </c>
      <c r="D1515">
        <f>VLOOKUP(A1515, Kickstarter!B:E, 4, FALSE)</f>
        <v>12001.5</v>
      </c>
      <c r="E1515" t="str">
        <f>VLOOKUP(A1515, Kickstarter!B:F, 5, FALSE)</f>
        <v>successful</v>
      </c>
      <c r="F1515" t="str">
        <f>VLOOKUP(A1515, Kickstarter!B:G, 6, FALSE)</f>
        <v>GB</v>
      </c>
      <c r="G1515" t="str">
        <f>VLOOKUP(A1515, Kickstarter!B:H, 7, FALSE)</f>
        <v>GBP</v>
      </c>
      <c r="H1515">
        <f>VLOOKUP(A1515, Kickstarter!B:I, 8, FALSE)</f>
        <v>1405523866</v>
      </c>
    </row>
    <row r="1516" spans="1:8" ht="45" x14ac:dyDescent="0.25">
      <c r="A1516" s="1" t="s">
        <v>1515</v>
      </c>
      <c r="B1516" s="1" t="str">
        <f>VLOOKUP(A1516, Kickstarter!B:C, 2, FALSE)</f>
        <v>Racing Age is a documentary photography book about masters track &amp; field athletes of retirement age and older.</v>
      </c>
      <c r="C1516" s="9">
        <f>VLOOKUP(A1516, Kickstarter!B:E, 3, FALSE)</f>
        <v>25000</v>
      </c>
      <c r="D1516">
        <f>VLOOKUP(A1516, Kickstarter!B:E, 4, FALSE)</f>
        <v>26619</v>
      </c>
      <c r="E1516" t="str">
        <f>VLOOKUP(A1516, Kickstarter!B:F, 5, FALSE)</f>
        <v>successful</v>
      </c>
      <c r="F1516" t="str">
        <f>VLOOKUP(A1516, Kickstarter!B:G, 6, FALSE)</f>
        <v>US</v>
      </c>
      <c r="G1516" t="str">
        <f>VLOOKUP(A1516, Kickstarter!B:H, 7, FALSE)</f>
        <v>USD</v>
      </c>
      <c r="H1516">
        <f>VLOOKUP(A1516, Kickstarter!B:I, 8, FALSE)</f>
        <v>1443363640</v>
      </c>
    </row>
    <row r="1517" spans="1:8" ht="60" x14ac:dyDescent="0.25">
      <c r="A1517" s="1" t="s">
        <v>1516</v>
      </c>
      <c r="B1517" s="1" t="str">
        <f>VLOOKUP(A1517, Kickstarter!B:C, 2, FALSE)</f>
        <v>Eyes as Big as Plates - The book! Featuring over 50 portraits, field notes and behind the scenes stories from seniors around the world.</v>
      </c>
      <c r="C1517" s="9">
        <f>VLOOKUP(A1517, Kickstarter!B:E, 3, FALSE)</f>
        <v>300000</v>
      </c>
      <c r="D1517">
        <f>VLOOKUP(A1517, Kickstarter!B:E, 4, FALSE)</f>
        <v>471567</v>
      </c>
      <c r="E1517" t="str">
        <f>VLOOKUP(A1517, Kickstarter!B:F, 5, FALSE)</f>
        <v>successful</v>
      </c>
      <c r="F1517" t="str">
        <f>VLOOKUP(A1517, Kickstarter!B:G, 6, FALSE)</f>
        <v>NO</v>
      </c>
      <c r="G1517" t="str">
        <f>VLOOKUP(A1517, Kickstarter!B:H, 7, FALSE)</f>
        <v>NOK</v>
      </c>
      <c r="H1517">
        <f>VLOOKUP(A1517, Kickstarter!B:I, 8, FALSE)</f>
        <v>1458104697</v>
      </c>
    </row>
    <row r="1518" spans="1:8" ht="45" x14ac:dyDescent="0.25">
      <c r="A1518" s="1" t="s">
        <v>1517</v>
      </c>
      <c r="B1518" s="1" t="str">
        <f>VLOOKUP(A1518, Kickstarter!B:C, 2, FALSE)</f>
        <v>'Everything flows' - Heraclitus   // A visual poem on lifeâ€™s transitory nature, told through the lens of a contemporary nomad.</v>
      </c>
      <c r="C1518" s="9">
        <f>VLOOKUP(A1518, Kickstarter!B:E, 3, FALSE)</f>
        <v>17000</v>
      </c>
      <c r="D1518">
        <f>VLOOKUP(A1518, Kickstarter!B:E, 4, FALSE)</f>
        <v>18472</v>
      </c>
      <c r="E1518" t="str">
        <f>VLOOKUP(A1518, Kickstarter!B:F, 5, FALSE)</f>
        <v>successful</v>
      </c>
      <c r="F1518" t="str">
        <f>VLOOKUP(A1518, Kickstarter!B:G, 6, FALSE)</f>
        <v>US</v>
      </c>
      <c r="G1518" t="str">
        <f>VLOOKUP(A1518, Kickstarter!B:H, 7, FALSE)</f>
        <v>USD</v>
      </c>
      <c r="H1518">
        <f>VLOOKUP(A1518, Kickstarter!B:I, 8, FALSE)</f>
        <v>1475762400</v>
      </c>
    </row>
    <row r="1519" spans="1:8" ht="60" x14ac:dyDescent="0.25">
      <c r="A1519" s="1" t="s">
        <v>1518</v>
      </c>
      <c r="B1519" s="1" t="str">
        <f>VLOOKUP(A1519, Kickstarter!B:C, 2, FALSE)</f>
        <v>THE WATCHERS is the first book of photos by Haley Morris-Cafiero.  It will contain the images from Wait Watchers and new photos.</v>
      </c>
      <c r="C1519" s="9">
        <f>VLOOKUP(A1519, Kickstarter!B:E, 3, FALSE)</f>
        <v>15000</v>
      </c>
      <c r="D1519">
        <f>VLOOKUP(A1519, Kickstarter!B:E, 4, FALSE)</f>
        <v>24297</v>
      </c>
      <c r="E1519" t="str">
        <f>VLOOKUP(A1519, Kickstarter!B:F, 5, FALSE)</f>
        <v>successful</v>
      </c>
      <c r="F1519" t="str">
        <f>VLOOKUP(A1519, Kickstarter!B:G, 6, FALSE)</f>
        <v>US</v>
      </c>
      <c r="G1519" t="str">
        <f>VLOOKUP(A1519, Kickstarter!B:H, 7, FALSE)</f>
        <v>USD</v>
      </c>
      <c r="H1519">
        <f>VLOOKUP(A1519, Kickstarter!B:I, 8, FALSE)</f>
        <v>1417845600</v>
      </c>
    </row>
    <row r="1520" spans="1:8" ht="30" x14ac:dyDescent="0.25">
      <c r="A1520" s="1" t="s">
        <v>1519</v>
      </c>
      <c r="B1520" s="1" t="str">
        <f>VLOOKUP(A1520, Kickstarter!B:C, 2, FALSE)</f>
        <v>A photobook of Robin Schwartz's ongoing series with her daughter Amelia.</v>
      </c>
      <c r="C1520" s="9">
        <f>VLOOKUP(A1520, Kickstarter!B:E, 3, FALSE)</f>
        <v>15000</v>
      </c>
      <c r="D1520">
        <f>VLOOKUP(A1520, Kickstarter!B:E, 4, FALSE)</f>
        <v>30805</v>
      </c>
      <c r="E1520" t="str">
        <f>VLOOKUP(A1520, Kickstarter!B:F, 5, FALSE)</f>
        <v>successful</v>
      </c>
      <c r="F1520" t="str">
        <f>VLOOKUP(A1520, Kickstarter!B:G, 6, FALSE)</f>
        <v>US</v>
      </c>
      <c r="G1520" t="str">
        <f>VLOOKUP(A1520, Kickstarter!B:H, 7, FALSE)</f>
        <v>USD</v>
      </c>
      <c r="H1520">
        <f>VLOOKUP(A1520, Kickstarter!B:I, 8, FALSE)</f>
        <v>1401565252</v>
      </c>
    </row>
    <row r="1521" spans="1:8" ht="60" x14ac:dyDescent="0.25">
      <c r="A1521" s="1" t="s">
        <v>1520</v>
      </c>
      <c r="B1521" s="1" t="str">
        <f>VLOOKUP(A1521, Kickstarter!B:C, 2, FALSE)</f>
        <v>A documentary photobook that captures the late 70s in evangelical America seen thru the eyes of a closeted and religious young man.</v>
      </c>
      <c r="C1521" s="9">
        <f>VLOOKUP(A1521, Kickstarter!B:E, 3, FALSE)</f>
        <v>9000</v>
      </c>
      <c r="D1521">
        <f>VLOOKUP(A1521, Kickstarter!B:E, 4, FALSE)</f>
        <v>9302.75</v>
      </c>
      <c r="E1521" t="str">
        <f>VLOOKUP(A1521, Kickstarter!B:F, 5, FALSE)</f>
        <v>successful</v>
      </c>
      <c r="F1521" t="str">
        <f>VLOOKUP(A1521, Kickstarter!B:G, 6, FALSE)</f>
        <v>US</v>
      </c>
      <c r="G1521" t="str">
        <f>VLOOKUP(A1521, Kickstarter!B:H, 7, FALSE)</f>
        <v>USD</v>
      </c>
      <c r="H1521">
        <f>VLOOKUP(A1521, Kickstarter!B:I, 8, FALSE)</f>
        <v>1403301540</v>
      </c>
    </row>
    <row r="1522" spans="1:8" ht="45" x14ac:dyDescent="0.25">
      <c r="A1522" s="1" t="s">
        <v>1521</v>
      </c>
      <c r="B1522" s="1" t="str">
        <f>VLOOKUP(A1522, Kickstarter!B:C, 2, FALSE)</f>
        <v>A self-published photography book by Andrew Miksys from his new series about Belarus</v>
      </c>
      <c r="C1522" s="9">
        <f>VLOOKUP(A1522, Kickstarter!B:E, 3, FALSE)</f>
        <v>18000</v>
      </c>
      <c r="D1522">
        <f>VLOOKUP(A1522, Kickstarter!B:E, 4, FALSE)</f>
        <v>18625</v>
      </c>
      <c r="E1522" t="str">
        <f>VLOOKUP(A1522, Kickstarter!B:F, 5, FALSE)</f>
        <v>successful</v>
      </c>
      <c r="F1522" t="str">
        <f>VLOOKUP(A1522, Kickstarter!B:G, 6, FALSE)</f>
        <v>US</v>
      </c>
      <c r="G1522" t="str">
        <f>VLOOKUP(A1522, Kickstarter!B:H, 7, FALSE)</f>
        <v>USD</v>
      </c>
      <c r="H1522">
        <f>VLOOKUP(A1522, Kickstarter!B:I, 8, FALSE)</f>
        <v>1418961600</v>
      </c>
    </row>
    <row r="1523" spans="1:8" ht="45" x14ac:dyDescent="0.25">
      <c r="A1523" s="1" t="s">
        <v>1522</v>
      </c>
      <c r="B1523" s="1" t="str">
        <f>VLOOKUP(A1523, Kickstarter!B:C, 2, FALSE)</f>
        <v>STREET, a hard-bound book 9 1/2"x 11" 106 black and white photographs shot in New York City from 1975 through 1998.</v>
      </c>
      <c r="C1523" s="9">
        <f>VLOOKUP(A1523, Kickstarter!B:E, 3, FALSE)</f>
        <v>37500</v>
      </c>
      <c r="D1523">
        <f>VLOOKUP(A1523, Kickstarter!B:E, 4, FALSE)</f>
        <v>40055</v>
      </c>
      <c r="E1523" t="str">
        <f>VLOOKUP(A1523, Kickstarter!B:F, 5, FALSE)</f>
        <v>successful</v>
      </c>
      <c r="F1523" t="str">
        <f>VLOOKUP(A1523, Kickstarter!B:G, 6, FALSE)</f>
        <v>US</v>
      </c>
      <c r="G1523" t="str">
        <f>VLOOKUP(A1523, Kickstarter!B:H, 7, FALSE)</f>
        <v>USD</v>
      </c>
      <c r="H1523">
        <f>VLOOKUP(A1523, Kickstarter!B:I, 8, FALSE)</f>
        <v>1465272091</v>
      </c>
    </row>
    <row r="1524" spans="1:8" ht="60" x14ac:dyDescent="0.25">
      <c r="A1524" s="1" t="s">
        <v>1523</v>
      </c>
      <c r="B1524" s="1" t="str">
        <f>VLOOKUP(A1524, Kickstarter!B:C, 2, FALSE)</f>
        <v>A stunning Smartphone enabled coffee table book based on Robyn Davidsonâ€™s legendary 1,700 mile camel trek across the Australian Outback</v>
      </c>
      <c r="C1524" s="9">
        <f>VLOOKUP(A1524, Kickstarter!B:E, 3, FALSE)</f>
        <v>43500</v>
      </c>
      <c r="D1524">
        <f>VLOOKUP(A1524, Kickstarter!B:E, 4, FALSE)</f>
        <v>60450.1</v>
      </c>
      <c r="E1524" t="str">
        <f>VLOOKUP(A1524, Kickstarter!B:F, 5, FALSE)</f>
        <v>successful</v>
      </c>
      <c r="F1524" t="str">
        <f>VLOOKUP(A1524, Kickstarter!B:G, 6, FALSE)</f>
        <v>US</v>
      </c>
      <c r="G1524" t="str">
        <f>VLOOKUP(A1524, Kickstarter!B:H, 7, FALSE)</f>
        <v>USD</v>
      </c>
      <c r="H1524">
        <f>VLOOKUP(A1524, Kickstarter!B:I, 8, FALSE)</f>
        <v>1413575739</v>
      </c>
    </row>
    <row r="1525" spans="1:8" ht="60" x14ac:dyDescent="0.25">
      <c r="A1525" s="1" t="s">
        <v>1524</v>
      </c>
      <c r="B1525" s="1" t="str">
        <f>VLOOKUP(A1525, Kickstarter!B:C, 2, FALSE)</f>
        <v>Monograph featuring PDX photographer Jake Shivery's 8x10 contact portraits; 1/2 plates and 1/2 extensive essay.  Approx. 9x12, 108 pgs.</v>
      </c>
      <c r="C1525" s="9">
        <f>VLOOKUP(A1525, Kickstarter!B:E, 3, FALSE)</f>
        <v>18500</v>
      </c>
      <c r="D1525">
        <f>VLOOKUP(A1525, Kickstarter!B:E, 4, FALSE)</f>
        <v>23096</v>
      </c>
      <c r="E1525" t="str">
        <f>VLOOKUP(A1525, Kickstarter!B:F, 5, FALSE)</f>
        <v>successful</v>
      </c>
      <c r="F1525" t="str">
        <f>VLOOKUP(A1525, Kickstarter!B:G, 6, FALSE)</f>
        <v>US</v>
      </c>
      <c r="G1525" t="str">
        <f>VLOOKUP(A1525, Kickstarter!B:H, 7, FALSE)</f>
        <v>USD</v>
      </c>
      <c r="H1525">
        <f>VLOOKUP(A1525, Kickstarter!B:I, 8, FALSE)</f>
        <v>1419292800</v>
      </c>
    </row>
    <row r="1526" spans="1:8" ht="45" x14ac:dyDescent="0.25">
      <c r="A1526" s="1" t="s">
        <v>1525</v>
      </c>
      <c r="B1526" s="1" t="str">
        <f>VLOOKUP(A1526, Kickstarter!B:C, 2, FALSE)</f>
        <v>Limited edition split zine by photographers AdeY and Kersti K. 100 signed and hand numbered copies!</v>
      </c>
      <c r="C1526" s="9">
        <f>VLOOKUP(A1526, Kickstarter!B:E, 3, FALSE)</f>
        <v>3000</v>
      </c>
      <c r="D1526">
        <f>VLOOKUP(A1526, Kickstarter!B:E, 4, FALSE)</f>
        <v>6210</v>
      </c>
      <c r="E1526" t="str">
        <f>VLOOKUP(A1526, Kickstarter!B:F, 5, FALSE)</f>
        <v>successful</v>
      </c>
      <c r="F1526" t="str">
        <f>VLOOKUP(A1526, Kickstarter!B:G, 6, FALSE)</f>
        <v>SE</v>
      </c>
      <c r="G1526" t="str">
        <f>VLOOKUP(A1526, Kickstarter!B:H, 7, FALSE)</f>
        <v>SEK</v>
      </c>
      <c r="H1526">
        <f>VLOOKUP(A1526, Kickstarter!B:I, 8, FALSE)</f>
        <v>1487592090</v>
      </c>
    </row>
    <row r="1527" spans="1:8" ht="60" x14ac:dyDescent="0.25">
      <c r="A1527" s="1" t="s">
        <v>1526</v>
      </c>
      <c r="B1527" s="1" t="str">
        <f>VLOOKUP(A1527, Kickstarter!B:C, 2, FALSE)</f>
        <v>With content created in Iceland, Silver Hour is a book of photographs, journal entries, and drawings about light and the landscape.</v>
      </c>
      <c r="C1527" s="9">
        <f>VLOOKUP(A1527, Kickstarter!B:E, 3, FALSE)</f>
        <v>2600</v>
      </c>
      <c r="D1527">
        <f>VLOOKUP(A1527, Kickstarter!B:E, 4, FALSE)</f>
        <v>4524.1499999999996</v>
      </c>
      <c r="E1527" t="str">
        <f>VLOOKUP(A1527, Kickstarter!B:F, 5, FALSE)</f>
        <v>successful</v>
      </c>
      <c r="F1527" t="str">
        <f>VLOOKUP(A1527, Kickstarter!B:G, 6, FALSE)</f>
        <v>US</v>
      </c>
      <c r="G1527" t="str">
        <f>VLOOKUP(A1527, Kickstarter!B:H, 7, FALSE)</f>
        <v>USD</v>
      </c>
      <c r="H1527">
        <f>VLOOKUP(A1527, Kickstarter!B:I, 8, FALSE)</f>
        <v>1471539138</v>
      </c>
    </row>
    <row r="1528" spans="1:8" ht="60" x14ac:dyDescent="0.25">
      <c r="A1528" s="1" t="s">
        <v>1527</v>
      </c>
      <c r="B1528" s="1" t="str">
        <f>VLOOKUP(A1528, Kickstarter!B:C, 2, FALSE)</f>
        <v>Landscapes &amp; human bodies; striking images from Jean-Paul Bourdier. What you see is real; no digital altering; all analog photography.</v>
      </c>
      <c r="C1528" s="9">
        <f>VLOOKUP(A1528, Kickstarter!B:E, 3, FALSE)</f>
        <v>23000</v>
      </c>
      <c r="D1528">
        <f>VLOOKUP(A1528, Kickstarter!B:E, 4, FALSE)</f>
        <v>27675</v>
      </c>
      <c r="E1528" t="str">
        <f>VLOOKUP(A1528, Kickstarter!B:F, 5, FALSE)</f>
        <v>successful</v>
      </c>
      <c r="F1528" t="str">
        <f>VLOOKUP(A1528, Kickstarter!B:G, 6, FALSE)</f>
        <v>US</v>
      </c>
      <c r="G1528" t="str">
        <f>VLOOKUP(A1528, Kickstarter!B:H, 7, FALSE)</f>
        <v>USD</v>
      </c>
      <c r="H1528">
        <f>VLOOKUP(A1528, Kickstarter!B:I, 8, FALSE)</f>
        <v>1453185447</v>
      </c>
    </row>
    <row r="1529" spans="1:8" ht="45" x14ac:dyDescent="0.25">
      <c r="A1529" s="1" t="s">
        <v>1528</v>
      </c>
      <c r="B1529" s="1" t="str">
        <f>VLOOKUP(A1529, Kickstarter!B:C, 2, FALSE)</f>
        <v>Eight creatives visited Japan. This is a unique photo-book of their separate but collected experiences.</v>
      </c>
      <c r="C1529" s="9">
        <f>VLOOKUP(A1529, Kickstarter!B:E, 3, FALSE)</f>
        <v>3500</v>
      </c>
      <c r="D1529">
        <f>VLOOKUP(A1529, Kickstarter!B:E, 4, FALSE)</f>
        <v>3865.55</v>
      </c>
      <c r="E1529" t="str">
        <f>VLOOKUP(A1529, Kickstarter!B:F, 5, FALSE)</f>
        <v>successful</v>
      </c>
      <c r="F1529" t="str">
        <f>VLOOKUP(A1529, Kickstarter!B:G, 6, FALSE)</f>
        <v>US</v>
      </c>
      <c r="G1529" t="str">
        <f>VLOOKUP(A1529, Kickstarter!B:H, 7, FALSE)</f>
        <v>USD</v>
      </c>
      <c r="H1529">
        <f>VLOOKUP(A1529, Kickstarter!B:I, 8, FALSE)</f>
        <v>1489497886</v>
      </c>
    </row>
    <row r="1530" spans="1:8" ht="30" x14ac:dyDescent="0.25">
      <c r="A1530" s="1" t="s">
        <v>1529</v>
      </c>
      <c r="B1530" s="1" t="str">
        <f>VLOOKUP(A1530, Kickstarter!B:C, 2, FALSE)</f>
        <v>A book of street photos from around Shibuya that I've made between 2011-2016.</v>
      </c>
      <c r="C1530" s="9">
        <f>VLOOKUP(A1530, Kickstarter!B:E, 3, FALSE)</f>
        <v>3000</v>
      </c>
      <c r="D1530">
        <f>VLOOKUP(A1530, Kickstarter!B:E, 4, FALSE)</f>
        <v>8447</v>
      </c>
      <c r="E1530" t="str">
        <f>VLOOKUP(A1530, Kickstarter!B:F, 5, FALSE)</f>
        <v>successful</v>
      </c>
      <c r="F1530" t="str">
        <f>VLOOKUP(A1530, Kickstarter!B:G, 6, FALSE)</f>
        <v>US</v>
      </c>
      <c r="G1530" t="str">
        <f>VLOOKUP(A1530, Kickstarter!B:H, 7, FALSE)</f>
        <v>USD</v>
      </c>
      <c r="H1530">
        <f>VLOOKUP(A1530, Kickstarter!B:I, 8, FALSE)</f>
        <v>1485907200</v>
      </c>
    </row>
    <row r="1531" spans="1:8" ht="45" x14ac:dyDescent="0.25">
      <c r="A1531" s="1" t="s">
        <v>1530</v>
      </c>
      <c r="B1531" s="1" t="str">
        <f>VLOOKUP(A1531, Kickstarter!B:C, 2, FALSE)</f>
        <v>An empowering photo book that transforms hurtful experiences into strength and solidarity.</v>
      </c>
      <c r="C1531" s="9">
        <f>VLOOKUP(A1531, Kickstarter!B:E, 3, FALSE)</f>
        <v>19000</v>
      </c>
      <c r="D1531">
        <f>VLOOKUP(A1531, Kickstarter!B:E, 4, FALSE)</f>
        <v>19129</v>
      </c>
      <c r="E1531" t="str">
        <f>VLOOKUP(A1531, Kickstarter!B:F, 5, FALSE)</f>
        <v>successful</v>
      </c>
      <c r="F1531" t="str">
        <f>VLOOKUP(A1531, Kickstarter!B:G, 6, FALSE)</f>
        <v>US</v>
      </c>
      <c r="G1531" t="str">
        <f>VLOOKUP(A1531, Kickstarter!B:H, 7, FALSE)</f>
        <v>USD</v>
      </c>
      <c r="H1531">
        <f>VLOOKUP(A1531, Kickstarter!B:I, 8, FALSE)</f>
        <v>1426773920</v>
      </c>
    </row>
    <row r="1532" spans="1:8" ht="60" x14ac:dyDescent="0.25">
      <c r="A1532" s="1" t="s">
        <v>1531</v>
      </c>
      <c r="B1532" s="1" t="str">
        <f>VLOOKUP(A1532, Kickstarter!B:C, 2, FALSE)</f>
        <v>A photobook made by 4-year-old Hawkeye Huey: National Geographic's youngest photographer and Rolling Stone's top 100 on Instagram</v>
      </c>
      <c r="C1532" s="9">
        <f>VLOOKUP(A1532, Kickstarter!B:E, 3, FALSE)</f>
        <v>35000</v>
      </c>
      <c r="D1532">
        <f>VLOOKUP(A1532, Kickstarter!B:E, 4, FALSE)</f>
        <v>47189</v>
      </c>
      <c r="E1532" t="str">
        <f>VLOOKUP(A1532, Kickstarter!B:F, 5, FALSE)</f>
        <v>successful</v>
      </c>
      <c r="F1532" t="str">
        <f>VLOOKUP(A1532, Kickstarter!B:G, 6, FALSE)</f>
        <v>US</v>
      </c>
      <c r="G1532" t="str">
        <f>VLOOKUP(A1532, Kickstarter!B:H, 7, FALSE)</f>
        <v>USD</v>
      </c>
      <c r="H1532">
        <f>VLOOKUP(A1532, Kickstarter!B:I, 8, FALSE)</f>
        <v>1445624695</v>
      </c>
    </row>
    <row r="1533" spans="1:8" ht="60" x14ac:dyDescent="0.25">
      <c r="A1533" s="1" t="s">
        <v>1532</v>
      </c>
      <c r="B1533" s="1" t="str">
        <f>VLOOKUP(A1533, Kickstarter!B:C, 2, FALSE)</f>
        <v>A street level, film, photographic representation of the character of the City of Roses, from a native Portlander's honest perspective.</v>
      </c>
      <c r="C1533" s="9">
        <f>VLOOKUP(A1533, Kickstarter!B:E, 3, FALSE)</f>
        <v>2350</v>
      </c>
      <c r="D1533">
        <f>VLOOKUP(A1533, Kickstarter!B:E, 4, FALSE)</f>
        <v>4135</v>
      </c>
      <c r="E1533" t="str">
        <f>VLOOKUP(A1533, Kickstarter!B:F, 5, FALSE)</f>
        <v>successful</v>
      </c>
      <c r="F1533" t="str">
        <f>VLOOKUP(A1533, Kickstarter!B:G, 6, FALSE)</f>
        <v>US</v>
      </c>
      <c r="G1533" t="str">
        <f>VLOOKUP(A1533, Kickstarter!B:H, 7, FALSE)</f>
        <v>USD</v>
      </c>
      <c r="H1533">
        <f>VLOOKUP(A1533, Kickstarter!B:I, 8, FALSE)</f>
        <v>1417402800</v>
      </c>
    </row>
    <row r="1534" spans="1:8" ht="60" x14ac:dyDescent="0.25">
      <c r="A1534" s="1" t="s">
        <v>1533</v>
      </c>
      <c r="B1534" s="1" t="str">
        <f>VLOOKUP(A1534, Kickstarter!B:C, 2, FALSE)</f>
        <v>Award winning photography celebrating the artistry of geiko and maiko and the exquisite traditions of their Kyoto communities.</v>
      </c>
      <c r="C1534" s="9">
        <f>VLOOKUP(A1534, Kickstarter!B:E, 3, FALSE)</f>
        <v>5000</v>
      </c>
      <c r="D1534">
        <f>VLOOKUP(A1534, Kickstarter!B:E, 4, FALSE)</f>
        <v>24201</v>
      </c>
      <c r="E1534" t="str">
        <f>VLOOKUP(A1534, Kickstarter!B:F, 5, FALSE)</f>
        <v>successful</v>
      </c>
      <c r="F1534" t="str">
        <f>VLOOKUP(A1534, Kickstarter!B:G, 6, FALSE)</f>
        <v>AU</v>
      </c>
      <c r="G1534" t="str">
        <f>VLOOKUP(A1534, Kickstarter!B:H, 7, FALSE)</f>
        <v>AUD</v>
      </c>
      <c r="H1534">
        <f>VLOOKUP(A1534, Kickstarter!B:I, 8, FALSE)</f>
        <v>1455548400</v>
      </c>
    </row>
    <row r="1535" spans="1:8" ht="45" x14ac:dyDescent="0.25">
      <c r="A1535" s="1" t="s">
        <v>1534</v>
      </c>
      <c r="B1535" s="1" t="str">
        <f>VLOOKUP(A1535, Kickstarter!B:C, 2, FALSE)</f>
        <v>This is an intimate story about a family, focusing on their love and strength in the face of mortality.</v>
      </c>
      <c r="C1535" s="9">
        <f>VLOOKUP(A1535, Kickstarter!B:E, 3, FALSE)</f>
        <v>45000</v>
      </c>
      <c r="D1535">
        <f>VLOOKUP(A1535, Kickstarter!B:E, 4, FALSE)</f>
        <v>65313</v>
      </c>
      <c r="E1535" t="str">
        <f>VLOOKUP(A1535, Kickstarter!B:F, 5, FALSE)</f>
        <v>successful</v>
      </c>
      <c r="F1535" t="str">
        <f>VLOOKUP(A1535, Kickstarter!B:G, 6, FALSE)</f>
        <v>US</v>
      </c>
      <c r="G1535" t="str">
        <f>VLOOKUP(A1535, Kickstarter!B:H, 7, FALSE)</f>
        <v>USD</v>
      </c>
      <c r="H1535">
        <f>VLOOKUP(A1535, Kickstarter!B:I, 8, FALSE)</f>
        <v>1462161540</v>
      </c>
    </row>
    <row r="1536" spans="1:8" ht="60" x14ac:dyDescent="0.25">
      <c r="A1536" s="1" t="s">
        <v>1535</v>
      </c>
      <c r="B1536" s="1" t="str">
        <f>VLOOKUP(A1536, Kickstarter!B:C, 2, FALSE)</f>
        <v>The Art of Abandonment is an award winning photographic series that explores the beauty and history of our modern ruins.</v>
      </c>
      <c r="C1536" s="9">
        <f>VLOOKUP(A1536, Kickstarter!B:E, 3, FALSE)</f>
        <v>7500</v>
      </c>
      <c r="D1536">
        <f>VLOOKUP(A1536, Kickstarter!B:E, 4, FALSE)</f>
        <v>31330</v>
      </c>
      <c r="E1536" t="str">
        <f>VLOOKUP(A1536, Kickstarter!B:F, 5, FALSE)</f>
        <v>successful</v>
      </c>
      <c r="F1536" t="str">
        <f>VLOOKUP(A1536, Kickstarter!B:G, 6, FALSE)</f>
        <v>US</v>
      </c>
      <c r="G1536" t="str">
        <f>VLOOKUP(A1536, Kickstarter!B:H, 7, FALSE)</f>
        <v>USD</v>
      </c>
      <c r="H1536">
        <f>VLOOKUP(A1536, Kickstarter!B:I, 8, FALSE)</f>
        <v>1441383062</v>
      </c>
    </row>
    <row r="1537" spans="1:8" ht="60" x14ac:dyDescent="0.25">
      <c r="A1537" s="1" t="s">
        <v>1536</v>
      </c>
      <c r="B1537" s="1" t="str">
        <f>VLOOKUP(A1537, Kickstarter!B:C, 2, FALSE)</f>
        <v>"Small Steps are Giant Leaps" is about reminding parents that to our kids this is a new and exciting world just waiting to be explored.</v>
      </c>
      <c r="C1537" s="9">
        <f>VLOOKUP(A1537, Kickstarter!B:E, 3, FALSE)</f>
        <v>4000</v>
      </c>
      <c r="D1537">
        <f>VLOOKUP(A1537, Kickstarter!B:E, 4, FALSE)</f>
        <v>5297</v>
      </c>
      <c r="E1537" t="str">
        <f>VLOOKUP(A1537, Kickstarter!B:F, 5, FALSE)</f>
        <v>successful</v>
      </c>
      <c r="F1537" t="str">
        <f>VLOOKUP(A1537, Kickstarter!B:G, 6, FALSE)</f>
        <v>US</v>
      </c>
      <c r="G1537" t="str">
        <f>VLOOKUP(A1537, Kickstarter!B:H, 7, FALSE)</f>
        <v>USD</v>
      </c>
      <c r="H1537">
        <f>VLOOKUP(A1537, Kickstarter!B:I, 8, FALSE)</f>
        <v>1464040800</v>
      </c>
    </row>
    <row r="1538" spans="1:8" ht="60" x14ac:dyDescent="0.25">
      <c r="A1538" s="1" t="s">
        <v>1537</v>
      </c>
      <c r="B1538" s="1" t="str">
        <f>VLOOKUP(A1538, Kickstarter!B:C, 2, FALSE)</f>
        <v>Travel around the world on a backpacking trip 3 years in the making through a book with amazing photos and stories to over 60 countries</v>
      </c>
      <c r="C1538" s="9">
        <f>VLOOKUP(A1538, Kickstarter!B:E, 3, FALSE)</f>
        <v>12000</v>
      </c>
      <c r="D1538">
        <f>VLOOKUP(A1538, Kickstarter!B:E, 4, FALSE)</f>
        <v>30037.01</v>
      </c>
      <c r="E1538" t="str">
        <f>VLOOKUP(A1538, Kickstarter!B:F, 5, FALSE)</f>
        <v>successful</v>
      </c>
      <c r="F1538" t="str">
        <f>VLOOKUP(A1538, Kickstarter!B:G, 6, FALSE)</f>
        <v>US</v>
      </c>
      <c r="G1538" t="str">
        <f>VLOOKUP(A1538, Kickstarter!B:H, 7, FALSE)</f>
        <v>USD</v>
      </c>
      <c r="H1538">
        <f>VLOOKUP(A1538, Kickstarter!B:I, 8, FALSE)</f>
        <v>1440702910</v>
      </c>
    </row>
    <row r="1539" spans="1:8" ht="45" x14ac:dyDescent="0.25">
      <c r="A1539" s="1" t="s">
        <v>1538</v>
      </c>
      <c r="B1539" s="1" t="str">
        <f>VLOOKUP(A1539, Kickstarter!B:C, 2, FALSE)</f>
        <v>A Photobook about one of the most fascinating places on earth -     the sacred Mount Kailash in Tibet.</v>
      </c>
      <c r="C1539" s="9">
        <f>VLOOKUP(A1539, Kickstarter!B:E, 3, FALSE)</f>
        <v>12000</v>
      </c>
      <c r="D1539">
        <f>VLOOKUP(A1539, Kickstarter!B:E, 4, FALSE)</f>
        <v>21588</v>
      </c>
      <c r="E1539" t="str">
        <f>VLOOKUP(A1539, Kickstarter!B:F, 5, FALSE)</f>
        <v>successful</v>
      </c>
      <c r="F1539" t="str">
        <f>VLOOKUP(A1539, Kickstarter!B:G, 6, FALSE)</f>
        <v>DE</v>
      </c>
      <c r="G1539" t="str">
        <f>VLOOKUP(A1539, Kickstarter!B:H, 7, FALSE)</f>
        <v>EUR</v>
      </c>
      <c r="H1539">
        <f>VLOOKUP(A1539, Kickstarter!B:I, 8, FALSE)</f>
        <v>1470506400</v>
      </c>
    </row>
    <row r="1540" spans="1:8" ht="45" x14ac:dyDescent="0.25">
      <c r="A1540" s="1" t="s">
        <v>1539</v>
      </c>
      <c r="B1540" s="1" t="str">
        <f>VLOOKUP(A1540, Kickstarter!B:C, 2, FALSE)</f>
        <v>I want to travel through the National Parks to take pictures of the little things, the "missed" things, that people overlook.</v>
      </c>
      <c r="C1540" s="9">
        <f>VLOOKUP(A1540, Kickstarter!B:E, 3, FALSE)</f>
        <v>7000</v>
      </c>
      <c r="D1540">
        <f>VLOOKUP(A1540, Kickstarter!B:E, 4, FALSE)</f>
        <v>7184</v>
      </c>
      <c r="E1540" t="str">
        <f>VLOOKUP(A1540, Kickstarter!B:F, 5, FALSE)</f>
        <v>successful</v>
      </c>
      <c r="F1540" t="str">
        <f>VLOOKUP(A1540, Kickstarter!B:G, 6, FALSE)</f>
        <v>US</v>
      </c>
      <c r="G1540" t="str">
        <f>VLOOKUP(A1540, Kickstarter!B:H, 7, FALSE)</f>
        <v>USD</v>
      </c>
      <c r="H1540">
        <f>VLOOKUP(A1540, Kickstarter!B:I, 8, FALSE)</f>
        <v>1421952370</v>
      </c>
    </row>
    <row r="1541" spans="1:8" ht="60" x14ac:dyDescent="0.25">
      <c r="A1541" s="1" t="s">
        <v>1540</v>
      </c>
      <c r="B1541" s="1" t="str">
        <f>VLOOKUP(A1541, Kickstarter!B:C, 2, FALSE)</f>
        <v>Stunning hardcover coffee table book spanning over 25 years of music photography and stories in Marin County, CA by Bob Minkin</v>
      </c>
      <c r="C1541" s="9">
        <f>VLOOKUP(A1541, Kickstarter!B:E, 3, FALSE)</f>
        <v>20000</v>
      </c>
      <c r="D1541">
        <f>VLOOKUP(A1541, Kickstarter!B:E, 4, FALSE)</f>
        <v>27197.22</v>
      </c>
      <c r="E1541" t="str">
        <f>VLOOKUP(A1541, Kickstarter!B:F, 5, FALSE)</f>
        <v>successful</v>
      </c>
      <c r="F1541" t="str">
        <f>VLOOKUP(A1541, Kickstarter!B:G, 6, FALSE)</f>
        <v>US</v>
      </c>
      <c r="G1541" t="str">
        <f>VLOOKUP(A1541, Kickstarter!B:H, 7, FALSE)</f>
        <v>USD</v>
      </c>
      <c r="H1541">
        <f>VLOOKUP(A1541, Kickstarter!B:I, 8, FALSE)</f>
        <v>1483481019</v>
      </c>
    </row>
    <row r="1542" spans="1:8" ht="60" x14ac:dyDescent="0.25">
      <c r="A1542" s="1" t="s">
        <v>1541</v>
      </c>
      <c r="B1542" s="1" t="str">
        <f>VLOOKUP(A1542, Kickstarter!B:C, 2, FALSE)</f>
        <v>A series of large format film &amp; Polaroid images created to produce a hardcover book. All profits donated to Rain Forest Action Network.</v>
      </c>
      <c r="C1542" s="9">
        <f>VLOOKUP(A1542, Kickstarter!B:E, 3, FALSE)</f>
        <v>15000</v>
      </c>
      <c r="D1542">
        <f>VLOOKUP(A1542, Kickstarter!B:E, 4, FALSE)</f>
        <v>17680</v>
      </c>
      <c r="E1542" t="str">
        <f>VLOOKUP(A1542, Kickstarter!B:F, 5, FALSE)</f>
        <v>successful</v>
      </c>
      <c r="F1542" t="str">
        <f>VLOOKUP(A1542, Kickstarter!B:G, 6, FALSE)</f>
        <v>US</v>
      </c>
      <c r="G1542" t="str">
        <f>VLOOKUP(A1542, Kickstarter!B:H, 7, FALSE)</f>
        <v>USD</v>
      </c>
      <c r="H1542">
        <f>VLOOKUP(A1542, Kickstarter!B:I, 8, FALSE)</f>
        <v>1416964500</v>
      </c>
    </row>
    <row r="1543" spans="1:8" ht="45" x14ac:dyDescent="0.25">
      <c r="A1543" s="1" t="s">
        <v>1542</v>
      </c>
      <c r="B1543" s="1" t="str">
        <f>VLOOKUP(A1543, Kickstarter!B:C, 2, FALSE)</f>
        <v>My Goal is to travel across Panama with my team and capture the beauty and wildlife throughout the canal.</v>
      </c>
      <c r="C1543" s="9">
        <f>VLOOKUP(A1543, Kickstarter!B:E, 3, FALSE)</f>
        <v>18000</v>
      </c>
      <c r="D1543">
        <f>VLOOKUP(A1543, Kickstarter!B:E, 4, FALSE)</f>
        <v>6</v>
      </c>
      <c r="E1543" t="str">
        <f>VLOOKUP(A1543, Kickstarter!B:F, 5, FALSE)</f>
        <v>failed</v>
      </c>
      <c r="F1543" t="str">
        <f>VLOOKUP(A1543, Kickstarter!B:G, 6, FALSE)</f>
        <v>US</v>
      </c>
      <c r="G1543" t="str">
        <f>VLOOKUP(A1543, Kickstarter!B:H, 7, FALSE)</f>
        <v>USD</v>
      </c>
      <c r="H1543">
        <f>VLOOKUP(A1543, Kickstarter!B:I, 8, FALSE)</f>
        <v>1420045538</v>
      </c>
    </row>
    <row r="1544" spans="1:8" ht="60" x14ac:dyDescent="0.25">
      <c r="A1544" s="1" t="s">
        <v>1543</v>
      </c>
      <c r="B1544" s="1" t="str">
        <f>VLOOKUP(A1544, Kickstarter!B:C, 2, FALSE)</f>
        <v>The photography project aims to show challenges &amp; successes of a  student attempting to continue his family beekeeping heritage.</v>
      </c>
      <c r="C1544" s="9">
        <f>VLOOKUP(A1544, Kickstarter!B:E, 3, FALSE)</f>
        <v>500</v>
      </c>
      <c r="D1544">
        <f>VLOOKUP(A1544, Kickstarter!B:E, 4, FALSE)</f>
        <v>20</v>
      </c>
      <c r="E1544" t="str">
        <f>VLOOKUP(A1544, Kickstarter!B:F, 5, FALSE)</f>
        <v>failed</v>
      </c>
      <c r="F1544" t="str">
        <f>VLOOKUP(A1544, Kickstarter!B:G, 6, FALSE)</f>
        <v>CA</v>
      </c>
      <c r="G1544" t="str">
        <f>VLOOKUP(A1544, Kickstarter!B:H, 7, FALSE)</f>
        <v>CAD</v>
      </c>
      <c r="H1544">
        <f>VLOOKUP(A1544, Kickstarter!B:I, 8, FALSE)</f>
        <v>1435708500</v>
      </c>
    </row>
    <row r="1545" spans="1:8" ht="45" x14ac:dyDescent="0.25">
      <c r="A1545" s="1" t="s">
        <v>1544</v>
      </c>
      <c r="B1545" s="1" t="str">
        <f>VLOOKUP(A1545, Kickstarter!B:C, 2, FALSE)</f>
        <v>I plan to take pictures of the sunrise in the MidWest every day in 2015 and compile them in a slide show for distribution.</v>
      </c>
      <c r="C1545" s="9">
        <f>VLOOKUP(A1545, Kickstarter!B:E, 3, FALSE)</f>
        <v>2250</v>
      </c>
      <c r="D1545">
        <f>VLOOKUP(A1545, Kickstarter!B:E, 4, FALSE)</f>
        <v>10</v>
      </c>
      <c r="E1545" t="str">
        <f>VLOOKUP(A1545, Kickstarter!B:F, 5, FALSE)</f>
        <v>failed</v>
      </c>
      <c r="F1545" t="str">
        <f>VLOOKUP(A1545, Kickstarter!B:G, 6, FALSE)</f>
        <v>US</v>
      </c>
      <c r="G1545" t="str">
        <f>VLOOKUP(A1545, Kickstarter!B:H, 7, FALSE)</f>
        <v>USD</v>
      </c>
      <c r="H1545">
        <f>VLOOKUP(A1545, Kickstarter!B:I, 8, FALSE)</f>
        <v>1416662034</v>
      </c>
    </row>
    <row r="1546" spans="1:8" ht="45" x14ac:dyDescent="0.25">
      <c r="A1546" s="1" t="s">
        <v>1545</v>
      </c>
      <c r="B1546" s="1" t="str">
        <f>VLOOKUP(A1546, Kickstarter!B:C, 2, FALSE)</f>
        <v>My name is Travis LaFee, I live in beautiful McCall, Idaho. I wish to display the beauty of valley county by taking pics outdoors.</v>
      </c>
      <c r="C1546" s="9">
        <f>VLOOKUP(A1546, Kickstarter!B:E, 3, FALSE)</f>
        <v>1000</v>
      </c>
      <c r="D1546">
        <f>VLOOKUP(A1546, Kickstarter!B:E, 4, FALSE)</f>
        <v>0</v>
      </c>
      <c r="E1546" t="str">
        <f>VLOOKUP(A1546, Kickstarter!B:F, 5, FALSE)</f>
        <v>failed</v>
      </c>
      <c r="F1546" t="str">
        <f>VLOOKUP(A1546, Kickstarter!B:G, 6, FALSE)</f>
        <v>US</v>
      </c>
      <c r="G1546" t="str">
        <f>VLOOKUP(A1546, Kickstarter!B:H, 7, FALSE)</f>
        <v>USD</v>
      </c>
      <c r="H1546">
        <f>VLOOKUP(A1546, Kickstarter!B:I, 8, FALSE)</f>
        <v>1427847480</v>
      </c>
    </row>
    <row r="1547" spans="1:8" ht="45" x14ac:dyDescent="0.25">
      <c r="A1547" s="1" t="s">
        <v>1546</v>
      </c>
      <c r="B1547" s="1" t="str">
        <f>VLOOKUP(A1547, Kickstarter!B:C, 2, FALSE)</f>
        <v>"He will not be a wise man who does not study human hearts!"
Hope in natural art, creation!</v>
      </c>
      <c r="C1547" s="9">
        <f>VLOOKUP(A1547, Kickstarter!B:E, 3, FALSE)</f>
        <v>3000</v>
      </c>
      <c r="D1547">
        <f>VLOOKUP(A1547, Kickstarter!B:E, 4, FALSE)</f>
        <v>1</v>
      </c>
      <c r="E1547" t="str">
        <f>VLOOKUP(A1547, Kickstarter!B:F, 5, FALSE)</f>
        <v>failed</v>
      </c>
      <c r="F1547" t="str">
        <f>VLOOKUP(A1547, Kickstarter!B:G, 6, FALSE)</f>
        <v>US</v>
      </c>
      <c r="G1547" t="str">
        <f>VLOOKUP(A1547, Kickstarter!B:H, 7, FALSE)</f>
        <v>USD</v>
      </c>
      <c r="H1547">
        <f>VLOOKUP(A1547, Kickstarter!B:I, 8, FALSE)</f>
        <v>1425330960</v>
      </c>
    </row>
    <row r="1548" spans="1:8" ht="60" x14ac:dyDescent="0.25">
      <c r="A1548" s="1" t="s">
        <v>1547</v>
      </c>
      <c r="B1548" s="1" t="str">
        <f>VLOOKUP(A1548, Kickstarter!B:C, 2, FALSE)</f>
        <v>Buy and maintain 6 acres of land in West Ireland as a Wildlife Refuge for an endangered species of native Raptor called the Hen Harrier</v>
      </c>
      <c r="C1548" s="9">
        <f>VLOOKUP(A1548, Kickstarter!B:E, 3, FALSE)</f>
        <v>1000</v>
      </c>
      <c r="D1548">
        <f>VLOOKUP(A1548, Kickstarter!B:E, 4, FALSE)</f>
        <v>289</v>
      </c>
      <c r="E1548" t="str">
        <f>VLOOKUP(A1548, Kickstarter!B:F, 5, FALSE)</f>
        <v>failed</v>
      </c>
      <c r="F1548" t="str">
        <f>VLOOKUP(A1548, Kickstarter!B:G, 6, FALSE)</f>
        <v>GB</v>
      </c>
      <c r="G1548" t="str">
        <f>VLOOKUP(A1548, Kickstarter!B:H, 7, FALSE)</f>
        <v>GBP</v>
      </c>
      <c r="H1548">
        <f>VLOOKUP(A1548, Kickstarter!B:I, 8, FALSE)</f>
        <v>1410930399</v>
      </c>
    </row>
    <row r="1549" spans="1:8" ht="45" x14ac:dyDescent="0.25">
      <c r="A1549" s="1" t="s">
        <v>1548</v>
      </c>
      <c r="B1549" s="1" t="str">
        <f>VLOOKUP(A1549, Kickstarter!B:C, 2, FALSE)</f>
        <v>I have produced a limited number (100) of five 8x10 prints of mixed photography I would like to share with you.</v>
      </c>
      <c r="C1549" s="9">
        <f>VLOOKUP(A1549, Kickstarter!B:E, 3, FALSE)</f>
        <v>20</v>
      </c>
      <c r="D1549">
        <f>VLOOKUP(A1549, Kickstarter!B:E, 4, FALSE)</f>
        <v>0</v>
      </c>
      <c r="E1549" t="str">
        <f>VLOOKUP(A1549, Kickstarter!B:F, 5, FALSE)</f>
        <v>failed</v>
      </c>
      <c r="F1549" t="str">
        <f>VLOOKUP(A1549, Kickstarter!B:G, 6, FALSE)</f>
        <v>US</v>
      </c>
      <c r="G1549" t="str">
        <f>VLOOKUP(A1549, Kickstarter!B:H, 7, FALSE)</f>
        <v>USD</v>
      </c>
      <c r="H1549">
        <f>VLOOKUP(A1549, Kickstarter!B:I, 8, FALSE)</f>
        <v>1487844882</v>
      </c>
    </row>
    <row r="1550" spans="1:8" ht="30" x14ac:dyDescent="0.25">
      <c r="A1550" s="1" t="s">
        <v>1549</v>
      </c>
      <c r="B1550" s="1" t="str">
        <f>VLOOKUP(A1550, Kickstarter!B:C, 2, FALSE)</f>
        <v>Beauty is in the eye of the beholder and I want to inspire conservation through color.</v>
      </c>
      <c r="C1550" s="9">
        <f>VLOOKUP(A1550, Kickstarter!B:E, 3, FALSE)</f>
        <v>700</v>
      </c>
      <c r="D1550">
        <f>VLOOKUP(A1550, Kickstarter!B:E, 4, FALSE)</f>
        <v>60</v>
      </c>
      <c r="E1550" t="str">
        <f>VLOOKUP(A1550, Kickstarter!B:F, 5, FALSE)</f>
        <v>failed</v>
      </c>
      <c r="F1550" t="str">
        <f>VLOOKUP(A1550, Kickstarter!B:G, 6, FALSE)</f>
        <v>US</v>
      </c>
      <c r="G1550" t="str">
        <f>VLOOKUP(A1550, Kickstarter!B:H, 7, FALSE)</f>
        <v>USD</v>
      </c>
      <c r="H1550">
        <f>VLOOKUP(A1550, Kickstarter!B:I, 8, FALSE)</f>
        <v>1447020620</v>
      </c>
    </row>
    <row r="1551" spans="1:8" ht="45" x14ac:dyDescent="0.25">
      <c r="A1551" s="1" t="s">
        <v>1550</v>
      </c>
      <c r="B1551" s="1" t="str">
        <f>VLOOKUP(A1551, Kickstarter!B:C, 2, FALSE)</f>
        <v>A 2016 calendar collection of landscape and wildlife photographs from award winning photographer, Steve Marler.</v>
      </c>
      <c r="C1551" s="9">
        <f>VLOOKUP(A1551, Kickstarter!B:E, 3, FALSE)</f>
        <v>500</v>
      </c>
      <c r="D1551">
        <f>VLOOKUP(A1551, Kickstarter!B:E, 4, FALSE)</f>
        <v>170</v>
      </c>
      <c r="E1551" t="str">
        <f>VLOOKUP(A1551, Kickstarter!B:F, 5, FALSE)</f>
        <v>failed</v>
      </c>
      <c r="F1551" t="str">
        <f>VLOOKUP(A1551, Kickstarter!B:G, 6, FALSE)</f>
        <v>US</v>
      </c>
      <c r="G1551" t="str">
        <f>VLOOKUP(A1551, Kickstarter!B:H, 7, FALSE)</f>
        <v>USD</v>
      </c>
      <c r="H1551">
        <f>VLOOKUP(A1551, Kickstarter!B:I, 8, FALSE)</f>
        <v>1446524159</v>
      </c>
    </row>
    <row r="1552" spans="1:8" ht="60" x14ac:dyDescent="0.25">
      <c r="A1552" s="1" t="s">
        <v>1551</v>
      </c>
      <c r="B1552" s="1" t="str">
        <f>VLOOKUP(A1552, Kickstarter!B:C, 2, FALSE)</f>
        <v>A photographic journal of a Costa Rican frog survey: recording the effects of habitat fragmentation on these charismatic amphibians.</v>
      </c>
      <c r="C1552" s="9">
        <f>VLOOKUP(A1552, Kickstarter!B:E, 3, FALSE)</f>
        <v>750</v>
      </c>
      <c r="D1552">
        <f>VLOOKUP(A1552, Kickstarter!B:E, 4, FALSE)</f>
        <v>101</v>
      </c>
      <c r="E1552" t="str">
        <f>VLOOKUP(A1552, Kickstarter!B:F, 5, FALSE)</f>
        <v>failed</v>
      </c>
      <c r="F1552" t="str">
        <f>VLOOKUP(A1552, Kickstarter!B:G, 6, FALSE)</f>
        <v>GB</v>
      </c>
      <c r="G1552" t="str">
        <f>VLOOKUP(A1552, Kickstarter!B:H, 7, FALSE)</f>
        <v>GBP</v>
      </c>
      <c r="H1552">
        <f>VLOOKUP(A1552, Kickstarter!B:I, 8, FALSE)</f>
        <v>1463050034</v>
      </c>
    </row>
    <row r="1553" spans="1:8" ht="60" x14ac:dyDescent="0.25">
      <c r="A1553" s="1" t="s">
        <v>1552</v>
      </c>
      <c r="B1553" s="1" t="str">
        <f>VLOOKUP(A1553, Kickstarter!B:C, 2, FALSE)</f>
        <v>I can do it but help can't hurt. Sweet Montana photos like never seen before. Be a part of Randy Hoffman Photography and our activities</v>
      </c>
      <c r="C1553" s="9">
        <f>VLOOKUP(A1553, Kickstarter!B:E, 3, FALSE)</f>
        <v>3500</v>
      </c>
      <c r="D1553">
        <f>VLOOKUP(A1553, Kickstarter!B:E, 4, FALSE)</f>
        <v>0</v>
      </c>
      <c r="E1553" t="str">
        <f>VLOOKUP(A1553, Kickstarter!B:F, 5, FALSE)</f>
        <v>failed</v>
      </c>
      <c r="F1553" t="str">
        <f>VLOOKUP(A1553, Kickstarter!B:G, 6, FALSE)</f>
        <v>US</v>
      </c>
      <c r="G1553" t="str">
        <f>VLOOKUP(A1553, Kickstarter!B:H, 7, FALSE)</f>
        <v>USD</v>
      </c>
      <c r="H1553">
        <f>VLOOKUP(A1553, Kickstarter!B:I, 8, FALSE)</f>
        <v>1432756039</v>
      </c>
    </row>
    <row r="1554" spans="1:8" ht="60" x14ac:dyDescent="0.25">
      <c r="A1554" s="1" t="s">
        <v>1553</v>
      </c>
      <c r="B1554" s="1" t="str">
        <f>VLOOKUP(A1554, Kickstarter!B:C, 2, FALSE)</f>
        <v>Help me spend this fall capturing autumnâ€™s spectacular season in detail so I can create high quality images for home dÃ©cor.</v>
      </c>
      <c r="C1554" s="9">
        <f>VLOOKUP(A1554, Kickstarter!B:E, 3, FALSE)</f>
        <v>4300</v>
      </c>
      <c r="D1554">
        <f>VLOOKUP(A1554, Kickstarter!B:E, 4, FALSE)</f>
        <v>2115</v>
      </c>
      <c r="E1554" t="str">
        <f>VLOOKUP(A1554, Kickstarter!B:F, 5, FALSE)</f>
        <v>failed</v>
      </c>
      <c r="F1554" t="str">
        <f>VLOOKUP(A1554, Kickstarter!B:G, 6, FALSE)</f>
        <v>US</v>
      </c>
      <c r="G1554" t="str">
        <f>VLOOKUP(A1554, Kickstarter!B:H, 7, FALSE)</f>
        <v>USD</v>
      </c>
      <c r="H1554">
        <f>VLOOKUP(A1554, Kickstarter!B:I, 8, FALSE)</f>
        <v>1412135940</v>
      </c>
    </row>
    <row r="1555" spans="1:8" ht="45" x14ac:dyDescent="0.25">
      <c r="A1555" s="1" t="s">
        <v>1554</v>
      </c>
      <c r="B1555" s="1" t="str">
        <f>VLOOKUP(A1555, Kickstarter!B:C, 2, FALSE)</f>
        <v>This project is about exhibiting the raw beauty of the elements through highlining, surfing, fire spinning and rock climbing.</v>
      </c>
      <c r="C1555" s="9">
        <f>VLOOKUP(A1555, Kickstarter!B:E, 3, FALSE)</f>
        <v>6000</v>
      </c>
      <c r="D1555">
        <f>VLOOKUP(A1555, Kickstarter!B:E, 4, FALSE)</f>
        <v>0</v>
      </c>
      <c r="E1555" t="str">
        <f>VLOOKUP(A1555, Kickstarter!B:F, 5, FALSE)</f>
        <v>failed</v>
      </c>
      <c r="F1555" t="str">
        <f>VLOOKUP(A1555, Kickstarter!B:G, 6, FALSE)</f>
        <v>US</v>
      </c>
      <c r="G1555" t="str">
        <f>VLOOKUP(A1555, Kickstarter!B:H, 7, FALSE)</f>
        <v>USD</v>
      </c>
      <c r="H1555">
        <f>VLOOKUP(A1555, Kickstarter!B:I, 8, FALSE)</f>
        <v>1441176447</v>
      </c>
    </row>
    <row r="1556" spans="1:8" ht="60" x14ac:dyDescent="0.25">
      <c r="A1556" s="1" t="s">
        <v>1555</v>
      </c>
      <c r="B1556" s="1" t="str">
        <f>VLOOKUP(A1556, Kickstarter!B:C, 2, FALSE)</f>
        <v>I create art by photographing flowers/seeds i would love to buy my own camera/computer/Photoshop and restore my old shed into my studio</v>
      </c>
      <c r="C1556" s="9">
        <f>VLOOKUP(A1556, Kickstarter!B:E, 3, FALSE)</f>
        <v>20000</v>
      </c>
      <c r="D1556">
        <f>VLOOKUP(A1556, Kickstarter!B:E, 4, FALSE)</f>
        <v>0</v>
      </c>
      <c r="E1556" t="str">
        <f>VLOOKUP(A1556, Kickstarter!B:F, 5, FALSE)</f>
        <v>failed</v>
      </c>
      <c r="F1556" t="str">
        <f>VLOOKUP(A1556, Kickstarter!B:G, 6, FALSE)</f>
        <v>AU</v>
      </c>
      <c r="G1556" t="str">
        <f>VLOOKUP(A1556, Kickstarter!B:H, 7, FALSE)</f>
        <v>AUD</v>
      </c>
      <c r="H1556">
        <f>VLOOKUP(A1556, Kickstarter!B:I, 8, FALSE)</f>
        <v>1438495390</v>
      </c>
    </row>
    <row r="1557" spans="1:8" ht="45" x14ac:dyDescent="0.25">
      <c r="A1557" s="1" t="s">
        <v>1556</v>
      </c>
      <c r="B1557" s="1" t="str">
        <f>VLOOKUP(A1557, Kickstarter!B:C, 2, FALSE)</f>
        <v>I am traveling the coastline of Maine and will be taking pictures of all the scenery and lighthouses in the area.</v>
      </c>
      <c r="C1557" s="9">
        <f>VLOOKUP(A1557, Kickstarter!B:E, 3, FALSE)</f>
        <v>750</v>
      </c>
      <c r="D1557">
        <f>VLOOKUP(A1557, Kickstarter!B:E, 4, FALSE)</f>
        <v>0</v>
      </c>
      <c r="E1557" t="str">
        <f>VLOOKUP(A1557, Kickstarter!B:F, 5, FALSE)</f>
        <v>failed</v>
      </c>
      <c r="F1557" t="str">
        <f>VLOOKUP(A1557, Kickstarter!B:G, 6, FALSE)</f>
        <v>US</v>
      </c>
      <c r="G1557" t="str">
        <f>VLOOKUP(A1557, Kickstarter!B:H, 7, FALSE)</f>
        <v>USD</v>
      </c>
      <c r="H1557">
        <f>VLOOKUP(A1557, Kickstarter!B:I, 8, FALSE)</f>
        <v>1442509200</v>
      </c>
    </row>
    <row r="1558" spans="1:8" ht="45" x14ac:dyDescent="0.25">
      <c r="A1558" s="1" t="s">
        <v>1557</v>
      </c>
      <c r="B1558" s="1" t="str">
        <f>VLOOKUP(A1558, Kickstarter!B:C, 2, FALSE)</f>
        <v>To gather a collection of photographs for a coffee table book that displays the beauty of Canada's west.</v>
      </c>
      <c r="C1558" s="9">
        <f>VLOOKUP(A1558, Kickstarter!B:E, 3, FALSE)</f>
        <v>1500</v>
      </c>
      <c r="D1558">
        <f>VLOOKUP(A1558, Kickstarter!B:E, 4, FALSE)</f>
        <v>677</v>
      </c>
      <c r="E1558" t="str">
        <f>VLOOKUP(A1558, Kickstarter!B:F, 5, FALSE)</f>
        <v>failed</v>
      </c>
      <c r="F1558" t="str">
        <f>VLOOKUP(A1558, Kickstarter!B:G, 6, FALSE)</f>
        <v>CA</v>
      </c>
      <c r="G1558" t="str">
        <f>VLOOKUP(A1558, Kickstarter!B:H, 7, FALSE)</f>
        <v>CAD</v>
      </c>
      <c r="H1558">
        <f>VLOOKUP(A1558, Kickstarter!B:I, 8, FALSE)</f>
        <v>1467603624</v>
      </c>
    </row>
    <row r="1559" spans="1:8" ht="45" x14ac:dyDescent="0.25">
      <c r="A1559" s="1" t="s">
        <v>1558</v>
      </c>
      <c r="B1559" s="1" t="str">
        <f>VLOOKUP(A1559, Kickstarter!B:C, 2, FALSE)</f>
        <v>I have always been captivated by photography, Now I am trying to set up my own company and publish my pictures.</v>
      </c>
      <c r="C1559" s="9">
        <f>VLOOKUP(A1559, Kickstarter!B:E, 3, FALSE)</f>
        <v>2500</v>
      </c>
      <c r="D1559">
        <f>VLOOKUP(A1559, Kickstarter!B:E, 4, FALSE)</f>
        <v>100</v>
      </c>
      <c r="E1559" t="str">
        <f>VLOOKUP(A1559, Kickstarter!B:F, 5, FALSE)</f>
        <v>failed</v>
      </c>
      <c r="F1559" t="str">
        <f>VLOOKUP(A1559, Kickstarter!B:G, 6, FALSE)</f>
        <v>US</v>
      </c>
      <c r="G1559" t="str">
        <f>VLOOKUP(A1559, Kickstarter!B:H, 7, FALSE)</f>
        <v>USD</v>
      </c>
      <c r="H1559">
        <f>VLOOKUP(A1559, Kickstarter!B:I, 8, FALSE)</f>
        <v>1411227633</v>
      </c>
    </row>
    <row r="1560" spans="1:8" ht="45" x14ac:dyDescent="0.25">
      <c r="A1560" s="1" t="s">
        <v>1559</v>
      </c>
      <c r="B1560" s="1" t="str">
        <f>VLOOKUP(A1560, Kickstarter!B:C, 2, FALSE)</f>
        <v>A large 2016 wall-calendar (A3 when open) featuring 12 stunning photographs by Lucy Wood.</v>
      </c>
      <c r="C1560" s="9">
        <f>VLOOKUP(A1560, Kickstarter!B:E, 3, FALSE)</f>
        <v>750</v>
      </c>
      <c r="D1560">
        <f>VLOOKUP(A1560, Kickstarter!B:E, 4, FALSE)</f>
        <v>35</v>
      </c>
      <c r="E1560" t="str">
        <f>VLOOKUP(A1560, Kickstarter!B:F, 5, FALSE)</f>
        <v>failed</v>
      </c>
      <c r="F1560" t="str">
        <f>VLOOKUP(A1560, Kickstarter!B:G, 6, FALSE)</f>
        <v>GB</v>
      </c>
      <c r="G1560" t="str">
        <f>VLOOKUP(A1560, Kickstarter!B:H, 7, FALSE)</f>
        <v>GBP</v>
      </c>
      <c r="H1560">
        <f>VLOOKUP(A1560, Kickstarter!B:I, 8, FALSE)</f>
        <v>1440763920</v>
      </c>
    </row>
    <row r="1561" spans="1:8" ht="45" x14ac:dyDescent="0.25">
      <c r="A1561" s="1" t="s">
        <v>1560</v>
      </c>
      <c r="B1561" s="1" t="str">
        <f>VLOOKUP(A1561, Kickstarter!B:C, 2, FALSE)</f>
        <v>The goal of this project is to provide scientific evidence of bigfoot in the North Cascades.</v>
      </c>
      <c r="C1561" s="9">
        <f>VLOOKUP(A1561, Kickstarter!B:E, 3, FALSE)</f>
        <v>15000</v>
      </c>
      <c r="D1561">
        <f>VLOOKUP(A1561, Kickstarter!B:E, 4, FALSE)</f>
        <v>50</v>
      </c>
      <c r="E1561" t="str">
        <f>VLOOKUP(A1561, Kickstarter!B:F, 5, FALSE)</f>
        <v>failed</v>
      </c>
      <c r="F1561" t="str">
        <f>VLOOKUP(A1561, Kickstarter!B:G, 6, FALSE)</f>
        <v>US</v>
      </c>
      <c r="G1561" t="str">
        <f>VLOOKUP(A1561, Kickstarter!B:H, 7, FALSE)</f>
        <v>USD</v>
      </c>
      <c r="H1561">
        <f>VLOOKUP(A1561, Kickstarter!B:I, 8, FALSE)</f>
        <v>1430270199</v>
      </c>
    </row>
    <row r="1562" spans="1:8" ht="60" x14ac:dyDescent="0.25">
      <c r="A1562" s="1" t="s">
        <v>1561</v>
      </c>
      <c r="B1562" s="1" t="str">
        <f>VLOOKUP(A1562, Kickstarter!B:C, 2, FALSE)</f>
        <v>I would like to share my landscape photographic travels of 2014 with more than just family an friends. 12 months of images.</v>
      </c>
      <c r="C1562" s="9">
        <f>VLOOKUP(A1562, Kickstarter!B:E, 3, FALSE)</f>
        <v>2500</v>
      </c>
      <c r="D1562">
        <f>VLOOKUP(A1562, Kickstarter!B:E, 4, FALSE)</f>
        <v>94</v>
      </c>
      <c r="E1562" t="str">
        <f>VLOOKUP(A1562, Kickstarter!B:F, 5, FALSE)</f>
        <v>failed</v>
      </c>
      <c r="F1562" t="str">
        <f>VLOOKUP(A1562, Kickstarter!B:G, 6, FALSE)</f>
        <v>US</v>
      </c>
      <c r="G1562" t="str">
        <f>VLOOKUP(A1562, Kickstarter!B:H, 7, FALSE)</f>
        <v>USD</v>
      </c>
      <c r="H1562">
        <f>VLOOKUP(A1562, Kickstarter!B:I, 8, FALSE)</f>
        <v>1415842193</v>
      </c>
    </row>
    <row r="1563" spans="1:8" ht="60" x14ac:dyDescent="0.25">
      <c r="A1563" s="1" t="s">
        <v>1562</v>
      </c>
      <c r="B1563" s="1" t="str">
        <f>VLOOKUP(A1563, Kickstarter!B:C, 2, FALSE)</f>
        <v>An illustrated retrospective of the journey from African to African American using a collection of fine art engravings &amp; photographs.</v>
      </c>
      <c r="C1563" s="9">
        <f>VLOOKUP(A1563, Kickstarter!B:E, 3, FALSE)</f>
        <v>10000</v>
      </c>
      <c r="D1563">
        <f>VLOOKUP(A1563, Kickstarter!B:E, 4, FALSE)</f>
        <v>67</v>
      </c>
      <c r="E1563" t="str">
        <f>VLOOKUP(A1563, Kickstarter!B:F, 5, FALSE)</f>
        <v>canceled</v>
      </c>
      <c r="F1563" t="str">
        <f>VLOOKUP(A1563, Kickstarter!B:G, 6, FALSE)</f>
        <v>US</v>
      </c>
      <c r="G1563" t="str">
        <f>VLOOKUP(A1563, Kickstarter!B:H, 7, FALSE)</f>
        <v>USD</v>
      </c>
      <c r="H1563">
        <f>VLOOKUP(A1563, Kickstarter!B:I, 8, FALSE)</f>
        <v>1383789603</v>
      </c>
    </row>
    <row r="1564" spans="1:8" ht="60" x14ac:dyDescent="0.25">
      <c r="A1564" s="1" t="s">
        <v>1563</v>
      </c>
      <c r="B1564" s="1" t="str">
        <f>VLOOKUP(A1564, Kickstarter!B:C, 2, FALSE)</f>
        <v>My project is writing and illustrating a childrens book using my little Red Vespa to be able to obtain..yes a red scooter. The world calls to me!!</v>
      </c>
      <c r="C1564" s="9">
        <f>VLOOKUP(A1564, Kickstarter!B:E, 3, FALSE)</f>
        <v>4000</v>
      </c>
      <c r="D1564">
        <f>VLOOKUP(A1564, Kickstarter!B:E, 4, FALSE)</f>
        <v>0</v>
      </c>
      <c r="E1564" t="str">
        <f>VLOOKUP(A1564, Kickstarter!B:F, 5, FALSE)</f>
        <v>canceled</v>
      </c>
      <c r="F1564" t="str">
        <f>VLOOKUP(A1564, Kickstarter!B:G, 6, FALSE)</f>
        <v>US</v>
      </c>
      <c r="G1564" t="str">
        <f>VLOOKUP(A1564, Kickstarter!B:H, 7, FALSE)</f>
        <v>USD</v>
      </c>
      <c r="H1564">
        <f>VLOOKUP(A1564, Kickstarter!B:I, 8, FALSE)</f>
        <v>1259715000</v>
      </c>
    </row>
    <row r="1565" spans="1:8" ht="45" x14ac:dyDescent="0.25">
      <c r="A1565" s="1" t="s">
        <v>1564</v>
      </c>
      <c r="B1565" s="1" t="str">
        <f>VLOOKUP(A1565, Kickstarter!B:C, 2, FALSE)</f>
        <v>Unique book revealing my discoveries in the Empty Quarter of Oman. Collection of travel writing, poetry, artwork and science!</v>
      </c>
      <c r="C1565" s="9">
        <f>VLOOKUP(A1565, Kickstarter!B:E, 3, FALSE)</f>
        <v>6000</v>
      </c>
      <c r="D1565">
        <f>VLOOKUP(A1565, Kickstarter!B:E, 4, FALSE)</f>
        <v>85</v>
      </c>
      <c r="E1565" t="str">
        <f>VLOOKUP(A1565, Kickstarter!B:F, 5, FALSE)</f>
        <v>canceled</v>
      </c>
      <c r="F1565" t="str">
        <f>VLOOKUP(A1565, Kickstarter!B:G, 6, FALSE)</f>
        <v>GB</v>
      </c>
      <c r="G1565" t="str">
        <f>VLOOKUP(A1565, Kickstarter!B:H, 7, FALSE)</f>
        <v>GBP</v>
      </c>
      <c r="H1565">
        <f>VLOOKUP(A1565, Kickstarter!B:I, 8, FALSE)</f>
        <v>1394815751</v>
      </c>
    </row>
    <row r="1566" spans="1:8" ht="60" x14ac:dyDescent="0.25">
      <c r="A1566" s="1" t="s">
        <v>1565</v>
      </c>
      <c r="B1566" s="1" t="str">
        <f>VLOOKUP(A1566, Kickstarter!B:C, 2, FALSE)</f>
        <v>This is a book of art and poetry that highlights the highs and lows of a young 20 something coming to terms with her bipolar.</v>
      </c>
      <c r="C1566" s="9">
        <f>VLOOKUP(A1566, Kickstarter!B:E, 3, FALSE)</f>
        <v>10000</v>
      </c>
      <c r="D1566">
        <f>VLOOKUP(A1566, Kickstarter!B:E, 4, FALSE)</f>
        <v>10</v>
      </c>
      <c r="E1566" t="str">
        <f>VLOOKUP(A1566, Kickstarter!B:F, 5, FALSE)</f>
        <v>canceled</v>
      </c>
      <c r="F1566" t="str">
        <f>VLOOKUP(A1566, Kickstarter!B:G, 6, FALSE)</f>
        <v>US</v>
      </c>
      <c r="G1566" t="str">
        <f>VLOOKUP(A1566, Kickstarter!B:H, 7, FALSE)</f>
        <v>USD</v>
      </c>
      <c r="H1566">
        <f>VLOOKUP(A1566, Kickstarter!B:I, 8, FALSE)</f>
        <v>1432843500</v>
      </c>
    </row>
    <row r="1567" spans="1:8" ht="60" x14ac:dyDescent="0.25">
      <c r="A1567" s="1" t="s">
        <v>1566</v>
      </c>
      <c r="B1567" s="1" t="str">
        <f>VLOOKUP(A1567, Kickstarter!B:C, 2, FALSE)</f>
        <v>Award-winning artists compete to have their art featured in the National Forests Passport Book depicting 9 Forest Regions of the US.</v>
      </c>
      <c r="C1567" s="9">
        <f>VLOOKUP(A1567, Kickstarter!B:E, 3, FALSE)</f>
        <v>4000</v>
      </c>
      <c r="D1567">
        <f>VLOOKUP(A1567, Kickstarter!B:E, 4, FALSE)</f>
        <v>100</v>
      </c>
      <c r="E1567" t="str">
        <f>VLOOKUP(A1567, Kickstarter!B:F, 5, FALSE)</f>
        <v>canceled</v>
      </c>
      <c r="F1567" t="str">
        <f>VLOOKUP(A1567, Kickstarter!B:G, 6, FALSE)</f>
        <v>US</v>
      </c>
      <c r="G1567" t="str">
        <f>VLOOKUP(A1567, Kickstarter!B:H, 7, FALSE)</f>
        <v>USD</v>
      </c>
      <c r="H1567">
        <f>VLOOKUP(A1567, Kickstarter!B:I, 8, FALSE)</f>
        <v>1307554261</v>
      </c>
    </row>
    <row r="1568" spans="1:8" ht="45" x14ac:dyDescent="0.25">
      <c r="A1568" s="1" t="s">
        <v>1567</v>
      </c>
      <c r="B1568" s="1" t="str">
        <f>VLOOKUP(A1568, Kickstarter!B:C, 2, FALSE)</f>
        <v>Joe DeVito's first Art Book and original King Kong novellas available in both Limited and Deluxe Editions.</v>
      </c>
      <c r="C1568" s="9">
        <f>VLOOKUP(A1568, Kickstarter!B:E, 3, FALSE)</f>
        <v>30000</v>
      </c>
      <c r="D1568">
        <f>VLOOKUP(A1568, Kickstarter!B:E, 4, FALSE)</f>
        <v>6375</v>
      </c>
      <c r="E1568" t="str">
        <f>VLOOKUP(A1568, Kickstarter!B:F, 5, FALSE)</f>
        <v>canceled</v>
      </c>
      <c r="F1568" t="str">
        <f>VLOOKUP(A1568, Kickstarter!B:G, 6, FALSE)</f>
        <v>US</v>
      </c>
      <c r="G1568" t="str">
        <f>VLOOKUP(A1568, Kickstarter!B:H, 7, FALSE)</f>
        <v>USD</v>
      </c>
      <c r="H1568">
        <f>VLOOKUP(A1568, Kickstarter!B:I, 8, FALSE)</f>
        <v>1469656800</v>
      </c>
    </row>
    <row r="1569" spans="1:8" ht="60" x14ac:dyDescent="0.25">
      <c r="A1569" s="1" t="s">
        <v>1568</v>
      </c>
      <c r="B1569" s="1" t="str">
        <f>VLOOKUP(A1569, Kickstarter!B:C, 2, FALSE)</f>
        <v>Traveling to create a book of my photography! Help support my trip and buy a book! Also limited edition t-shirts and prints for sale!</v>
      </c>
      <c r="C1569" s="9">
        <f>VLOOKUP(A1569, Kickstarter!B:E, 3, FALSE)</f>
        <v>8500</v>
      </c>
      <c r="D1569">
        <f>VLOOKUP(A1569, Kickstarter!B:E, 4, FALSE)</f>
        <v>350</v>
      </c>
      <c r="E1569" t="str">
        <f>VLOOKUP(A1569, Kickstarter!B:F, 5, FALSE)</f>
        <v>canceled</v>
      </c>
      <c r="F1569" t="str">
        <f>VLOOKUP(A1569, Kickstarter!B:G, 6, FALSE)</f>
        <v>US</v>
      </c>
      <c r="G1569" t="str">
        <f>VLOOKUP(A1569, Kickstarter!B:H, 7, FALSE)</f>
        <v>USD</v>
      </c>
      <c r="H1569">
        <f>VLOOKUP(A1569, Kickstarter!B:I, 8, FALSE)</f>
        <v>1392595200</v>
      </c>
    </row>
    <row r="1570" spans="1:8" ht="45" x14ac:dyDescent="0.25">
      <c r="A1570" s="1" t="s">
        <v>1569</v>
      </c>
      <c r="B1570" s="1" t="str">
        <f>VLOOKUP(A1570, Kickstarter!B:C, 2, FALSE)</f>
        <v>A world adventure to seek culture and inspiration through art. Putting a visual documentation of our journey into a book.</v>
      </c>
      <c r="C1570" s="9">
        <f>VLOOKUP(A1570, Kickstarter!B:E, 3, FALSE)</f>
        <v>25000</v>
      </c>
      <c r="D1570">
        <f>VLOOKUP(A1570, Kickstarter!B:E, 4, FALSE)</f>
        <v>3410</v>
      </c>
      <c r="E1570" t="str">
        <f>VLOOKUP(A1570, Kickstarter!B:F, 5, FALSE)</f>
        <v>canceled</v>
      </c>
      <c r="F1570" t="str">
        <f>VLOOKUP(A1570, Kickstarter!B:G, 6, FALSE)</f>
        <v>US</v>
      </c>
      <c r="G1570" t="str">
        <f>VLOOKUP(A1570, Kickstarter!B:H, 7, FALSE)</f>
        <v>USD</v>
      </c>
      <c r="H1570">
        <f>VLOOKUP(A1570, Kickstarter!B:I, 8, FALSE)</f>
        <v>1419384585</v>
      </c>
    </row>
    <row r="1571" spans="1:8" ht="15.75" x14ac:dyDescent="0.25">
      <c r="A1571" s="1" t="s">
        <v>1570</v>
      </c>
      <c r="B1571" s="1" t="str">
        <f>VLOOKUP(A1571, Kickstarter!B:C, 2, FALSE)</f>
        <v>to be removed</v>
      </c>
      <c r="C1571" s="9">
        <f>VLOOKUP(A1571, Kickstarter!B:E, 3, FALSE)</f>
        <v>30000</v>
      </c>
      <c r="D1571">
        <f>VLOOKUP(A1571, Kickstarter!B:E, 4, FALSE)</f>
        <v>0</v>
      </c>
      <c r="E1571" t="str">
        <f>VLOOKUP(A1571, Kickstarter!B:F, 5, FALSE)</f>
        <v>canceled</v>
      </c>
      <c r="F1571" t="str">
        <f>VLOOKUP(A1571, Kickstarter!B:G, 6, FALSE)</f>
        <v>US</v>
      </c>
      <c r="G1571" t="str">
        <f>VLOOKUP(A1571, Kickstarter!B:H, 7, FALSE)</f>
        <v>USD</v>
      </c>
      <c r="H1571">
        <f>VLOOKUP(A1571, Kickstarter!B:I, 8, FALSE)</f>
        <v>1369498714</v>
      </c>
    </row>
    <row r="1572" spans="1:8" ht="30" x14ac:dyDescent="0.25">
      <c r="A1572" s="1" t="s">
        <v>1571</v>
      </c>
      <c r="B1572" s="1" t="str">
        <f>VLOOKUP(A1572, Kickstarter!B:C, 2, FALSE)</f>
        <v>A Coloring Book of Breathtaking Beauties
To Calm the Heart and Soul</v>
      </c>
      <c r="C1572" s="9">
        <f>VLOOKUP(A1572, Kickstarter!B:E, 3, FALSE)</f>
        <v>6000</v>
      </c>
      <c r="D1572">
        <f>VLOOKUP(A1572, Kickstarter!B:E, 4, FALSE)</f>
        <v>2484</v>
      </c>
      <c r="E1572" t="str">
        <f>VLOOKUP(A1572, Kickstarter!B:F, 5, FALSE)</f>
        <v>canceled</v>
      </c>
      <c r="F1572" t="str">
        <f>VLOOKUP(A1572, Kickstarter!B:G, 6, FALSE)</f>
        <v>US</v>
      </c>
      <c r="G1572" t="str">
        <f>VLOOKUP(A1572, Kickstarter!B:H, 7, FALSE)</f>
        <v>USD</v>
      </c>
      <c r="H1572">
        <f>VLOOKUP(A1572, Kickstarter!B:I, 8, FALSE)</f>
        <v>1460140282</v>
      </c>
    </row>
    <row r="1573" spans="1:8" ht="60" x14ac:dyDescent="0.25">
      <c r="A1573" s="1" t="s">
        <v>1572</v>
      </c>
      <c r="B1573" s="1" t="str">
        <f>VLOOKUP(A1573, Kickstarter!B:C, 2, FALSE)</f>
        <v>An inspiring photo book about an unique Caucasus Expedition by two backpackers - Erna Gaspar (photographer) &amp; Adrian Lorincz (writer).</v>
      </c>
      <c r="C1573" s="9">
        <f>VLOOKUP(A1573, Kickstarter!B:E, 3, FALSE)</f>
        <v>12100</v>
      </c>
      <c r="D1573">
        <f>VLOOKUP(A1573, Kickstarter!B:E, 4, FALSE)</f>
        <v>80</v>
      </c>
      <c r="E1573" t="str">
        <f>VLOOKUP(A1573, Kickstarter!B:F, 5, FALSE)</f>
        <v>canceled</v>
      </c>
      <c r="F1573" t="str">
        <f>VLOOKUP(A1573, Kickstarter!B:G, 6, FALSE)</f>
        <v>GB</v>
      </c>
      <c r="G1573" t="str">
        <f>VLOOKUP(A1573, Kickstarter!B:H, 7, FALSE)</f>
        <v>GBP</v>
      </c>
      <c r="H1573">
        <f>VLOOKUP(A1573, Kickstarter!B:I, 8, FALSE)</f>
        <v>1434738483</v>
      </c>
    </row>
    <row r="1574" spans="1:8" ht="60" x14ac:dyDescent="0.25">
      <c r="A1574" s="1" t="s">
        <v>1573</v>
      </c>
      <c r="B1574" s="1" t="str">
        <f>VLOOKUP(A1574, Kickstarter!B:C, 2, FALSE)</f>
        <v>So many brides want a country wedding, but where to start? Whether you want a barn or a tipi, this guide can help you plan your day.</v>
      </c>
      <c r="C1574" s="9">
        <f>VLOOKUP(A1574, Kickstarter!B:E, 3, FALSE)</f>
        <v>2500</v>
      </c>
      <c r="D1574">
        <f>VLOOKUP(A1574, Kickstarter!B:E, 4, FALSE)</f>
        <v>125</v>
      </c>
      <c r="E1574" t="str">
        <f>VLOOKUP(A1574, Kickstarter!B:F, 5, FALSE)</f>
        <v>canceled</v>
      </c>
      <c r="F1574" t="str">
        <f>VLOOKUP(A1574, Kickstarter!B:G, 6, FALSE)</f>
        <v>GB</v>
      </c>
      <c r="G1574" t="str">
        <f>VLOOKUP(A1574, Kickstarter!B:H, 7, FALSE)</f>
        <v>GBP</v>
      </c>
      <c r="H1574">
        <f>VLOOKUP(A1574, Kickstarter!B:I, 8, FALSE)</f>
        <v>1456703940</v>
      </c>
    </row>
    <row r="1575" spans="1:8" ht="60" x14ac:dyDescent="0.25">
      <c r="A1575" s="1" t="s">
        <v>1574</v>
      </c>
      <c r="B1575" s="1" t="str">
        <f>VLOOKUP(A1575, Kickstarter!B:C, 2, FALSE)</f>
        <v>This is a first-of-its-kind 12"x12" trading card coffee table book featuring over 100 cards celebrating the awesomeness of Canada</v>
      </c>
      <c r="C1575" s="9">
        <f>VLOOKUP(A1575, Kickstarter!B:E, 3, FALSE)</f>
        <v>9000</v>
      </c>
      <c r="D1575">
        <f>VLOOKUP(A1575, Kickstarter!B:E, 4, FALSE)</f>
        <v>223</v>
      </c>
      <c r="E1575" t="str">
        <f>VLOOKUP(A1575, Kickstarter!B:F, 5, FALSE)</f>
        <v>canceled</v>
      </c>
      <c r="F1575" t="str">
        <f>VLOOKUP(A1575, Kickstarter!B:G, 6, FALSE)</f>
        <v>CA</v>
      </c>
      <c r="G1575" t="str">
        <f>VLOOKUP(A1575, Kickstarter!B:H, 7, FALSE)</f>
        <v>CAD</v>
      </c>
      <c r="H1575">
        <f>VLOOKUP(A1575, Kickstarter!B:I, 8, FALSE)</f>
        <v>1491019140</v>
      </c>
    </row>
    <row r="1576" spans="1:8" ht="60" x14ac:dyDescent="0.25">
      <c r="A1576" s="1" t="s">
        <v>1575</v>
      </c>
      <c r="B1576" s="1" t="str">
        <f>VLOOKUP(A1576, Kickstarter!B:C, 2, FALSE)</f>
        <v>BLK/MTL's Illustrated Works 100's of Hi-Res Pics ft. Custom Artist Carmine Diaz's popular Paintings packed into 1 Coffee table Art Book</v>
      </c>
      <c r="C1576" s="9">
        <f>VLOOKUP(A1576, Kickstarter!B:E, 3, FALSE)</f>
        <v>10000</v>
      </c>
      <c r="D1576">
        <f>VLOOKUP(A1576, Kickstarter!B:E, 4, FALSE)</f>
        <v>506</v>
      </c>
      <c r="E1576" t="str">
        <f>VLOOKUP(A1576, Kickstarter!B:F, 5, FALSE)</f>
        <v>canceled</v>
      </c>
      <c r="F1576" t="str">
        <f>VLOOKUP(A1576, Kickstarter!B:G, 6, FALSE)</f>
        <v>US</v>
      </c>
      <c r="G1576" t="str">
        <f>VLOOKUP(A1576, Kickstarter!B:H, 7, FALSE)</f>
        <v>USD</v>
      </c>
      <c r="H1576">
        <f>VLOOKUP(A1576, Kickstarter!B:I, 8, FALSE)</f>
        <v>1424211329</v>
      </c>
    </row>
    <row r="1577" spans="1:8" ht="60" x14ac:dyDescent="0.25">
      <c r="A1577" s="1" t="s">
        <v>1576</v>
      </c>
      <c r="B1577" s="1" t="str">
        <f>VLOOKUP(A1577, Kickstarter!B:C, 2, FALSE)</f>
        <v>A stunning, limited-edition photography book displaying the colorful and exotic marine life in the waters along the Channel Islands</v>
      </c>
      <c r="C1577" s="9">
        <f>VLOOKUP(A1577, Kickstarter!B:E, 3, FALSE)</f>
        <v>10000</v>
      </c>
      <c r="D1577">
        <f>VLOOKUP(A1577, Kickstarter!B:E, 4, FALSE)</f>
        <v>2291</v>
      </c>
      <c r="E1577" t="str">
        <f>VLOOKUP(A1577, Kickstarter!B:F, 5, FALSE)</f>
        <v>canceled</v>
      </c>
      <c r="F1577" t="str">
        <f>VLOOKUP(A1577, Kickstarter!B:G, 6, FALSE)</f>
        <v>US</v>
      </c>
      <c r="G1577" t="str">
        <f>VLOOKUP(A1577, Kickstarter!B:H, 7, FALSE)</f>
        <v>USD</v>
      </c>
      <c r="H1577">
        <f>VLOOKUP(A1577, Kickstarter!B:I, 8, FALSE)</f>
        <v>1404909296</v>
      </c>
    </row>
    <row r="1578" spans="1:8" ht="45" x14ac:dyDescent="0.25">
      <c r="A1578" s="1" t="s">
        <v>1577</v>
      </c>
      <c r="B1578" s="1" t="str">
        <f>VLOOKUP(A1578, Kickstarter!B:C, 2, FALSE)</f>
        <v>For the publication of my first 3 books: an Art book, a graphic novel, and a coloring book</v>
      </c>
      <c r="C1578" s="9">
        <f>VLOOKUP(A1578, Kickstarter!B:E, 3, FALSE)</f>
        <v>5000</v>
      </c>
      <c r="D1578">
        <f>VLOOKUP(A1578, Kickstarter!B:E, 4, FALSE)</f>
        <v>650</v>
      </c>
      <c r="E1578" t="str">
        <f>VLOOKUP(A1578, Kickstarter!B:F, 5, FALSE)</f>
        <v>canceled</v>
      </c>
      <c r="F1578" t="str">
        <f>VLOOKUP(A1578, Kickstarter!B:G, 6, FALSE)</f>
        <v>US</v>
      </c>
      <c r="G1578" t="str">
        <f>VLOOKUP(A1578, Kickstarter!B:H, 7, FALSE)</f>
        <v>USD</v>
      </c>
      <c r="H1578">
        <f>VLOOKUP(A1578, Kickstarter!B:I, 8, FALSE)</f>
        <v>1435698368</v>
      </c>
    </row>
    <row r="1579" spans="1:8" ht="60" x14ac:dyDescent="0.25">
      <c r="A1579" s="1" t="s">
        <v>1578</v>
      </c>
      <c r="B1579" s="1" t="str">
        <f>VLOOKUP(A1579, Kickstarter!B:C, 2, FALSE)</f>
        <v>I've been putting together a portfolio of fine abstract photography of the highest quality, color, and design. A vision of beauty!</v>
      </c>
      <c r="C1579" s="9">
        <f>VLOOKUP(A1579, Kickstarter!B:E, 3, FALSE)</f>
        <v>10000</v>
      </c>
      <c r="D1579">
        <f>VLOOKUP(A1579, Kickstarter!B:E, 4, FALSE)</f>
        <v>55</v>
      </c>
      <c r="E1579" t="str">
        <f>VLOOKUP(A1579, Kickstarter!B:F, 5, FALSE)</f>
        <v>canceled</v>
      </c>
      <c r="F1579" t="str">
        <f>VLOOKUP(A1579, Kickstarter!B:G, 6, FALSE)</f>
        <v>US</v>
      </c>
      <c r="G1579" t="str">
        <f>VLOOKUP(A1579, Kickstarter!B:H, 7, FALSE)</f>
        <v>USD</v>
      </c>
      <c r="H1579">
        <f>VLOOKUP(A1579, Kickstarter!B:I, 8, FALSE)</f>
        <v>1343161248</v>
      </c>
    </row>
    <row r="1580" spans="1:8" ht="60" x14ac:dyDescent="0.25">
      <c r="A1580" s="1" t="s">
        <v>1579</v>
      </c>
      <c r="B1580" s="1" t="str">
        <f>VLOOKUP(A1580, Kickstarter!B:C, 2, FALSE)</f>
        <v>2 artists, 1 month, 1 laptop, minimum wage, plenty of coffee proving a transmedia production worth noticing doesn't need a million dollar budget.</v>
      </c>
      <c r="C1580" s="9">
        <f>VLOOKUP(A1580, Kickstarter!B:E, 3, FALSE)</f>
        <v>1897</v>
      </c>
      <c r="D1580">
        <f>VLOOKUP(A1580, Kickstarter!B:E, 4, FALSE)</f>
        <v>205</v>
      </c>
      <c r="E1580" t="str">
        <f>VLOOKUP(A1580, Kickstarter!B:F, 5, FALSE)</f>
        <v>canceled</v>
      </c>
      <c r="F1580" t="str">
        <f>VLOOKUP(A1580, Kickstarter!B:G, 6, FALSE)</f>
        <v>US</v>
      </c>
      <c r="G1580" t="str">
        <f>VLOOKUP(A1580, Kickstarter!B:H, 7, FALSE)</f>
        <v>USD</v>
      </c>
      <c r="H1580">
        <f>VLOOKUP(A1580, Kickstarter!B:I, 8, FALSE)</f>
        <v>1283392800</v>
      </c>
    </row>
    <row r="1581" spans="1:8" ht="45" x14ac:dyDescent="0.25">
      <c r="A1581" s="1" t="s">
        <v>1580</v>
      </c>
      <c r="B1581" s="1" t="str">
        <f>VLOOKUP(A1581, Kickstarter!B:C, 2, FALSE)</f>
        <v>'Compilation of visual and literary art through fine art photography, graphic art, and poetry.</v>
      </c>
      <c r="C1581" s="9">
        <f>VLOOKUP(A1581, Kickstarter!B:E, 3, FALSE)</f>
        <v>3333</v>
      </c>
      <c r="D1581">
        <f>VLOOKUP(A1581, Kickstarter!B:E, 4, FALSE)</f>
        <v>28</v>
      </c>
      <c r="E1581" t="str">
        <f>VLOOKUP(A1581, Kickstarter!B:F, 5, FALSE)</f>
        <v>canceled</v>
      </c>
      <c r="F1581" t="str">
        <f>VLOOKUP(A1581, Kickstarter!B:G, 6, FALSE)</f>
        <v>US</v>
      </c>
      <c r="G1581" t="str">
        <f>VLOOKUP(A1581, Kickstarter!B:H, 7, FALSE)</f>
        <v>USD</v>
      </c>
      <c r="H1581">
        <f>VLOOKUP(A1581, Kickstarter!B:I, 8, FALSE)</f>
        <v>1377734091</v>
      </c>
    </row>
    <row r="1582" spans="1:8" ht="45" x14ac:dyDescent="0.25">
      <c r="A1582" s="1" t="s">
        <v>1581</v>
      </c>
      <c r="B1582" s="1" t="str">
        <f>VLOOKUP(A1582, Kickstarter!B:C, 2, FALSE)</f>
        <v>Creating my 2nd book depicting the people and places in Brevard County w/current images + traveling to obtain new ones.</v>
      </c>
      <c r="C1582" s="9">
        <f>VLOOKUP(A1582, Kickstarter!B:E, 3, FALSE)</f>
        <v>1750</v>
      </c>
      <c r="D1582">
        <f>VLOOKUP(A1582, Kickstarter!B:E, 4, FALSE)</f>
        <v>0</v>
      </c>
      <c r="E1582" t="str">
        <f>VLOOKUP(A1582, Kickstarter!B:F, 5, FALSE)</f>
        <v>canceled</v>
      </c>
      <c r="F1582" t="str">
        <f>VLOOKUP(A1582, Kickstarter!B:G, 6, FALSE)</f>
        <v>US</v>
      </c>
      <c r="G1582" t="str">
        <f>VLOOKUP(A1582, Kickstarter!B:H, 7, FALSE)</f>
        <v>USD</v>
      </c>
      <c r="H1582">
        <f>VLOOKUP(A1582, Kickstarter!B:I, 8, FALSE)</f>
        <v>1337562726</v>
      </c>
    </row>
    <row r="1583" spans="1:8" ht="60" x14ac:dyDescent="0.25">
      <c r="A1583" s="1" t="s">
        <v>1582</v>
      </c>
      <c r="B1583" s="1" t="str">
        <f>VLOOKUP(A1583, Kickstarter!B:C, 2, FALSE)</f>
        <v>Photographic canvas prints depicting different scenes from around the globe, including local images taken in Sussex England.</v>
      </c>
      <c r="C1583" s="9">
        <f>VLOOKUP(A1583, Kickstarter!B:E, 3, FALSE)</f>
        <v>1000</v>
      </c>
      <c r="D1583">
        <f>VLOOKUP(A1583, Kickstarter!B:E, 4, FALSE)</f>
        <v>5</v>
      </c>
      <c r="E1583" t="str">
        <f>VLOOKUP(A1583, Kickstarter!B:F, 5, FALSE)</f>
        <v>failed</v>
      </c>
      <c r="F1583" t="str">
        <f>VLOOKUP(A1583, Kickstarter!B:G, 6, FALSE)</f>
        <v>GB</v>
      </c>
      <c r="G1583" t="str">
        <f>VLOOKUP(A1583, Kickstarter!B:H, 7, FALSE)</f>
        <v>GBP</v>
      </c>
      <c r="H1583">
        <f>VLOOKUP(A1583, Kickstarter!B:I, 8, FALSE)</f>
        <v>1450521990</v>
      </c>
    </row>
    <row r="1584" spans="1:8" ht="30" x14ac:dyDescent="0.25">
      <c r="A1584" s="1" t="s">
        <v>1583</v>
      </c>
      <c r="B1584" s="1" t="str">
        <f>VLOOKUP(A1584, Kickstarter!B:C, 2, FALSE)</f>
        <v>I create canvas prints of images from in and around New Orleans</v>
      </c>
      <c r="C1584" s="9">
        <f>VLOOKUP(A1584, Kickstarter!B:E, 3, FALSE)</f>
        <v>1000</v>
      </c>
      <c r="D1584">
        <f>VLOOKUP(A1584, Kickstarter!B:E, 4, FALSE)</f>
        <v>93</v>
      </c>
      <c r="E1584" t="str">
        <f>VLOOKUP(A1584, Kickstarter!B:F, 5, FALSE)</f>
        <v>failed</v>
      </c>
      <c r="F1584" t="str">
        <f>VLOOKUP(A1584, Kickstarter!B:G, 6, FALSE)</f>
        <v>US</v>
      </c>
      <c r="G1584" t="str">
        <f>VLOOKUP(A1584, Kickstarter!B:H, 7, FALSE)</f>
        <v>USD</v>
      </c>
      <c r="H1584">
        <f>VLOOKUP(A1584, Kickstarter!B:I, 8, FALSE)</f>
        <v>1445894400</v>
      </c>
    </row>
    <row r="1585" spans="1:8" ht="60" x14ac:dyDescent="0.25">
      <c r="A1585" s="1" t="s">
        <v>1584</v>
      </c>
      <c r="B1585" s="1" t="str">
        <f>VLOOKUP(A1585, Kickstarter!B:C, 2, FALSE)</f>
        <v>I am a photographer who is inspired by the original Jules Verne story. I will make a thousands of photo and video materials for You.</v>
      </c>
      <c r="C1585" s="9">
        <f>VLOOKUP(A1585, Kickstarter!B:E, 3, FALSE)</f>
        <v>20000</v>
      </c>
      <c r="D1585">
        <f>VLOOKUP(A1585, Kickstarter!B:E, 4, FALSE)</f>
        <v>15</v>
      </c>
      <c r="E1585" t="str">
        <f>VLOOKUP(A1585, Kickstarter!B:F, 5, FALSE)</f>
        <v>failed</v>
      </c>
      <c r="F1585" t="str">
        <f>VLOOKUP(A1585, Kickstarter!B:G, 6, FALSE)</f>
        <v>GB</v>
      </c>
      <c r="G1585" t="str">
        <f>VLOOKUP(A1585, Kickstarter!B:H, 7, FALSE)</f>
        <v>GBP</v>
      </c>
      <c r="H1585">
        <f>VLOOKUP(A1585, Kickstarter!B:I, 8, FALSE)</f>
        <v>1411681391</v>
      </c>
    </row>
    <row r="1586" spans="1:8" ht="60" x14ac:dyDescent="0.25">
      <c r="A1586" s="1" t="s">
        <v>1585</v>
      </c>
      <c r="B1586" s="1" t="str">
        <f>VLOOKUP(A1586, Kickstarter!B:C, 2, FALSE)</f>
        <v>25 Kansas State Parks in the next year. What a great adventure to take together. Join me. Together we can photo this beautiful state.</v>
      </c>
      <c r="C1586" s="9">
        <f>VLOOKUP(A1586, Kickstarter!B:E, 3, FALSE)</f>
        <v>1200</v>
      </c>
      <c r="D1586">
        <f>VLOOKUP(A1586, Kickstarter!B:E, 4, FALSE)</f>
        <v>0</v>
      </c>
      <c r="E1586" t="str">
        <f>VLOOKUP(A1586, Kickstarter!B:F, 5, FALSE)</f>
        <v>failed</v>
      </c>
      <c r="F1586" t="str">
        <f>VLOOKUP(A1586, Kickstarter!B:G, 6, FALSE)</f>
        <v>US</v>
      </c>
      <c r="G1586" t="str">
        <f>VLOOKUP(A1586, Kickstarter!B:H, 7, FALSE)</f>
        <v>USD</v>
      </c>
      <c r="H1586">
        <f>VLOOKUP(A1586, Kickstarter!B:I, 8, FALSE)</f>
        <v>1401464101</v>
      </c>
    </row>
    <row r="1587" spans="1:8" ht="60" x14ac:dyDescent="0.25">
      <c r="A1587" s="1" t="s">
        <v>1586</v>
      </c>
      <c r="B1587" s="1" t="str">
        <f>VLOOKUP(A1587, Kickstarter!B:C, 2, FALSE)</f>
        <v>We've explored some of the most amazing places in New Zealand and can't think of a better way to share our experiences than a photo :)</v>
      </c>
      <c r="C1587" s="9">
        <f>VLOOKUP(A1587, Kickstarter!B:E, 3, FALSE)</f>
        <v>2000</v>
      </c>
      <c r="D1587">
        <f>VLOOKUP(A1587, Kickstarter!B:E, 4, FALSE)</f>
        <v>1580</v>
      </c>
      <c r="E1587" t="str">
        <f>VLOOKUP(A1587, Kickstarter!B:F, 5, FALSE)</f>
        <v>failed</v>
      </c>
      <c r="F1587" t="str">
        <f>VLOOKUP(A1587, Kickstarter!B:G, 6, FALSE)</f>
        <v>CA</v>
      </c>
      <c r="G1587" t="str">
        <f>VLOOKUP(A1587, Kickstarter!B:H, 7, FALSE)</f>
        <v>CAD</v>
      </c>
      <c r="H1587">
        <f>VLOOKUP(A1587, Kickstarter!B:I, 8, FALSE)</f>
        <v>1482663600</v>
      </c>
    </row>
    <row r="1588" spans="1:8" ht="30" x14ac:dyDescent="0.25">
      <c r="A1588" s="1" t="s">
        <v>1587</v>
      </c>
      <c r="B1588" s="1" t="str">
        <f>VLOOKUP(A1588, Kickstarter!B:C, 2, FALSE)</f>
        <v>Show the world the beauty that is in all of our back yards!</v>
      </c>
      <c r="C1588" s="9">
        <f>VLOOKUP(A1588, Kickstarter!B:E, 3, FALSE)</f>
        <v>1500</v>
      </c>
      <c r="D1588">
        <f>VLOOKUP(A1588, Kickstarter!B:E, 4, FALSE)</f>
        <v>0</v>
      </c>
      <c r="E1588" t="str">
        <f>VLOOKUP(A1588, Kickstarter!B:F, 5, FALSE)</f>
        <v>failed</v>
      </c>
      <c r="F1588" t="str">
        <f>VLOOKUP(A1588, Kickstarter!B:G, 6, FALSE)</f>
        <v>US</v>
      </c>
      <c r="G1588" t="str">
        <f>VLOOKUP(A1588, Kickstarter!B:H, 7, FALSE)</f>
        <v>USD</v>
      </c>
      <c r="H1588">
        <f>VLOOKUP(A1588, Kickstarter!B:I, 8, FALSE)</f>
        <v>1428197422</v>
      </c>
    </row>
    <row r="1589" spans="1:8" ht="60" x14ac:dyDescent="0.25">
      <c r="A1589" s="1" t="s">
        <v>1588</v>
      </c>
      <c r="B1589" s="1" t="str">
        <f>VLOOKUP(A1589, Kickstarter!B:C, 2, FALSE)</f>
        <v>Aerial Photographs of Historical Structures and Landmarks across the US. Experience the Antique structures from the most Unique Angles!</v>
      </c>
      <c r="C1589" s="9">
        <f>VLOOKUP(A1589, Kickstarter!B:E, 3, FALSE)</f>
        <v>7500</v>
      </c>
      <c r="D1589">
        <f>VLOOKUP(A1589, Kickstarter!B:E, 4, FALSE)</f>
        <v>1</v>
      </c>
      <c r="E1589" t="str">
        <f>VLOOKUP(A1589, Kickstarter!B:F, 5, FALSE)</f>
        <v>failed</v>
      </c>
      <c r="F1589" t="str">
        <f>VLOOKUP(A1589, Kickstarter!B:G, 6, FALSE)</f>
        <v>US</v>
      </c>
      <c r="G1589" t="str">
        <f>VLOOKUP(A1589, Kickstarter!B:H, 7, FALSE)</f>
        <v>USD</v>
      </c>
      <c r="H1589">
        <f>VLOOKUP(A1589, Kickstarter!B:I, 8, FALSE)</f>
        <v>1418510965</v>
      </c>
    </row>
    <row r="1590" spans="1:8" ht="30" x14ac:dyDescent="0.25">
      <c r="A1590" s="1" t="s">
        <v>1589</v>
      </c>
      <c r="B1590" s="1" t="str">
        <f>VLOOKUP(A1590, Kickstarter!B:C, 2, FALSE)</f>
        <v>Southeast Texas as seen through the lens of a cell phone camera</v>
      </c>
      <c r="C1590" s="9">
        <f>VLOOKUP(A1590, Kickstarter!B:E, 3, FALSE)</f>
        <v>516</v>
      </c>
      <c r="D1590">
        <f>VLOOKUP(A1590, Kickstarter!B:E, 4, FALSE)</f>
        <v>0</v>
      </c>
      <c r="E1590" t="str">
        <f>VLOOKUP(A1590, Kickstarter!B:F, 5, FALSE)</f>
        <v>failed</v>
      </c>
      <c r="F1590" t="str">
        <f>VLOOKUP(A1590, Kickstarter!B:G, 6, FALSE)</f>
        <v>US</v>
      </c>
      <c r="G1590" t="str">
        <f>VLOOKUP(A1590, Kickstarter!B:H, 7, FALSE)</f>
        <v>USD</v>
      </c>
      <c r="H1590">
        <f>VLOOKUP(A1590, Kickstarter!B:I, 8, FALSE)</f>
        <v>1422735120</v>
      </c>
    </row>
    <row r="1591" spans="1:8" ht="45" x14ac:dyDescent="0.25">
      <c r="A1591" s="1" t="s">
        <v>1590</v>
      </c>
      <c r="B1591" s="1" t="str">
        <f>VLOOKUP(A1591, Kickstarter!B:C, 2, FALSE)</f>
        <v>I want to be able to have my own photography inside a canvas and have it be displayed everywhere.</v>
      </c>
      <c r="C1591" s="9">
        <f>VLOOKUP(A1591, Kickstarter!B:E, 3, FALSE)</f>
        <v>1200</v>
      </c>
      <c r="D1591">
        <f>VLOOKUP(A1591, Kickstarter!B:E, 4, FALSE)</f>
        <v>0</v>
      </c>
      <c r="E1591" t="str">
        <f>VLOOKUP(A1591, Kickstarter!B:F, 5, FALSE)</f>
        <v>failed</v>
      </c>
      <c r="F1591" t="str">
        <f>VLOOKUP(A1591, Kickstarter!B:G, 6, FALSE)</f>
        <v>US</v>
      </c>
      <c r="G1591" t="str">
        <f>VLOOKUP(A1591, Kickstarter!B:H, 7, FALSE)</f>
        <v>USD</v>
      </c>
      <c r="H1591">
        <f>VLOOKUP(A1591, Kickstarter!B:I, 8, FALSE)</f>
        <v>1444433886</v>
      </c>
    </row>
    <row r="1592" spans="1:8" ht="15.75" x14ac:dyDescent="0.25">
      <c r="A1592" s="1" t="s">
        <v>1591</v>
      </c>
      <c r="B1592" s="1" t="str">
        <f>VLOOKUP(A1592, Kickstarter!B:C, 2, FALSE)</f>
        <v>Discover Italy through photography.</v>
      </c>
      <c r="C1592" s="9">
        <f>VLOOKUP(A1592, Kickstarter!B:E, 3, FALSE)</f>
        <v>60000</v>
      </c>
      <c r="D1592">
        <f>VLOOKUP(A1592, Kickstarter!B:E, 4, FALSE)</f>
        <v>1020</v>
      </c>
      <c r="E1592" t="str">
        <f>VLOOKUP(A1592, Kickstarter!B:F, 5, FALSE)</f>
        <v>failed</v>
      </c>
      <c r="F1592" t="str">
        <f>VLOOKUP(A1592, Kickstarter!B:G, 6, FALSE)</f>
        <v>IT</v>
      </c>
      <c r="G1592" t="str">
        <f>VLOOKUP(A1592, Kickstarter!B:H, 7, FALSE)</f>
        <v>EUR</v>
      </c>
      <c r="H1592">
        <f>VLOOKUP(A1592, Kickstarter!B:I, 8, FALSE)</f>
        <v>1443040464</v>
      </c>
    </row>
    <row r="1593" spans="1:8" ht="60" x14ac:dyDescent="0.25">
      <c r="A1593" s="1" t="s">
        <v>1592</v>
      </c>
      <c r="B1593" s="1" t="str">
        <f>VLOOKUP(A1593, Kickstarter!B:C, 2, FALSE)</f>
        <v>Hi, my name is CiarÃ¡n May &amp; i'm a photographer from Co Fermanagh, Ireland. With your support  we can bring this wonderful book to life.</v>
      </c>
      <c r="C1593" s="9">
        <f>VLOOKUP(A1593, Kickstarter!B:E, 3, FALSE)</f>
        <v>14000</v>
      </c>
      <c r="D1593">
        <f>VLOOKUP(A1593, Kickstarter!B:E, 4, FALSE)</f>
        <v>4092</v>
      </c>
      <c r="E1593" t="str">
        <f>VLOOKUP(A1593, Kickstarter!B:F, 5, FALSE)</f>
        <v>failed</v>
      </c>
      <c r="F1593" t="str">
        <f>VLOOKUP(A1593, Kickstarter!B:G, 6, FALSE)</f>
        <v>GB</v>
      </c>
      <c r="G1593" t="str">
        <f>VLOOKUP(A1593, Kickstarter!B:H, 7, FALSE)</f>
        <v>GBP</v>
      </c>
      <c r="H1593">
        <f>VLOOKUP(A1593, Kickstarter!B:I, 8, FALSE)</f>
        <v>1459700741</v>
      </c>
    </row>
    <row r="1594" spans="1:8" ht="30" x14ac:dyDescent="0.25">
      <c r="A1594" s="1" t="s">
        <v>1593</v>
      </c>
      <c r="B1594" s="1" t="str">
        <f>VLOOKUP(A1594, Kickstarter!B:C, 2, FALSE)</f>
        <v>A portfolio collage of beautiful pictures of authentic Pittsburgh locations and scenery.</v>
      </c>
      <c r="C1594" s="9">
        <f>VLOOKUP(A1594, Kickstarter!B:E, 3, FALSE)</f>
        <v>25</v>
      </c>
      <c r="D1594">
        <f>VLOOKUP(A1594, Kickstarter!B:E, 4, FALSE)</f>
        <v>0</v>
      </c>
      <c r="E1594" t="str">
        <f>VLOOKUP(A1594, Kickstarter!B:F, 5, FALSE)</f>
        <v>failed</v>
      </c>
      <c r="F1594" t="str">
        <f>VLOOKUP(A1594, Kickstarter!B:G, 6, FALSE)</f>
        <v>US</v>
      </c>
      <c r="G1594" t="str">
        <f>VLOOKUP(A1594, Kickstarter!B:H, 7, FALSE)</f>
        <v>USD</v>
      </c>
      <c r="H1594">
        <f>VLOOKUP(A1594, Kickstarter!B:I, 8, FALSE)</f>
        <v>1427503485</v>
      </c>
    </row>
    <row r="1595" spans="1:8" ht="45" x14ac:dyDescent="0.25">
      <c r="A1595" s="1" t="s">
        <v>1594</v>
      </c>
      <c r="B1595" s="1" t="str">
        <f>VLOOKUP(A1595, Kickstarter!B:C, 2, FALSE)</f>
        <v>A trip to fulfill a dream of capturing the wonders and history of ancient Italy in person.</v>
      </c>
      <c r="C1595" s="9">
        <f>VLOOKUP(A1595, Kickstarter!B:E, 3, FALSE)</f>
        <v>22000</v>
      </c>
      <c r="D1595">
        <f>VLOOKUP(A1595, Kickstarter!B:E, 4, FALSE)</f>
        <v>3</v>
      </c>
      <c r="E1595" t="str">
        <f>VLOOKUP(A1595, Kickstarter!B:F, 5, FALSE)</f>
        <v>failed</v>
      </c>
      <c r="F1595" t="str">
        <f>VLOOKUP(A1595, Kickstarter!B:G, 6, FALSE)</f>
        <v>US</v>
      </c>
      <c r="G1595" t="str">
        <f>VLOOKUP(A1595, Kickstarter!B:H, 7, FALSE)</f>
        <v>USD</v>
      </c>
      <c r="H1595">
        <f>VLOOKUP(A1595, Kickstarter!B:I, 8, FALSE)</f>
        <v>1425154655</v>
      </c>
    </row>
    <row r="1596" spans="1:8" ht="45" x14ac:dyDescent="0.25">
      <c r="A1596" s="1" t="s">
        <v>1595</v>
      </c>
      <c r="B1596" s="1" t="str">
        <f>VLOOKUP(A1596, Kickstarter!B:C, 2, FALSE)</f>
        <v>I photograph my love of New Orleans, create canvases and share those memories with you.</v>
      </c>
      <c r="C1596" s="9">
        <f>VLOOKUP(A1596, Kickstarter!B:E, 3, FALSE)</f>
        <v>1000</v>
      </c>
      <c r="D1596">
        <f>VLOOKUP(A1596, Kickstarter!B:E, 4, FALSE)</f>
        <v>205</v>
      </c>
      <c r="E1596" t="str">
        <f>VLOOKUP(A1596, Kickstarter!B:F, 5, FALSE)</f>
        <v>failed</v>
      </c>
      <c r="F1596" t="str">
        <f>VLOOKUP(A1596, Kickstarter!B:G, 6, FALSE)</f>
        <v>US</v>
      </c>
      <c r="G1596" t="str">
        <f>VLOOKUP(A1596, Kickstarter!B:H, 7, FALSE)</f>
        <v>USD</v>
      </c>
      <c r="H1596">
        <f>VLOOKUP(A1596, Kickstarter!B:I, 8, FALSE)</f>
        <v>1463329260</v>
      </c>
    </row>
    <row r="1597" spans="1:8" ht="45" x14ac:dyDescent="0.25">
      <c r="A1597" s="1" t="s">
        <v>1596</v>
      </c>
      <c r="B1597" s="1" t="str">
        <f>VLOOKUP(A1597, Kickstarter!B:C, 2, FALSE)</f>
        <v>To make a coffee table book,  displaying civil war battlefields and forts,  taken at the same time of year the battles were fought.</v>
      </c>
      <c r="C1597" s="9">
        <f>VLOOKUP(A1597, Kickstarter!B:E, 3, FALSE)</f>
        <v>100000</v>
      </c>
      <c r="D1597">
        <f>VLOOKUP(A1597, Kickstarter!B:E, 4, FALSE)</f>
        <v>280</v>
      </c>
      <c r="E1597" t="str">
        <f>VLOOKUP(A1597, Kickstarter!B:F, 5, FALSE)</f>
        <v>failed</v>
      </c>
      <c r="F1597" t="str">
        <f>VLOOKUP(A1597, Kickstarter!B:G, 6, FALSE)</f>
        <v>US</v>
      </c>
      <c r="G1597" t="str">
        <f>VLOOKUP(A1597, Kickstarter!B:H, 7, FALSE)</f>
        <v>USD</v>
      </c>
      <c r="H1597">
        <f>VLOOKUP(A1597, Kickstarter!B:I, 8, FALSE)</f>
        <v>1403122380</v>
      </c>
    </row>
    <row r="1598" spans="1:8" ht="45" x14ac:dyDescent="0.25">
      <c r="A1598" s="1" t="s">
        <v>1597</v>
      </c>
      <c r="B1598" s="1" t="str">
        <f>VLOOKUP(A1598, Kickstarter!B:C, 2, FALSE)</f>
        <v>London is beautiful. I want to create a book of stunning images from in and around our great city</v>
      </c>
      <c r="C1598" s="9">
        <f>VLOOKUP(A1598, Kickstarter!B:E, 3, FALSE)</f>
        <v>3250</v>
      </c>
      <c r="D1598">
        <f>VLOOKUP(A1598, Kickstarter!B:E, 4, FALSE)</f>
        <v>75</v>
      </c>
      <c r="E1598" t="str">
        <f>VLOOKUP(A1598, Kickstarter!B:F, 5, FALSE)</f>
        <v>failed</v>
      </c>
      <c r="F1598" t="str">
        <f>VLOOKUP(A1598, Kickstarter!B:G, 6, FALSE)</f>
        <v>GB</v>
      </c>
      <c r="G1598" t="str">
        <f>VLOOKUP(A1598, Kickstarter!B:H, 7, FALSE)</f>
        <v>GBP</v>
      </c>
      <c r="H1598">
        <f>VLOOKUP(A1598, Kickstarter!B:I, 8, FALSE)</f>
        <v>1418469569</v>
      </c>
    </row>
    <row r="1599" spans="1:8" ht="45" x14ac:dyDescent="0.25">
      <c r="A1599" s="1" t="s">
        <v>1598</v>
      </c>
      <c r="B1599" s="1" t="str">
        <f>VLOOKUP(A1599, Kickstarter!B:C, 2, FALSE)</f>
        <v>We're starting up a new an improved way to do vacation rental management, but we need some funding to kick start it!</v>
      </c>
      <c r="C1599" s="9">
        <f>VLOOKUP(A1599, Kickstarter!B:E, 3, FALSE)</f>
        <v>15000</v>
      </c>
      <c r="D1599">
        <f>VLOOKUP(A1599, Kickstarter!B:E, 4, FALSE)</f>
        <v>0</v>
      </c>
      <c r="E1599" t="str">
        <f>VLOOKUP(A1599, Kickstarter!B:F, 5, FALSE)</f>
        <v>failed</v>
      </c>
      <c r="F1599" t="str">
        <f>VLOOKUP(A1599, Kickstarter!B:G, 6, FALSE)</f>
        <v>US</v>
      </c>
      <c r="G1599" t="str">
        <f>VLOOKUP(A1599, Kickstarter!B:H, 7, FALSE)</f>
        <v>USD</v>
      </c>
      <c r="H1599">
        <f>VLOOKUP(A1599, Kickstarter!B:I, 8, FALSE)</f>
        <v>1474360197</v>
      </c>
    </row>
    <row r="1600" spans="1:8" ht="60" x14ac:dyDescent="0.25">
      <c r="A1600" s="1" t="s">
        <v>1599</v>
      </c>
      <c r="B1600" s="1" t="str">
        <f>VLOOKUP(A1600, Kickstarter!B:C, 2, FALSE)</f>
        <v>I want to get our there and expand my photography skills and take a trip to Tornado alley to get more shots of storms and hopefully to</v>
      </c>
      <c r="C1600" s="9">
        <f>VLOOKUP(A1600, Kickstarter!B:E, 3, FALSE)</f>
        <v>800</v>
      </c>
      <c r="D1600">
        <f>VLOOKUP(A1600, Kickstarter!B:E, 4, FALSE)</f>
        <v>1</v>
      </c>
      <c r="E1600" t="str">
        <f>VLOOKUP(A1600, Kickstarter!B:F, 5, FALSE)</f>
        <v>failed</v>
      </c>
      <c r="F1600" t="str">
        <f>VLOOKUP(A1600, Kickstarter!B:G, 6, FALSE)</f>
        <v>US</v>
      </c>
      <c r="G1600" t="str">
        <f>VLOOKUP(A1600, Kickstarter!B:H, 7, FALSE)</f>
        <v>USD</v>
      </c>
      <c r="H1600">
        <f>VLOOKUP(A1600, Kickstarter!B:I, 8, FALSE)</f>
        <v>1437926458</v>
      </c>
    </row>
    <row r="1601" spans="1:8" ht="45" x14ac:dyDescent="0.25">
      <c r="A1601" s="1" t="s">
        <v>1600</v>
      </c>
      <c r="B1601" s="1" t="str">
        <f>VLOOKUP(A1601, Kickstarter!B:C, 2, FALSE)</f>
        <v>A London photographer trekking 5,895m up Africa's Mount Kilimanjaro to pursue and enrich a career.</v>
      </c>
      <c r="C1601" s="9">
        <f>VLOOKUP(A1601, Kickstarter!B:E, 3, FALSE)</f>
        <v>500</v>
      </c>
      <c r="D1601">
        <f>VLOOKUP(A1601, Kickstarter!B:E, 4, FALSE)</f>
        <v>0</v>
      </c>
      <c r="E1601" t="str">
        <f>VLOOKUP(A1601, Kickstarter!B:F, 5, FALSE)</f>
        <v>failed</v>
      </c>
      <c r="F1601" t="str">
        <f>VLOOKUP(A1601, Kickstarter!B:G, 6, FALSE)</f>
        <v>GB</v>
      </c>
      <c r="G1601" t="str">
        <f>VLOOKUP(A1601, Kickstarter!B:H, 7, FALSE)</f>
        <v>GBP</v>
      </c>
      <c r="H1601">
        <f>VLOOKUP(A1601, Kickstarter!B:I, 8, FALSE)</f>
        <v>1460116576</v>
      </c>
    </row>
    <row r="1602" spans="1:8" ht="60" x14ac:dyDescent="0.25">
      <c r="A1602" s="1" t="s">
        <v>1601</v>
      </c>
      <c r="B1602" s="1" t="str">
        <f>VLOOKUP(A1602, Kickstarter!B:C, 2, FALSE)</f>
        <v>I plan to document volunteer work on an organic farm in rural India, and photograph the people and places I encounter during the trip.</v>
      </c>
      <c r="C1602" s="9">
        <f>VLOOKUP(A1602, Kickstarter!B:E, 3, FALSE)</f>
        <v>5000</v>
      </c>
      <c r="D1602">
        <f>VLOOKUP(A1602, Kickstarter!B:E, 4, FALSE)</f>
        <v>367</v>
      </c>
      <c r="E1602" t="str">
        <f>VLOOKUP(A1602, Kickstarter!B:F, 5, FALSE)</f>
        <v>failed</v>
      </c>
      <c r="F1602" t="str">
        <f>VLOOKUP(A1602, Kickstarter!B:G, 6, FALSE)</f>
        <v>US</v>
      </c>
      <c r="G1602" t="str">
        <f>VLOOKUP(A1602, Kickstarter!B:H, 7, FALSE)</f>
        <v>USD</v>
      </c>
      <c r="H1602">
        <f>VLOOKUP(A1602, Kickstarter!B:I, 8, FALSE)</f>
        <v>1405401060</v>
      </c>
    </row>
    <row r="1603" spans="1:8" ht="45" x14ac:dyDescent="0.25">
      <c r="A1603" s="1" t="s">
        <v>1602</v>
      </c>
      <c r="B1603" s="1" t="str">
        <f>VLOOKUP(A1603, Kickstarter!B:C, 2, FALSE)</f>
        <v>We're so close to releasing our long-awaited debut album! A little help will go a long way... let's do this!</v>
      </c>
      <c r="C1603" s="9">
        <f>VLOOKUP(A1603, Kickstarter!B:E, 3, FALSE)</f>
        <v>2500</v>
      </c>
      <c r="D1603">
        <f>VLOOKUP(A1603, Kickstarter!B:E, 4, FALSE)</f>
        <v>2706.23</v>
      </c>
      <c r="E1603" t="str">
        <f>VLOOKUP(A1603, Kickstarter!B:F, 5, FALSE)</f>
        <v>successful</v>
      </c>
      <c r="F1603" t="str">
        <f>VLOOKUP(A1603, Kickstarter!B:G, 6, FALSE)</f>
        <v>US</v>
      </c>
      <c r="G1603" t="str">
        <f>VLOOKUP(A1603, Kickstarter!B:H, 7, FALSE)</f>
        <v>USD</v>
      </c>
      <c r="H1603">
        <f>VLOOKUP(A1603, Kickstarter!B:I, 8, FALSE)</f>
        <v>1304561633</v>
      </c>
    </row>
    <row r="1604" spans="1:8" ht="45" x14ac:dyDescent="0.25">
      <c r="A1604" s="1" t="s">
        <v>1603</v>
      </c>
      <c r="B1604" s="1" t="str">
        <f>VLOOKUP(A1604, Kickstarter!B:C, 2, FALSE)</f>
        <v>We need the help of fans of both music and film alike to help us create our collective vision for this song.</v>
      </c>
      <c r="C1604" s="9">
        <f>VLOOKUP(A1604, Kickstarter!B:E, 3, FALSE)</f>
        <v>1500</v>
      </c>
      <c r="D1604">
        <f>VLOOKUP(A1604, Kickstarter!B:E, 4, FALSE)</f>
        <v>1502.5</v>
      </c>
      <c r="E1604" t="str">
        <f>VLOOKUP(A1604, Kickstarter!B:F, 5, FALSE)</f>
        <v>successful</v>
      </c>
      <c r="F1604" t="str">
        <f>VLOOKUP(A1604, Kickstarter!B:G, 6, FALSE)</f>
        <v>US</v>
      </c>
      <c r="G1604" t="str">
        <f>VLOOKUP(A1604, Kickstarter!B:H, 7, FALSE)</f>
        <v>USD</v>
      </c>
      <c r="H1604">
        <f>VLOOKUP(A1604, Kickstarter!B:I, 8, FALSE)</f>
        <v>1318633200</v>
      </c>
    </row>
    <row r="1605" spans="1:8" ht="45" x14ac:dyDescent="0.25">
      <c r="A1605" s="1" t="s">
        <v>1604</v>
      </c>
      <c r="B1605" s="1" t="str">
        <f>VLOOKUP(A1605, Kickstarter!B:C, 2, FALSE)</f>
        <v>An exercise in the wild and dangerous world of solo musicianship by Maxwell D Feinstein.</v>
      </c>
      <c r="C1605" s="9">
        <f>VLOOKUP(A1605, Kickstarter!B:E, 3, FALSE)</f>
        <v>2000</v>
      </c>
      <c r="D1605">
        <f>VLOOKUP(A1605, Kickstarter!B:E, 4, FALSE)</f>
        <v>2000.66</v>
      </c>
      <c r="E1605" t="str">
        <f>VLOOKUP(A1605, Kickstarter!B:F, 5, FALSE)</f>
        <v>successful</v>
      </c>
      <c r="F1605" t="str">
        <f>VLOOKUP(A1605, Kickstarter!B:G, 6, FALSE)</f>
        <v>US</v>
      </c>
      <c r="G1605" t="str">
        <f>VLOOKUP(A1605, Kickstarter!B:H, 7, FALSE)</f>
        <v>USD</v>
      </c>
      <c r="H1605">
        <f>VLOOKUP(A1605, Kickstarter!B:I, 8, FALSE)</f>
        <v>1327723459</v>
      </c>
    </row>
    <row r="1606" spans="1:8" ht="60" x14ac:dyDescent="0.25">
      <c r="A1606" s="1" t="s">
        <v>1605</v>
      </c>
      <c r="B1606" s="1" t="str">
        <f>VLOOKUP(A1606, Kickstarter!B:C, 2, FALSE)</f>
        <v>Kentucky Knife Fight is making a music video for the release of their new song, "Love the Lonely." Raising money for production costs.</v>
      </c>
      <c r="C1606" s="9">
        <f>VLOOKUP(A1606, Kickstarter!B:E, 3, FALSE)</f>
        <v>2800</v>
      </c>
      <c r="D1606">
        <f>VLOOKUP(A1606, Kickstarter!B:E, 4, FALSE)</f>
        <v>3419</v>
      </c>
      <c r="E1606" t="str">
        <f>VLOOKUP(A1606, Kickstarter!B:F, 5, FALSE)</f>
        <v>successful</v>
      </c>
      <c r="F1606" t="str">
        <f>VLOOKUP(A1606, Kickstarter!B:G, 6, FALSE)</f>
        <v>US</v>
      </c>
      <c r="G1606" t="str">
        <f>VLOOKUP(A1606, Kickstarter!B:H, 7, FALSE)</f>
        <v>USD</v>
      </c>
      <c r="H1606">
        <f>VLOOKUP(A1606, Kickstarter!B:I, 8, FALSE)</f>
        <v>1332011835</v>
      </c>
    </row>
    <row r="1607" spans="1:8" ht="60" x14ac:dyDescent="0.25">
      <c r="A1607" s="1" t="s">
        <v>1606</v>
      </c>
      <c r="B1607" s="1" t="str">
        <f>VLOOKUP(A1607, Kickstarter!B:C, 2, FALSE)</f>
        <v>A Band of Orcs needs gas, tires &amp; tags to get to GenCon Indy for the debut of their 28 mm gaming miniatures and historic live concert!</v>
      </c>
      <c r="C1607" s="9">
        <f>VLOOKUP(A1607, Kickstarter!B:E, 3, FALSE)</f>
        <v>6000</v>
      </c>
      <c r="D1607">
        <f>VLOOKUP(A1607, Kickstarter!B:E, 4, FALSE)</f>
        <v>6041.6</v>
      </c>
      <c r="E1607" t="str">
        <f>VLOOKUP(A1607, Kickstarter!B:F, 5, FALSE)</f>
        <v>successful</v>
      </c>
      <c r="F1607" t="str">
        <f>VLOOKUP(A1607, Kickstarter!B:G, 6, FALSE)</f>
        <v>US</v>
      </c>
      <c r="G1607" t="str">
        <f>VLOOKUP(A1607, Kickstarter!B:H, 7, FALSE)</f>
        <v>USD</v>
      </c>
      <c r="H1607">
        <f>VLOOKUP(A1607, Kickstarter!B:I, 8, FALSE)</f>
        <v>1312182000</v>
      </c>
    </row>
    <row r="1608" spans="1:8" ht="60" x14ac:dyDescent="0.25">
      <c r="A1608" s="1" t="s">
        <v>1607</v>
      </c>
      <c r="B1608" s="1" t="str">
        <f>VLOOKUP(A1608, Kickstarter!B:C, 2, FALSE)</f>
        <v>The Scurvies, an independent punk rock 'n' roll band are recording a new album to be released on vinyl and CD, on their very own label.</v>
      </c>
      <c r="C1608" s="9">
        <f>VLOOKUP(A1608, Kickstarter!B:E, 3, FALSE)</f>
        <v>8000</v>
      </c>
      <c r="D1608">
        <f>VLOOKUP(A1608, Kickstarter!B:E, 4, FALSE)</f>
        <v>8080.33</v>
      </c>
      <c r="E1608" t="str">
        <f>VLOOKUP(A1608, Kickstarter!B:F, 5, FALSE)</f>
        <v>successful</v>
      </c>
      <c r="F1608" t="str">
        <f>VLOOKUP(A1608, Kickstarter!B:G, 6, FALSE)</f>
        <v>US</v>
      </c>
      <c r="G1608" t="str">
        <f>VLOOKUP(A1608, Kickstarter!B:H, 7, FALSE)</f>
        <v>USD</v>
      </c>
      <c r="H1608">
        <f>VLOOKUP(A1608, Kickstarter!B:I, 8, FALSE)</f>
        <v>1300930838</v>
      </c>
    </row>
    <row r="1609" spans="1:8" ht="45" x14ac:dyDescent="0.25">
      <c r="A1609" s="1" t="s">
        <v>1608</v>
      </c>
      <c r="B1609" s="1" t="str">
        <f>VLOOKUP(A1609, Kickstarter!B:C, 2, FALSE)</f>
        <v>The world's only all-Asian American dance rock band, The Slants, needs a bus to tour cons, shows, and festivals.</v>
      </c>
      <c r="C1609" s="9">
        <f>VLOOKUP(A1609, Kickstarter!B:E, 3, FALSE)</f>
        <v>10000</v>
      </c>
      <c r="D1609">
        <f>VLOOKUP(A1609, Kickstarter!B:E, 4, FALSE)</f>
        <v>14511</v>
      </c>
      <c r="E1609" t="str">
        <f>VLOOKUP(A1609, Kickstarter!B:F, 5, FALSE)</f>
        <v>successful</v>
      </c>
      <c r="F1609" t="str">
        <f>VLOOKUP(A1609, Kickstarter!B:G, 6, FALSE)</f>
        <v>US</v>
      </c>
      <c r="G1609" t="str">
        <f>VLOOKUP(A1609, Kickstarter!B:H, 7, FALSE)</f>
        <v>USD</v>
      </c>
      <c r="H1609">
        <f>VLOOKUP(A1609, Kickstarter!B:I, 8, FALSE)</f>
        <v>1339701851</v>
      </c>
    </row>
    <row r="1610" spans="1:8" ht="45" x14ac:dyDescent="0.25">
      <c r="A1610" s="1" t="s">
        <v>1609</v>
      </c>
      <c r="B1610" s="1" t="str">
        <f>VLOOKUP(A1610, Kickstarter!B:C, 2, FALSE)</f>
        <v>The Devil &amp; Me's Debut album, "...It's Not A Dream", featuring 9 original, Hard Rock songs.</v>
      </c>
      <c r="C1610" s="9">
        <f>VLOOKUP(A1610, Kickstarter!B:E, 3, FALSE)</f>
        <v>1200</v>
      </c>
      <c r="D1610">
        <f>VLOOKUP(A1610, Kickstarter!B:E, 4, FALSE)</f>
        <v>1215</v>
      </c>
      <c r="E1610" t="str">
        <f>VLOOKUP(A1610, Kickstarter!B:F, 5, FALSE)</f>
        <v>successful</v>
      </c>
      <c r="F1610" t="str">
        <f>VLOOKUP(A1610, Kickstarter!B:G, 6, FALSE)</f>
        <v>US</v>
      </c>
      <c r="G1610" t="str">
        <f>VLOOKUP(A1610, Kickstarter!B:H, 7, FALSE)</f>
        <v>USD</v>
      </c>
      <c r="H1610">
        <f>VLOOKUP(A1610, Kickstarter!B:I, 8, FALSE)</f>
        <v>1388553960</v>
      </c>
    </row>
    <row r="1611" spans="1:8" ht="45" x14ac:dyDescent="0.25">
      <c r="A1611" s="1" t="s">
        <v>1610</v>
      </c>
      <c r="B1611" s="1" t="str">
        <f>VLOOKUP(A1611, Kickstarter!B:C, 2, FALSE)</f>
        <v>Still the Sky's Limit is finishing their first full length album and going on a full US tour, and WE NEED YOUR HELP!</v>
      </c>
      <c r="C1611" s="9">
        <f>VLOOKUP(A1611, Kickstarter!B:E, 3, FALSE)</f>
        <v>1500</v>
      </c>
      <c r="D1611">
        <f>VLOOKUP(A1611, Kickstarter!B:E, 4, FALSE)</f>
        <v>1775</v>
      </c>
      <c r="E1611" t="str">
        <f>VLOOKUP(A1611, Kickstarter!B:F, 5, FALSE)</f>
        <v>successful</v>
      </c>
      <c r="F1611" t="str">
        <f>VLOOKUP(A1611, Kickstarter!B:G, 6, FALSE)</f>
        <v>US</v>
      </c>
      <c r="G1611" t="str">
        <f>VLOOKUP(A1611, Kickstarter!B:H, 7, FALSE)</f>
        <v>USD</v>
      </c>
      <c r="H1611">
        <f>VLOOKUP(A1611, Kickstarter!B:I, 8, FALSE)</f>
        <v>1320220800</v>
      </c>
    </row>
    <row r="1612" spans="1:8" ht="30" x14ac:dyDescent="0.25">
      <c r="A1612" s="1" t="s">
        <v>1611</v>
      </c>
      <c r="B1612" s="1" t="str">
        <f>VLOOKUP(A1612, Kickstarter!B:C, 2, FALSE)</f>
        <v>So The Story Goes is the upcoming album from "Just Joe" Altier.</v>
      </c>
      <c r="C1612" s="9">
        <f>VLOOKUP(A1612, Kickstarter!B:E, 3, FALSE)</f>
        <v>2000</v>
      </c>
      <c r="D1612">
        <f>VLOOKUP(A1612, Kickstarter!B:E, 4, FALSE)</f>
        <v>5437</v>
      </c>
      <c r="E1612" t="str">
        <f>VLOOKUP(A1612, Kickstarter!B:F, 5, FALSE)</f>
        <v>successful</v>
      </c>
      <c r="F1612" t="str">
        <f>VLOOKUP(A1612, Kickstarter!B:G, 6, FALSE)</f>
        <v>US</v>
      </c>
      <c r="G1612" t="str">
        <f>VLOOKUP(A1612, Kickstarter!B:H, 7, FALSE)</f>
        <v>USD</v>
      </c>
      <c r="H1612">
        <f>VLOOKUP(A1612, Kickstarter!B:I, 8, FALSE)</f>
        <v>1355609510</v>
      </c>
    </row>
    <row r="1613" spans="1:8" ht="15.75" x14ac:dyDescent="0.25">
      <c r="A1613" s="1" t="s">
        <v>1612</v>
      </c>
      <c r="B1613" s="1" t="str">
        <f>VLOOKUP(A1613, Kickstarter!B:C, 2, FALSE)</f>
        <v>Skelton-Luns CD/7" No Big Deal.</v>
      </c>
      <c r="C1613" s="9">
        <f>VLOOKUP(A1613, Kickstarter!B:E, 3, FALSE)</f>
        <v>800</v>
      </c>
      <c r="D1613">
        <f>VLOOKUP(A1613, Kickstarter!B:E, 4, FALSE)</f>
        <v>1001</v>
      </c>
      <c r="E1613" t="str">
        <f>VLOOKUP(A1613, Kickstarter!B:F, 5, FALSE)</f>
        <v>successful</v>
      </c>
      <c r="F1613" t="str">
        <f>VLOOKUP(A1613, Kickstarter!B:G, 6, FALSE)</f>
        <v>US</v>
      </c>
      <c r="G1613" t="str">
        <f>VLOOKUP(A1613, Kickstarter!B:H, 7, FALSE)</f>
        <v>USD</v>
      </c>
      <c r="H1613">
        <f>VLOOKUP(A1613, Kickstarter!B:I, 8, FALSE)</f>
        <v>1370390432</v>
      </c>
    </row>
    <row r="1614" spans="1:8" ht="45" x14ac:dyDescent="0.25">
      <c r="A1614" s="1" t="s">
        <v>1613</v>
      </c>
      <c r="B1614" s="1" t="str">
        <f>VLOOKUP(A1614, Kickstarter!B:C, 2, FALSE)</f>
        <v>Help us achieve our goal to get our van repaired, gassed up, and road-ready for our winter tour!</v>
      </c>
      <c r="C1614" s="9">
        <f>VLOOKUP(A1614, Kickstarter!B:E, 3, FALSE)</f>
        <v>500</v>
      </c>
      <c r="D1614">
        <f>VLOOKUP(A1614, Kickstarter!B:E, 4, FALSE)</f>
        <v>550</v>
      </c>
      <c r="E1614" t="str">
        <f>VLOOKUP(A1614, Kickstarter!B:F, 5, FALSE)</f>
        <v>successful</v>
      </c>
      <c r="F1614" t="str">
        <f>VLOOKUP(A1614, Kickstarter!B:G, 6, FALSE)</f>
        <v>US</v>
      </c>
      <c r="G1614" t="str">
        <f>VLOOKUP(A1614, Kickstarter!B:H, 7, FALSE)</f>
        <v>USD</v>
      </c>
      <c r="H1614">
        <f>VLOOKUP(A1614, Kickstarter!B:I, 8, FALSE)</f>
        <v>1357160384</v>
      </c>
    </row>
    <row r="1615" spans="1:8" ht="60" x14ac:dyDescent="0.25">
      <c r="A1615" s="1" t="s">
        <v>1614</v>
      </c>
      <c r="B1615" s="1" t="str">
        <f>VLOOKUP(A1615, Kickstarter!B:C, 2, FALSE)</f>
        <v>Ghosts and Paper Hearts are getting ready to release their new EP and we want it to be sent everywhere. Help us out PLEASE!!!!!</v>
      </c>
      <c r="C1615" s="9">
        <f>VLOOKUP(A1615, Kickstarter!B:E, 3, FALSE)</f>
        <v>1000</v>
      </c>
      <c r="D1615">
        <f>VLOOKUP(A1615, Kickstarter!B:E, 4, FALSE)</f>
        <v>1015</v>
      </c>
      <c r="E1615" t="str">
        <f>VLOOKUP(A1615, Kickstarter!B:F, 5, FALSE)</f>
        <v>successful</v>
      </c>
      <c r="F1615" t="str">
        <f>VLOOKUP(A1615, Kickstarter!B:G, 6, FALSE)</f>
        <v>US</v>
      </c>
      <c r="G1615" t="str">
        <f>VLOOKUP(A1615, Kickstarter!B:H, 7, FALSE)</f>
        <v>USD</v>
      </c>
      <c r="H1615">
        <f>VLOOKUP(A1615, Kickstarter!B:I, 8, FALSE)</f>
        <v>1342921202</v>
      </c>
    </row>
    <row r="1616" spans="1:8" ht="60" x14ac:dyDescent="0.25">
      <c r="A1616" s="1" t="s">
        <v>1615</v>
      </c>
      <c r="B1616" s="1" t="str">
        <f>VLOOKUP(A1616, Kickstarter!B:C, 2, FALSE)</f>
        <v>We are going into the studio this June/July to begin our New Album. Pre-order the CD &amp; join us as we present The Greatest Show Alive.</v>
      </c>
      <c r="C1616" s="9">
        <f>VLOOKUP(A1616, Kickstarter!B:E, 3, FALSE)</f>
        <v>5000</v>
      </c>
      <c r="D1616">
        <f>VLOOKUP(A1616, Kickstarter!B:E, 4, FALSE)</f>
        <v>5135</v>
      </c>
      <c r="E1616" t="str">
        <f>VLOOKUP(A1616, Kickstarter!B:F, 5, FALSE)</f>
        <v>successful</v>
      </c>
      <c r="F1616" t="str">
        <f>VLOOKUP(A1616, Kickstarter!B:G, 6, FALSE)</f>
        <v>US</v>
      </c>
      <c r="G1616" t="str">
        <f>VLOOKUP(A1616, Kickstarter!B:H, 7, FALSE)</f>
        <v>USD</v>
      </c>
      <c r="H1616">
        <f>VLOOKUP(A1616, Kickstarter!B:I, 8, FALSE)</f>
        <v>1407085200</v>
      </c>
    </row>
    <row r="1617" spans="1:8" ht="45" x14ac:dyDescent="0.25">
      <c r="A1617" s="1" t="s">
        <v>1616</v>
      </c>
      <c r="B1617" s="1" t="str">
        <f>VLOOKUP(A1617, Kickstarter!B:C, 2, FALSE)</f>
        <v>We are Reno Divorce!! Here is a taste of our upcoming release and we invite you to be a part of it.</v>
      </c>
      <c r="C1617" s="9">
        <f>VLOOKUP(A1617, Kickstarter!B:E, 3, FALSE)</f>
        <v>8000</v>
      </c>
      <c r="D1617">
        <f>VLOOKUP(A1617, Kickstarter!B:E, 4, FALSE)</f>
        <v>9130</v>
      </c>
      <c r="E1617" t="str">
        <f>VLOOKUP(A1617, Kickstarter!B:F, 5, FALSE)</f>
        <v>successful</v>
      </c>
      <c r="F1617" t="str">
        <f>VLOOKUP(A1617, Kickstarter!B:G, 6, FALSE)</f>
        <v>US</v>
      </c>
      <c r="G1617" t="str">
        <f>VLOOKUP(A1617, Kickstarter!B:H, 7, FALSE)</f>
        <v>USD</v>
      </c>
      <c r="H1617">
        <f>VLOOKUP(A1617, Kickstarter!B:I, 8, FALSE)</f>
        <v>1323742396</v>
      </c>
    </row>
    <row r="1618" spans="1:8" ht="45" x14ac:dyDescent="0.25">
      <c r="A1618" s="1" t="s">
        <v>1617</v>
      </c>
      <c r="B1618" s="1" t="str">
        <f>VLOOKUP(A1618, Kickstarter!B:C, 2, FALSE)</f>
        <v>HELP! We don't have much time.....Join Aly Jados in making her new EP a reality before the world ends!!!!</v>
      </c>
      <c r="C1618" s="9">
        <f>VLOOKUP(A1618, Kickstarter!B:E, 3, FALSE)</f>
        <v>10000</v>
      </c>
      <c r="D1618">
        <f>VLOOKUP(A1618, Kickstarter!B:E, 4, FALSE)</f>
        <v>10420</v>
      </c>
      <c r="E1618" t="str">
        <f>VLOOKUP(A1618, Kickstarter!B:F, 5, FALSE)</f>
        <v>successful</v>
      </c>
      <c r="F1618" t="str">
        <f>VLOOKUP(A1618, Kickstarter!B:G, 6, FALSE)</f>
        <v>US</v>
      </c>
      <c r="G1618" t="str">
        <f>VLOOKUP(A1618, Kickstarter!B:H, 7, FALSE)</f>
        <v>USD</v>
      </c>
      <c r="H1618">
        <f>VLOOKUP(A1618, Kickstarter!B:I, 8, FALSE)</f>
        <v>1353621600</v>
      </c>
    </row>
    <row r="1619" spans="1:8" ht="45" x14ac:dyDescent="0.25">
      <c r="A1619" s="1" t="s">
        <v>1618</v>
      </c>
      <c r="B1619" s="1" t="str">
        <f>VLOOKUP(A1619, Kickstarter!B:C, 2, FALSE)</f>
        <v>The Coffis Brothers &amp;The Mountain Men are recording a brand new full length record.</v>
      </c>
      <c r="C1619" s="9">
        <f>VLOOKUP(A1619, Kickstarter!B:E, 3, FALSE)</f>
        <v>7000</v>
      </c>
      <c r="D1619">
        <f>VLOOKUP(A1619, Kickstarter!B:E, 4, FALSE)</f>
        <v>10210</v>
      </c>
      <c r="E1619" t="str">
        <f>VLOOKUP(A1619, Kickstarter!B:F, 5, FALSE)</f>
        <v>successful</v>
      </c>
      <c r="F1619" t="str">
        <f>VLOOKUP(A1619, Kickstarter!B:G, 6, FALSE)</f>
        <v>US</v>
      </c>
      <c r="G1619" t="str">
        <f>VLOOKUP(A1619, Kickstarter!B:H, 7, FALSE)</f>
        <v>USD</v>
      </c>
      <c r="H1619">
        <f>VLOOKUP(A1619, Kickstarter!B:I, 8, FALSE)</f>
        <v>1383332400</v>
      </c>
    </row>
    <row r="1620" spans="1:8" ht="45" x14ac:dyDescent="0.25">
      <c r="A1620" s="1" t="s">
        <v>1619</v>
      </c>
      <c r="B1620" s="1" t="str">
        <f>VLOOKUP(A1620, Kickstarter!B:C, 2, FALSE)</f>
        <v>Janus Word combines hard rock with melodic acoustic music for a unique and awesome sound.</v>
      </c>
      <c r="C1620" s="9">
        <f>VLOOKUP(A1620, Kickstarter!B:E, 3, FALSE)</f>
        <v>1500</v>
      </c>
      <c r="D1620">
        <f>VLOOKUP(A1620, Kickstarter!B:E, 4, FALSE)</f>
        <v>1576</v>
      </c>
      <c r="E1620" t="str">
        <f>VLOOKUP(A1620, Kickstarter!B:F, 5, FALSE)</f>
        <v>successful</v>
      </c>
      <c r="F1620" t="str">
        <f>VLOOKUP(A1620, Kickstarter!B:G, 6, FALSE)</f>
        <v>US</v>
      </c>
      <c r="G1620" t="str">
        <f>VLOOKUP(A1620, Kickstarter!B:H, 7, FALSE)</f>
        <v>USD</v>
      </c>
      <c r="H1620">
        <f>VLOOKUP(A1620, Kickstarter!B:I, 8, FALSE)</f>
        <v>1362757335</v>
      </c>
    </row>
    <row r="1621" spans="1:8" ht="60" x14ac:dyDescent="0.25">
      <c r="A1621" s="1" t="s">
        <v>1620</v>
      </c>
      <c r="B1621" s="1" t="str">
        <f>VLOOKUP(A1621, Kickstarter!B:C, 2, FALSE)</f>
        <v>Creating a live show experience that does justice to the musicianship and time spent rehearsing.  Help us weave this sonic tapestry!</v>
      </c>
      <c r="C1621" s="9">
        <f>VLOOKUP(A1621, Kickstarter!B:E, 3, FALSE)</f>
        <v>1500</v>
      </c>
      <c r="D1621">
        <f>VLOOKUP(A1621, Kickstarter!B:E, 4, FALSE)</f>
        <v>2000</v>
      </c>
      <c r="E1621" t="str">
        <f>VLOOKUP(A1621, Kickstarter!B:F, 5, FALSE)</f>
        <v>successful</v>
      </c>
      <c r="F1621" t="str">
        <f>VLOOKUP(A1621, Kickstarter!B:G, 6, FALSE)</f>
        <v>US</v>
      </c>
      <c r="G1621" t="str">
        <f>VLOOKUP(A1621, Kickstarter!B:H, 7, FALSE)</f>
        <v>USD</v>
      </c>
      <c r="H1621">
        <f>VLOOKUP(A1621, Kickstarter!B:I, 8, FALSE)</f>
        <v>1410755286</v>
      </c>
    </row>
    <row r="1622" spans="1:8" ht="30" x14ac:dyDescent="0.25">
      <c r="A1622" s="1" t="s">
        <v>1621</v>
      </c>
      <c r="B1622" s="1" t="str">
        <f>VLOOKUP(A1622, Kickstarter!B:C, 2, FALSE)</f>
        <v>Kickstarting my music career with 300 hard copy CDs of my first release.</v>
      </c>
      <c r="C1622" s="9">
        <f>VLOOKUP(A1622, Kickstarter!B:E, 3, FALSE)</f>
        <v>1000</v>
      </c>
      <c r="D1622">
        <f>VLOOKUP(A1622, Kickstarter!B:E, 4, FALSE)</f>
        <v>1130</v>
      </c>
      <c r="E1622" t="str">
        <f>VLOOKUP(A1622, Kickstarter!B:F, 5, FALSE)</f>
        <v>successful</v>
      </c>
      <c r="F1622" t="str">
        <f>VLOOKUP(A1622, Kickstarter!B:G, 6, FALSE)</f>
        <v>US</v>
      </c>
      <c r="G1622" t="str">
        <f>VLOOKUP(A1622, Kickstarter!B:H, 7, FALSE)</f>
        <v>USD</v>
      </c>
      <c r="H1622">
        <f>VLOOKUP(A1622, Kickstarter!B:I, 8, FALSE)</f>
        <v>1361606940</v>
      </c>
    </row>
    <row r="1623" spans="1:8" ht="45" x14ac:dyDescent="0.25">
      <c r="A1623" s="1" t="s">
        <v>1622</v>
      </c>
      <c r="B1623" s="1" t="str">
        <f>VLOOKUP(A1623, Kickstarter!B:C, 2, FALSE)</f>
        <v>Its long over due! Help us fund our debut album! We need all our friends and fans support on this! Lets make it happen!</v>
      </c>
      <c r="C1623" s="9">
        <f>VLOOKUP(A1623, Kickstarter!B:E, 3, FALSE)</f>
        <v>5000</v>
      </c>
      <c r="D1623">
        <f>VLOOKUP(A1623, Kickstarter!B:E, 4, FALSE)</f>
        <v>6060</v>
      </c>
      <c r="E1623" t="str">
        <f>VLOOKUP(A1623, Kickstarter!B:F, 5, FALSE)</f>
        <v>successful</v>
      </c>
      <c r="F1623" t="str">
        <f>VLOOKUP(A1623, Kickstarter!B:G, 6, FALSE)</f>
        <v>US</v>
      </c>
      <c r="G1623" t="str">
        <f>VLOOKUP(A1623, Kickstarter!B:H, 7, FALSE)</f>
        <v>USD</v>
      </c>
      <c r="H1623">
        <f>VLOOKUP(A1623, Kickstarter!B:I, 8, FALSE)</f>
        <v>1338177540</v>
      </c>
    </row>
    <row r="1624" spans="1:8" ht="45" x14ac:dyDescent="0.25">
      <c r="A1624" s="1" t="s">
        <v>1623</v>
      </c>
      <c r="B1624" s="1" t="str">
        <f>VLOOKUP(A1624, Kickstarter!B:C, 2, FALSE)</f>
        <v>Join in PrincessFrank's conquest of the Rock&amp;Roll kingdom! Pledge your support and help him claim the throne of Rock!</v>
      </c>
      <c r="C1624" s="9">
        <f>VLOOKUP(A1624, Kickstarter!B:E, 3, FALSE)</f>
        <v>6900</v>
      </c>
      <c r="D1624">
        <f>VLOOKUP(A1624, Kickstarter!B:E, 4, FALSE)</f>
        <v>7019</v>
      </c>
      <c r="E1624" t="str">
        <f>VLOOKUP(A1624, Kickstarter!B:F, 5, FALSE)</f>
        <v>successful</v>
      </c>
      <c r="F1624" t="str">
        <f>VLOOKUP(A1624, Kickstarter!B:G, 6, FALSE)</f>
        <v>US</v>
      </c>
      <c r="G1624" t="str">
        <f>VLOOKUP(A1624, Kickstarter!B:H, 7, FALSE)</f>
        <v>USD</v>
      </c>
      <c r="H1624">
        <f>VLOOKUP(A1624, Kickstarter!B:I, 8, FALSE)</f>
        <v>1418803140</v>
      </c>
    </row>
    <row r="1625" spans="1:8" ht="60" x14ac:dyDescent="0.25">
      <c r="A1625" s="1" t="s">
        <v>1624</v>
      </c>
      <c r="B1625" s="1" t="str">
        <f>VLOOKUP(A1625, Kickstarter!B:C, 2, FALSE)</f>
        <v>We play covers of mod and ska classics to enthusiastic crowds. Now we want to leave our own original mark on mod musical history.</v>
      </c>
      <c r="C1625" s="9">
        <f>VLOOKUP(A1625, Kickstarter!B:E, 3, FALSE)</f>
        <v>750</v>
      </c>
      <c r="D1625">
        <f>VLOOKUP(A1625, Kickstarter!B:E, 4, FALSE)</f>
        <v>758</v>
      </c>
      <c r="E1625" t="str">
        <f>VLOOKUP(A1625, Kickstarter!B:F, 5, FALSE)</f>
        <v>successful</v>
      </c>
      <c r="F1625" t="str">
        <f>VLOOKUP(A1625, Kickstarter!B:G, 6, FALSE)</f>
        <v>GB</v>
      </c>
      <c r="G1625" t="str">
        <f>VLOOKUP(A1625, Kickstarter!B:H, 7, FALSE)</f>
        <v>GBP</v>
      </c>
      <c r="H1625">
        <f>VLOOKUP(A1625, Kickstarter!B:I, 8, FALSE)</f>
        <v>1377621089</v>
      </c>
    </row>
    <row r="1626" spans="1:8" ht="45" x14ac:dyDescent="0.25">
      <c r="A1626" s="1" t="s">
        <v>1625</v>
      </c>
      <c r="B1626" s="1" t="str">
        <f>VLOOKUP(A1626, Kickstarter!B:C, 2, FALSE)</f>
        <v>Joey De Noble is raising money to help record his latest music, and he wants YOU to be a part of it!</v>
      </c>
      <c r="C1626" s="9">
        <f>VLOOKUP(A1626, Kickstarter!B:E, 3, FALSE)</f>
        <v>1000</v>
      </c>
      <c r="D1626">
        <f>VLOOKUP(A1626, Kickstarter!B:E, 4, FALSE)</f>
        <v>1180</v>
      </c>
      <c r="E1626" t="str">
        <f>VLOOKUP(A1626, Kickstarter!B:F, 5, FALSE)</f>
        <v>successful</v>
      </c>
      <c r="F1626" t="str">
        <f>VLOOKUP(A1626, Kickstarter!B:G, 6, FALSE)</f>
        <v>US</v>
      </c>
      <c r="G1626" t="str">
        <f>VLOOKUP(A1626, Kickstarter!B:H, 7, FALSE)</f>
        <v>USD</v>
      </c>
      <c r="H1626">
        <f>VLOOKUP(A1626, Kickstarter!B:I, 8, FALSE)</f>
        <v>1357721335</v>
      </c>
    </row>
    <row r="1627" spans="1:8" ht="60" x14ac:dyDescent="0.25">
      <c r="A1627" s="1" t="s">
        <v>1626</v>
      </c>
      <c r="B1627" s="1" t="str">
        <f>VLOOKUP(A1627, Kickstarter!B:C, 2, FALSE)</f>
        <v>Progressive metal band Redemption is preparing to film its second live DVD at the Progpower festival in Atlanta, GA in September, 2012.</v>
      </c>
      <c r="C1627" s="9">
        <f>VLOOKUP(A1627, Kickstarter!B:E, 3, FALSE)</f>
        <v>7500</v>
      </c>
      <c r="D1627">
        <f>VLOOKUP(A1627, Kickstarter!B:E, 4, FALSE)</f>
        <v>11650</v>
      </c>
      <c r="E1627" t="str">
        <f>VLOOKUP(A1627, Kickstarter!B:F, 5, FALSE)</f>
        <v>successful</v>
      </c>
      <c r="F1627" t="str">
        <f>VLOOKUP(A1627, Kickstarter!B:G, 6, FALSE)</f>
        <v>US</v>
      </c>
      <c r="G1627" t="str">
        <f>VLOOKUP(A1627, Kickstarter!B:H, 7, FALSE)</f>
        <v>USD</v>
      </c>
      <c r="H1627">
        <f>VLOOKUP(A1627, Kickstarter!B:I, 8, FALSE)</f>
        <v>1347382053</v>
      </c>
    </row>
    <row r="1628" spans="1:8" ht="45" x14ac:dyDescent="0.25">
      <c r="A1628" s="1" t="s">
        <v>1627</v>
      </c>
      <c r="B1628" s="1" t="str">
        <f>VLOOKUP(A1628, Kickstarter!B:C, 2, FALSE)</f>
        <v>Help Christian Rock Band "The Protest" fund their new album and further their mission of positively impacting lives.</v>
      </c>
      <c r="C1628" s="9">
        <f>VLOOKUP(A1628, Kickstarter!B:E, 3, FALSE)</f>
        <v>8000</v>
      </c>
      <c r="D1628">
        <f>VLOOKUP(A1628, Kickstarter!B:E, 4, FALSE)</f>
        <v>8095</v>
      </c>
      <c r="E1628" t="str">
        <f>VLOOKUP(A1628, Kickstarter!B:F, 5, FALSE)</f>
        <v>successful</v>
      </c>
      <c r="F1628" t="str">
        <f>VLOOKUP(A1628, Kickstarter!B:G, 6, FALSE)</f>
        <v>US</v>
      </c>
      <c r="G1628" t="str">
        <f>VLOOKUP(A1628, Kickstarter!B:H, 7, FALSE)</f>
        <v>USD</v>
      </c>
      <c r="H1628">
        <f>VLOOKUP(A1628, Kickstarter!B:I, 8, FALSE)</f>
        <v>1385932867</v>
      </c>
    </row>
    <row r="1629" spans="1:8" ht="60" x14ac:dyDescent="0.25">
      <c r="A1629" s="1" t="s">
        <v>1628</v>
      </c>
      <c r="B1629" s="1" t="str">
        <f>VLOOKUP(A1629, Kickstarter!B:C, 2, FALSE)</f>
        <v>River of Thorns is a recording duo based in southeast Michigan.  We're releasing a great sounding cd recorded in a tiny home studio!</v>
      </c>
      <c r="C1629" s="9">
        <f>VLOOKUP(A1629, Kickstarter!B:E, 3, FALSE)</f>
        <v>2000</v>
      </c>
      <c r="D1629">
        <f>VLOOKUP(A1629, Kickstarter!B:E, 4, FALSE)</f>
        <v>2340</v>
      </c>
      <c r="E1629" t="str">
        <f>VLOOKUP(A1629, Kickstarter!B:F, 5, FALSE)</f>
        <v>successful</v>
      </c>
      <c r="F1629" t="str">
        <f>VLOOKUP(A1629, Kickstarter!B:G, 6, FALSE)</f>
        <v>US</v>
      </c>
      <c r="G1629" t="str">
        <f>VLOOKUP(A1629, Kickstarter!B:H, 7, FALSE)</f>
        <v>USD</v>
      </c>
      <c r="H1629">
        <f>VLOOKUP(A1629, Kickstarter!B:I, 8, FALSE)</f>
        <v>1353905940</v>
      </c>
    </row>
    <row r="1630" spans="1:8" ht="30" x14ac:dyDescent="0.25">
      <c r="A1630" s="1" t="s">
        <v>1629</v>
      </c>
      <c r="B1630" s="1" t="str">
        <f>VLOOKUP(A1630, Kickstarter!B:C, 2, FALSE)</f>
        <v>Original Jewish rock music on human relationships and identity</v>
      </c>
      <c r="C1630" s="9">
        <f>VLOOKUP(A1630, Kickstarter!B:E, 3, FALSE)</f>
        <v>4000</v>
      </c>
      <c r="D1630">
        <f>VLOOKUP(A1630, Kickstarter!B:E, 4, FALSE)</f>
        <v>4037</v>
      </c>
      <c r="E1630" t="str">
        <f>VLOOKUP(A1630, Kickstarter!B:F, 5, FALSE)</f>
        <v>successful</v>
      </c>
      <c r="F1630" t="str">
        <f>VLOOKUP(A1630, Kickstarter!B:G, 6, FALSE)</f>
        <v>US</v>
      </c>
      <c r="G1630" t="str">
        <f>VLOOKUP(A1630, Kickstarter!B:H, 7, FALSE)</f>
        <v>USD</v>
      </c>
      <c r="H1630">
        <f>VLOOKUP(A1630, Kickstarter!B:I, 8, FALSE)</f>
        <v>1403026882</v>
      </c>
    </row>
    <row r="1631" spans="1:8" ht="30" x14ac:dyDescent="0.25">
      <c r="A1631" s="1" t="s">
        <v>1630</v>
      </c>
      <c r="B1631" s="1" t="str">
        <f>VLOOKUP(A1631, Kickstarter!B:C, 2, FALSE)</f>
        <v>Help Off The Turnpike release new music, and set fire to everything!</v>
      </c>
      <c r="C1631" s="9">
        <f>VLOOKUP(A1631, Kickstarter!B:E, 3, FALSE)</f>
        <v>6000</v>
      </c>
      <c r="D1631">
        <f>VLOOKUP(A1631, Kickstarter!B:E, 4, FALSE)</f>
        <v>6220</v>
      </c>
      <c r="E1631" t="str">
        <f>VLOOKUP(A1631, Kickstarter!B:F, 5, FALSE)</f>
        <v>successful</v>
      </c>
      <c r="F1631" t="str">
        <f>VLOOKUP(A1631, Kickstarter!B:G, 6, FALSE)</f>
        <v>US</v>
      </c>
      <c r="G1631" t="str">
        <f>VLOOKUP(A1631, Kickstarter!B:H, 7, FALSE)</f>
        <v>USD</v>
      </c>
      <c r="H1631">
        <f>VLOOKUP(A1631, Kickstarter!B:I, 8, FALSE)</f>
        <v>1392929333</v>
      </c>
    </row>
    <row r="1632" spans="1:8" ht="60" x14ac:dyDescent="0.25">
      <c r="A1632" s="1" t="s">
        <v>1631</v>
      </c>
      <c r="B1632" s="1" t="str">
        <f>VLOOKUP(A1632, Kickstarter!B:C, 2, FALSE)</f>
        <v>Inspired by the legacy of Tex Tucker, Golden Grenade is setting out to record their first CD with heavy hearts and intense purpose.</v>
      </c>
      <c r="C1632" s="9">
        <f>VLOOKUP(A1632, Kickstarter!B:E, 3, FALSE)</f>
        <v>4000</v>
      </c>
      <c r="D1632">
        <f>VLOOKUP(A1632, Kickstarter!B:E, 4, FALSE)</f>
        <v>10610</v>
      </c>
      <c r="E1632" t="str">
        <f>VLOOKUP(A1632, Kickstarter!B:F, 5, FALSE)</f>
        <v>successful</v>
      </c>
      <c r="F1632" t="str">
        <f>VLOOKUP(A1632, Kickstarter!B:G, 6, FALSE)</f>
        <v>US</v>
      </c>
      <c r="G1632" t="str">
        <f>VLOOKUP(A1632, Kickstarter!B:H, 7, FALSE)</f>
        <v>USD</v>
      </c>
      <c r="H1632">
        <f>VLOOKUP(A1632, Kickstarter!B:I, 8, FALSE)</f>
        <v>1330671540</v>
      </c>
    </row>
    <row r="1633" spans="1:8" ht="60" x14ac:dyDescent="0.25">
      <c r="A1633" s="1" t="s">
        <v>1632</v>
      </c>
      <c r="B1633" s="1" t="str">
        <f>VLOOKUP(A1633, Kickstarter!B:C, 2, FALSE)</f>
        <v>We're putting together our next studio album, and we want you to be a part of it. Check out the video for some clips from the studio.</v>
      </c>
      <c r="C1633" s="9">
        <f>VLOOKUP(A1633, Kickstarter!B:E, 3, FALSE)</f>
        <v>10000</v>
      </c>
      <c r="D1633">
        <f>VLOOKUP(A1633, Kickstarter!B:E, 4, FALSE)</f>
        <v>15591</v>
      </c>
      <c r="E1633" t="str">
        <f>VLOOKUP(A1633, Kickstarter!B:F, 5, FALSE)</f>
        <v>successful</v>
      </c>
      <c r="F1633" t="str">
        <f>VLOOKUP(A1633, Kickstarter!B:G, 6, FALSE)</f>
        <v>US</v>
      </c>
      <c r="G1633" t="str">
        <f>VLOOKUP(A1633, Kickstarter!B:H, 7, FALSE)</f>
        <v>USD</v>
      </c>
      <c r="H1633">
        <f>VLOOKUP(A1633, Kickstarter!B:I, 8, FALSE)</f>
        <v>1350074261</v>
      </c>
    </row>
    <row r="1634" spans="1:8" ht="60" x14ac:dyDescent="0.25">
      <c r="A1634" s="1" t="s">
        <v>1633</v>
      </c>
      <c r="B1634" s="1" t="str">
        <f>VLOOKUP(A1634, Kickstarter!B:C, 2, FALSE)</f>
        <v>Hey everyone! If you don't already know, we're Culprit, a 4-piece rock band from Los Angeles &amp; we are in dire need of a new tour van!</v>
      </c>
      <c r="C1634" s="9">
        <f>VLOOKUP(A1634, Kickstarter!B:E, 3, FALSE)</f>
        <v>4000</v>
      </c>
      <c r="D1634">
        <f>VLOOKUP(A1634, Kickstarter!B:E, 4, FALSE)</f>
        <v>4065</v>
      </c>
      <c r="E1634" t="str">
        <f>VLOOKUP(A1634, Kickstarter!B:F, 5, FALSE)</f>
        <v>successful</v>
      </c>
      <c r="F1634" t="str">
        <f>VLOOKUP(A1634, Kickstarter!B:G, 6, FALSE)</f>
        <v>US</v>
      </c>
      <c r="G1634" t="str">
        <f>VLOOKUP(A1634, Kickstarter!B:H, 7, FALSE)</f>
        <v>USD</v>
      </c>
      <c r="H1634">
        <f>VLOOKUP(A1634, Kickstarter!B:I, 8, FALSE)</f>
        <v>1316851854</v>
      </c>
    </row>
    <row r="1635" spans="1:8" ht="60" x14ac:dyDescent="0.25">
      <c r="A1635" s="1" t="s">
        <v>1634</v>
      </c>
      <c r="B1635" s="1" t="str">
        <f>VLOOKUP(A1635, Kickstarter!B:C, 2, FALSE)</f>
        <v>We are a four piece rock band that has played shows in and around NYC including Mercury Lounge.  Two of our members are now in LA.</v>
      </c>
      <c r="C1635" s="9">
        <f>VLOOKUP(A1635, Kickstarter!B:E, 3, FALSE)</f>
        <v>10000</v>
      </c>
      <c r="D1635">
        <f>VLOOKUP(A1635, Kickstarter!B:E, 4, FALSE)</f>
        <v>10000</v>
      </c>
      <c r="E1635" t="str">
        <f>VLOOKUP(A1635, Kickstarter!B:F, 5, FALSE)</f>
        <v>successful</v>
      </c>
      <c r="F1635" t="str">
        <f>VLOOKUP(A1635, Kickstarter!B:G, 6, FALSE)</f>
        <v>US</v>
      </c>
      <c r="G1635" t="str">
        <f>VLOOKUP(A1635, Kickstarter!B:H, 7, FALSE)</f>
        <v>USD</v>
      </c>
      <c r="H1635">
        <f>VLOOKUP(A1635, Kickstarter!B:I, 8, FALSE)</f>
        <v>1326690000</v>
      </c>
    </row>
    <row r="1636" spans="1:8" ht="45" x14ac:dyDescent="0.25">
      <c r="A1636" s="1" t="s">
        <v>1635</v>
      </c>
      <c r="B1636" s="1" t="str">
        <f>VLOOKUP(A1636, Kickstarter!B:C, 2, FALSE)</f>
        <v>Recording Debut  Album w/ Producer Ikey Owens from Free Moral Agents/ The Mars Volta</v>
      </c>
      <c r="C1636" s="9">
        <f>VLOOKUP(A1636, Kickstarter!B:E, 3, FALSE)</f>
        <v>2000</v>
      </c>
      <c r="D1636">
        <f>VLOOKUP(A1636, Kickstarter!B:E, 4, FALSE)</f>
        <v>2010</v>
      </c>
      <c r="E1636" t="str">
        <f>VLOOKUP(A1636, Kickstarter!B:F, 5, FALSE)</f>
        <v>successful</v>
      </c>
      <c r="F1636" t="str">
        <f>VLOOKUP(A1636, Kickstarter!B:G, 6, FALSE)</f>
        <v>US</v>
      </c>
      <c r="G1636" t="str">
        <f>VLOOKUP(A1636, Kickstarter!B:H, 7, FALSE)</f>
        <v>USD</v>
      </c>
      <c r="H1636">
        <f>VLOOKUP(A1636, Kickstarter!B:I, 8, FALSE)</f>
        <v>1306994340</v>
      </c>
    </row>
    <row r="1637" spans="1:8" ht="60" x14ac:dyDescent="0.25">
      <c r="A1637" s="1" t="s">
        <v>1636</v>
      </c>
      <c r="B1637" s="1" t="str">
        <f>VLOOKUP(A1637, Kickstarter!B:C, 2, FALSE)</f>
        <v>TWO will be recording their next album, MOUNTAINS, in July and need your help to make their vision a reality. Many perks are available!</v>
      </c>
      <c r="C1637" s="9">
        <f>VLOOKUP(A1637, Kickstarter!B:E, 3, FALSE)</f>
        <v>2000</v>
      </c>
      <c r="D1637">
        <f>VLOOKUP(A1637, Kickstarter!B:E, 4, FALSE)</f>
        <v>2506</v>
      </c>
      <c r="E1637" t="str">
        <f>VLOOKUP(A1637, Kickstarter!B:F, 5, FALSE)</f>
        <v>successful</v>
      </c>
      <c r="F1637" t="str">
        <f>VLOOKUP(A1637, Kickstarter!B:G, 6, FALSE)</f>
        <v>US</v>
      </c>
      <c r="G1637" t="str">
        <f>VLOOKUP(A1637, Kickstarter!B:H, 7, FALSE)</f>
        <v>USD</v>
      </c>
      <c r="H1637">
        <f>VLOOKUP(A1637, Kickstarter!B:I, 8, FALSE)</f>
        <v>1468270261</v>
      </c>
    </row>
    <row r="1638" spans="1:8" ht="45" x14ac:dyDescent="0.25">
      <c r="A1638" s="1" t="s">
        <v>1637</v>
      </c>
      <c r="B1638" s="1" t="str">
        <f>VLOOKUP(A1638, Kickstarter!B:C, 2, FALSE)</f>
        <v>Butch County is a hard rockin bunch of girls and boy-girls from Austin.  Help us show San Francisco  Pride how we do it in Texas!</v>
      </c>
      <c r="C1638" s="9">
        <f>VLOOKUP(A1638, Kickstarter!B:E, 3, FALSE)</f>
        <v>4500</v>
      </c>
      <c r="D1638">
        <f>VLOOKUP(A1638, Kickstarter!B:E, 4, FALSE)</f>
        <v>4660</v>
      </c>
      <c r="E1638" t="str">
        <f>VLOOKUP(A1638, Kickstarter!B:F, 5, FALSE)</f>
        <v>successful</v>
      </c>
      <c r="F1638" t="str">
        <f>VLOOKUP(A1638, Kickstarter!B:G, 6, FALSE)</f>
        <v>US</v>
      </c>
      <c r="G1638" t="str">
        <f>VLOOKUP(A1638, Kickstarter!B:H, 7, FALSE)</f>
        <v>USD</v>
      </c>
      <c r="H1638">
        <f>VLOOKUP(A1638, Kickstarter!B:I, 8, FALSE)</f>
        <v>1307851200</v>
      </c>
    </row>
    <row r="1639" spans="1:8" ht="45" x14ac:dyDescent="0.25">
      <c r="A1639" s="1" t="s">
        <v>1638</v>
      </c>
      <c r="B1639" s="1" t="str">
        <f>VLOOKUP(A1639, Kickstarter!B:C, 2, FALSE)</f>
        <v>We (the band Sunset) has been invited to play in Philadelphia.   Help us get there and you will receive special prizes.</v>
      </c>
      <c r="C1639" s="9">
        <f>VLOOKUP(A1639, Kickstarter!B:E, 3, FALSE)</f>
        <v>500</v>
      </c>
      <c r="D1639">
        <f>VLOOKUP(A1639, Kickstarter!B:E, 4, FALSE)</f>
        <v>519</v>
      </c>
      <c r="E1639" t="str">
        <f>VLOOKUP(A1639, Kickstarter!B:F, 5, FALSE)</f>
        <v>successful</v>
      </c>
      <c r="F1639" t="str">
        <f>VLOOKUP(A1639, Kickstarter!B:G, 6, FALSE)</f>
        <v>US</v>
      </c>
      <c r="G1639" t="str">
        <f>VLOOKUP(A1639, Kickstarter!B:H, 7, FALSE)</f>
        <v>USD</v>
      </c>
      <c r="H1639">
        <f>VLOOKUP(A1639, Kickstarter!B:I, 8, FALSE)</f>
        <v>1262302740</v>
      </c>
    </row>
    <row r="1640" spans="1:8" ht="30" x14ac:dyDescent="0.25">
      <c r="A1640" s="1" t="s">
        <v>1639</v>
      </c>
      <c r="B1640" s="1" t="str">
        <f>VLOOKUP(A1640, Kickstarter!B:C, 2, FALSE)</f>
        <v>Avenues will be going in to the studio to record a new EP with Matt Allison!</v>
      </c>
      <c r="C1640" s="9">
        <f>VLOOKUP(A1640, Kickstarter!B:E, 3, FALSE)</f>
        <v>1000</v>
      </c>
      <c r="D1640">
        <f>VLOOKUP(A1640, Kickstarter!B:E, 4, FALSE)</f>
        <v>1050</v>
      </c>
      <c r="E1640" t="str">
        <f>VLOOKUP(A1640, Kickstarter!B:F, 5, FALSE)</f>
        <v>successful</v>
      </c>
      <c r="F1640" t="str">
        <f>VLOOKUP(A1640, Kickstarter!B:G, 6, FALSE)</f>
        <v>US</v>
      </c>
      <c r="G1640" t="str">
        <f>VLOOKUP(A1640, Kickstarter!B:H, 7, FALSE)</f>
        <v>USD</v>
      </c>
      <c r="H1640">
        <f>VLOOKUP(A1640, Kickstarter!B:I, 8, FALSE)</f>
        <v>1362086700</v>
      </c>
    </row>
    <row r="1641" spans="1:8" ht="60" x14ac:dyDescent="0.25">
      <c r="A1641" s="1" t="s">
        <v>1640</v>
      </c>
      <c r="B1641" s="1" t="str">
        <f>VLOOKUP(A1641, Kickstarter!B:C, 2, FALSE)</f>
        <v>We've written the music and now it's time to record. We're excited to work with Nic at Different Fur studios but we need your help!</v>
      </c>
      <c r="C1641" s="9">
        <f>VLOOKUP(A1641, Kickstarter!B:E, 3, FALSE)</f>
        <v>1800</v>
      </c>
      <c r="D1641">
        <f>VLOOKUP(A1641, Kickstarter!B:E, 4, FALSE)</f>
        <v>1800</v>
      </c>
      <c r="E1641" t="str">
        <f>VLOOKUP(A1641, Kickstarter!B:F, 5, FALSE)</f>
        <v>successful</v>
      </c>
      <c r="F1641" t="str">
        <f>VLOOKUP(A1641, Kickstarter!B:G, 6, FALSE)</f>
        <v>US</v>
      </c>
      <c r="G1641" t="str">
        <f>VLOOKUP(A1641, Kickstarter!B:H, 7, FALSE)</f>
        <v>USD</v>
      </c>
      <c r="H1641">
        <f>VLOOKUP(A1641, Kickstarter!B:I, 8, FALSE)</f>
        <v>1330789165</v>
      </c>
    </row>
    <row r="1642" spans="1:8" ht="60" x14ac:dyDescent="0.25">
      <c r="A1642" s="1" t="s">
        <v>1641</v>
      </c>
      <c r="B1642" s="1" t="str">
        <f>VLOOKUP(A1642, Kickstarter!B:C, 2, FALSE)</f>
        <v>We are a friendly neighborhood electronic pop duo from Los Angeles. We want to shoot a music video for a song from our debut album.</v>
      </c>
      <c r="C1642" s="9">
        <f>VLOOKUP(A1642, Kickstarter!B:E, 3, FALSE)</f>
        <v>400</v>
      </c>
      <c r="D1642">
        <f>VLOOKUP(A1642, Kickstarter!B:E, 4, FALSE)</f>
        <v>679.44</v>
      </c>
      <c r="E1642" t="str">
        <f>VLOOKUP(A1642, Kickstarter!B:F, 5, FALSE)</f>
        <v>successful</v>
      </c>
      <c r="F1642" t="str">
        <f>VLOOKUP(A1642, Kickstarter!B:G, 6, FALSE)</f>
        <v>US</v>
      </c>
      <c r="G1642" t="str">
        <f>VLOOKUP(A1642, Kickstarter!B:H, 7, FALSE)</f>
        <v>USD</v>
      </c>
      <c r="H1642">
        <f>VLOOKUP(A1642, Kickstarter!B:I, 8, FALSE)</f>
        <v>1280800740</v>
      </c>
    </row>
    <row r="1643" spans="1:8" ht="30" x14ac:dyDescent="0.25">
      <c r="A1643" s="1" t="s">
        <v>1642</v>
      </c>
      <c r="B1643" s="1" t="str">
        <f>VLOOKUP(A1643, Kickstarter!B:C, 2, FALSE)</f>
        <v>Music Video For Upbeat and Inspiring Song - Run For Your Life</v>
      </c>
      <c r="C1643" s="9">
        <f>VLOOKUP(A1643, Kickstarter!B:E, 3, FALSE)</f>
        <v>2500</v>
      </c>
      <c r="D1643">
        <f>VLOOKUP(A1643, Kickstarter!B:E, 4, FALSE)</f>
        <v>2535</v>
      </c>
      <c r="E1643" t="str">
        <f>VLOOKUP(A1643, Kickstarter!B:F, 5, FALSE)</f>
        <v>successful</v>
      </c>
      <c r="F1643" t="str">
        <f>VLOOKUP(A1643, Kickstarter!B:G, 6, FALSE)</f>
        <v>US</v>
      </c>
      <c r="G1643" t="str">
        <f>VLOOKUP(A1643, Kickstarter!B:H, 7, FALSE)</f>
        <v>USD</v>
      </c>
      <c r="H1643">
        <f>VLOOKUP(A1643, Kickstarter!B:I, 8, FALSE)</f>
        <v>1418998744</v>
      </c>
    </row>
    <row r="1644" spans="1:8" ht="45" x14ac:dyDescent="0.25">
      <c r="A1644" s="1" t="s">
        <v>1643</v>
      </c>
      <c r="B1644" s="1" t="str">
        <f>VLOOKUP(A1644, Kickstarter!B:C, 2, FALSE)</f>
        <v>Pop Garden Radio Presents: The Rock on the Road Tour Season 2 CD. 23 great Pop tracks from independent Pop artists.</v>
      </c>
      <c r="C1644" s="9">
        <f>VLOOKUP(A1644, Kickstarter!B:E, 3, FALSE)</f>
        <v>1200</v>
      </c>
      <c r="D1644">
        <f>VLOOKUP(A1644, Kickstarter!B:E, 4, FALSE)</f>
        <v>1200</v>
      </c>
      <c r="E1644" t="str">
        <f>VLOOKUP(A1644, Kickstarter!B:F, 5, FALSE)</f>
        <v>successful</v>
      </c>
      <c r="F1644" t="str">
        <f>VLOOKUP(A1644, Kickstarter!B:G, 6, FALSE)</f>
        <v>US</v>
      </c>
      <c r="G1644" t="str">
        <f>VLOOKUP(A1644, Kickstarter!B:H, 7, FALSE)</f>
        <v>USD</v>
      </c>
      <c r="H1644">
        <f>VLOOKUP(A1644, Kickstarter!B:I, 8, FALSE)</f>
        <v>1308011727</v>
      </c>
    </row>
    <row r="1645" spans="1:8" ht="30" x14ac:dyDescent="0.25">
      <c r="A1645" s="1" t="s">
        <v>1644</v>
      </c>
      <c r="B1645" s="1" t="str">
        <f>VLOOKUP(A1645, Kickstarter!B:C, 2, FALSE)</f>
        <v>This Is All Now is putting out a brand new record, and we need YOUR help to do it!</v>
      </c>
      <c r="C1645" s="9">
        <f>VLOOKUP(A1645, Kickstarter!B:E, 3, FALSE)</f>
        <v>5000</v>
      </c>
      <c r="D1645">
        <f>VLOOKUP(A1645, Kickstarter!B:E, 4, FALSE)</f>
        <v>6235</v>
      </c>
      <c r="E1645" t="str">
        <f>VLOOKUP(A1645, Kickstarter!B:F, 5, FALSE)</f>
        <v>successful</v>
      </c>
      <c r="F1645" t="str">
        <f>VLOOKUP(A1645, Kickstarter!B:G, 6, FALSE)</f>
        <v>US</v>
      </c>
      <c r="G1645" t="str">
        <f>VLOOKUP(A1645, Kickstarter!B:H, 7, FALSE)</f>
        <v>USD</v>
      </c>
      <c r="H1645">
        <f>VLOOKUP(A1645, Kickstarter!B:I, 8, FALSE)</f>
        <v>1348516012</v>
      </c>
    </row>
    <row r="1646" spans="1:8" ht="60" x14ac:dyDescent="0.25">
      <c r="A1646" s="1" t="s">
        <v>1645</v>
      </c>
      <c r="B1646" s="1" t="str">
        <f>VLOOKUP(A1646, Kickstarter!B:C, 2, FALSE)</f>
        <v>Be a part of helping Singer/Songwriter Kevin Wood bring his 3rd Album "Out Among The Wolves" from the studio to you!</v>
      </c>
      <c r="C1646" s="9">
        <f>VLOOKUP(A1646, Kickstarter!B:E, 3, FALSE)</f>
        <v>10000</v>
      </c>
      <c r="D1646">
        <f>VLOOKUP(A1646, Kickstarter!B:E, 4, FALSE)</f>
        <v>10950</v>
      </c>
      <c r="E1646" t="str">
        <f>VLOOKUP(A1646, Kickstarter!B:F, 5, FALSE)</f>
        <v>successful</v>
      </c>
      <c r="F1646" t="str">
        <f>VLOOKUP(A1646, Kickstarter!B:G, 6, FALSE)</f>
        <v>US</v>
      </c>
      <c r="G1646" t="str">
        <f>VLOOKUP(A1646, Kickstarter!B:H, 7, FALSE)</f>
        <v>USD</v>
      </c>
      <c r="H1646">
        <f>VLOOKUP(A1646, Kickstarter!B:I, 8, FALSE)</f>
        <v>1353551160</v>
      </c>
    </row>
    <row r="1647" spans="1:8" ht="45" x14ac:dyDescent="0.25">
      <c r="A1647" s="1" t="s">
        <v>1646</v>
      </c>
      <c r="B1647" s="1" t="str">
        <f>VLOOKUP(A1647, Kickstarter!B:C, 2, FALSE)</f>
        <v>"All I Have is filled with soaring pianos and bright guitars; heartfelt songs coupled with intuitive melodic compositions"</v>
      </c>
      <c r="C1647" s="9">
        <f>VLOOKUP(A1647, Kickstarter!B:E, 3, FALSE)</f>
        <v>5000</v>
      </c>
      <c r="D1647">
        <f>VLOOKUP(A1647, Kickstarter!B:E, 4, FALSE)</f>
        <v>5540</v>
      </c>
      <c r="E1647" t="str">
        <f>VLOOKUP(A1647, Kickstarter!B:F, 5, FALSE)</f>
        <v>successful</v>
      </c>
      <c r="F1647" t="str">
        <f>VLOOKUP(A1647, Kickstarter!B:G, 6, FALSE)</f>
        <v>US</v>
      </c>
      <c r="G1647" t="str">
        <f>VLOOKUP(A1647, Kickstarter!B:H, 7, FALSE)</f>
        <v>USD</v>
      </c>
      <c r="H1647">
        <f>VLOOKUP(A1647, Kickstarter!B:I, 8, FALSE)</f>
        <v>1379515740</v>
      </c>
    </row>
    <row r="1648" spans="1:8" ht="60" x14ac:dyDescent="0.25">
      <c r="A1648" s="1" t="s">
        <v>1647</v>
      </c>
      <c r="B1648" s="1" t="str">
        <f>VLOOKUP(A1648, Kickstarter!B:C, 2, FALSE)</f>
        <v>Album 3 funds.We have 13 amazing songs ready to go . a fantastic engineer to mix them, James Aparicio(Depeche Mode/Liars.We need you xx</v>
      </c>
      <c r="C1648" s="9">
        <f>VLOOKUP(A1648, Kickstarter!B:E, 3, FALSE)</f>
        <v>2000</v>
      </c>
      <c r="D1648">
        <f>VLOOKUP(A1648, Kickstarter!B:E, 4, FALSE)</f>
        <v>2204</v>
      </c>
      <c r="E1648" t="str">
        <f>VLOOKUP(A1648, Kickstarter!B:F, 5, FALSE)</f>
        <v>successful</v>
      </c>
      <c r="F1648" t="str">
        <f>VLOOKUP(A1648, Kickstarter!B:G, 6, FALSE)</f>
        <v>GB</v>
      </c>
      <c r="G1648" t="str">
        <f>VLOOKUP(A1648, Kickstarter!B:H, 7, FALSE)</f>
        <v>GBP</v>
      </c>
      <c r="H1648">
        <f>VLOOKUP(A1648, Kickstarter!B:I, 8, FALSE)</f>
        <v>1408039860</v>
      </c>
    </row>
    <row r="1649" spans="1:8" ht="45" x14ac:dyDescent="0.25">
      <c r="A1649" s="1" t="s">
        <v>1648</v>
      </c>
      <c r="B1649" s="1" t="str">
        <f>VLOOKUP(A1649, Kickstarter!B:C, 2, FALSE)</f>
        <v>Grammy Pop Soul Artist Jaysin is raising funds to make the most EPIC Music Video ever and he wants to PUT YOU IN IT!</v>
      </c>
      <c r="C1649" s="9">
        <f>VLOOKUP(A1649, Kickstarter!B:E, 3, FALSE)</f>
        <v>5000</v>
      </c>
      <c r="D1649">
        <f>VLOOKUP(A1649, Kickstarter!B:E, 4, FALSE)</f>
        <v>5236</v>
      </c>
      <c r="E1649" t="str">
        <f>VLOOKUP(A1649, Kickstarter!B:F, 5, FALSE)</f>
        <v>successful</v>
      </c>
      <c r="F1649" t="str">
        <f>VLOOKUP(A1649, Kickstarter!B:G, 6, FALSE)</f>
        <v>US</v>
      </c>
      <c r="G1649" t="str">
        <f>VLOOKUP(A1649, Kickstarter!B:H, 7, FALSE)</f>
        <v>USD</v>
      </c>
      <c r="H1649">
        <f>VLOOKUP(A1649, Kickstarter!B:I, 8, FALSE)</f>
        <v>1339235377</v>
      </c>
    </row>
    <row r="1650" spans="1:8" ht="45" x14ac:dyDescent="0.25">
      <c r="A1650" s="1" t="s">
        <v>1649</v>
      </c>
      <c r="B1650" s="1" t="str">
        <f>VLOOKUP(A1650, Kickstarter!B:C, 2, FALSE)</f>
        <v>We've finished recording our debut LP "Wide Awake" and would love to have it pressed on vinyl, but we need your help</v>
      </c>
      <c r="C1650" s="9">
        <f>VLOOKUP(A1650, Kickstarter!B:E, 3, FALSE)</f>
        <v>2300</v>
      </c>
      <c r="D1650">
        <f>VLOOKUP(A1650, Kickstarter!B:E, 4, FALSE)</f>
        <v>2881</v>
      </c>
      <c r="E1650" t="str">
        <f>VLOOKUP(A1650, Kickstarter!B:F, 5, FALSE)</f>
        <v>successful</v>
      </c>
      <c r="F1650" t="str">
        <f>VLOOKUP(A1650, Kickstarter!B:G, 6, FALSE)</f>
        <v>US</v>
      </c>
      <c r="G1650" t="str">
        <f>VLOOKUP(A1650, Kickstarter!B:H, 7, FALSE)</f>
        <v>USD</v>
      </c>
      <c r="H1650">
        <f>VLOOKUP(A1650, Kickstarter!B:I, 8, FALSE)</f>
        <v>1300636482</v>
      </c>
    </row>
    <row r="1651" spans="1:8" ht="60" x14ac:dyDescent="0.25">
      <c r="A1651" s="1" t="s">
        <v>1650</v>
      </c>
      <c r="B1651" s="1" t="str">
        <f>VLOOKUP(A1651, Kickstarter!B:C, 2, FALSE)</f>
        <v>This is it! The new Sam Lyons album #3. Help me make it happen by pledging today - pre-order the CD and other cool stuff right here.</v>
      </c>
      <c r="C1651" s="9">
        <f>VLOOKUP(A1651, Kickstarter!B:E, 3, FALSE)</f>
        <v>3800</v>
      </c>
      <c r="D1651">
        <f>VLOOKUP(A1651, Kickstarter!B:E, 4, FALSE)</f>
        <v>3822.33</v>
      </c>
      <c r="E1651" t="str">
        <f>VLOOKUP(A1651, Kickstarter!B:F, 5, FALSE)</f>
        <v>successful</v>
      </c>
      <c r="F1651" t="str">
        <f>VLOOKUP(A1651, Kickstarter!B:G, 6, FALSE)</f>
        <v>US</v>
      </c>
      <c r="G1651" t="str">
        <f>VLOOKUP(A1651, Kickstarter!B:H, 7, FALSE)</f>
        <v>USD</v>
      </c>
      <c r="H1651">
        <f>VLOOKUP(A1651, Kickstarter!B:I, 8, FALSE)</f>
        <v>1400862355</v>
      </c>
    </row>
    <row r="1652" spans="1:8" ht="45" x14ac:dyDescent="0.25">
      <c r="A1652" s="1" t="s">
        <v>1651</v>
      </c>
      <c r="B1652" s="1" t="str">
        <f>VLOOKUP(A1652, Kickstarter!B:C, 2, FALSE)</f>
        <v>Help me record a CD that uses pop styling to give a fresh sound to ancient wisdom from scripture!</v>
      </c>
      <c r="C1652" s="9">
        <f>VLOOKUP(A1652, Kickstarter!B:E, 3, FALSE)</f>
        <v>2000</v>
      </c>
      <c r="D1652">
        <f>VLOOKUP(A1652, Kickstarter!B:E, 4, FALSE)</f>
        <v>2831</v>
      </c>
      <c r="E1652" t="str">
        <f>VLOOKUP(A1652, Kickstarter!B:F, 5, FALSE)</f>
        <v>successful</v>
      </c>
      <c r="F1652" t="str">
        <f>VLOOKUP(A1652, Kickstarter!B:G, 6, FALSE)</f>
        <v>US</v>
      </c>
      <c r="G1652" t="str">
        <f>VLOOKUP(A1652, Kickstarter!B:H, 7, FALSE)</f>
        <v>USD</v>
      </c>
      <c r="H1652">
        <f>VLOOKUP(A1652, Kickstarter!B:I, 8, FALSE)</f>
        <v>1381314437</v>
      </c>
    </row>
    <row r="1653" spans="1:8" ht="60" x14ac:dyDescent="0.25">
      <c r="A1653" s="1" t="s">
        <v>1652</v>
      </c>
      <c r="B1653" s="1" t="str">
        <f>VLOOKUP(A1653, Kickstarter!B:C, 2, FALSE)</f>
        <v>Pop/Alternative/Classical/Electronic artist Dakota Lillie is making a music video for the opening track on his album "The Dream"</v>
      </c>
      <c r="C1653" s="9">
        <f>VLOOKUP(A1653, Kickstarter!B:E, 3, FALSE)</f>
        <v>2000</v>
      </c>
      <c r="D1653">
        <f>VLOOKUP(A1653, Kickstarter!B:E, 4, FALSE)</f>
        <v>2015</v>
      </c>
      <c r="E1653" t="str">
        <f>VLOOKUP(A1653, Kickstarter!B:F, 5, FALSE)</f>
        <v>successful</v>
      </c>
      <c r="F1653" t="str">
        <f>VLOOKUP(A1653, Kickstarter!B:G, 6, FALSE)</f>
        <v>US</v>
      </c>
      <c r="G1653" t="str">
        <f>VLOOKUP(A1653, Kickstarter!B:H, 7, FALSE)</f>
        <v>USD</v>
      </c>
      <c r="H1653">
        <f>VLOOKUP(A1653, Kickstarter!B:I, 8, FALSE)</f>
        <v>1303801140</v>
      </c>
    </row>
    <row r="1654" spans="1:8" ht="60" x14ac:dyDescent="0.25">
      <c r="A1654" s="1" t="s">
        <v>1653</v>
      </c>
      <c r="B1654" s="1" t="str">
        <f>VLOOKUP(A1654, Kickstarter!B:C, 2, FALSE)</f>
        <v>A stunning musical story, telling of the triumphs and struggles we experience through our relationships with life, friends and lovers.</v>
      </c>
      <c r="C1654" s="9">
        <f>VLOOKUP(A1654, Kickstarter!B:E, 3, FALSE)</f>
        <v>4500</v>
      </c>
      <c r="D1654">
        <f>VLOOKUP(A1654, Kickstarter!B:E, 4, FALSE)</f>
        <v>4530</v>
      </c>
      <c r="E1654" t="str">
        <f>VLOOKUP(A1654, Kickstarter!B:F, 5, FALSE)</f>
        <v>successful</v>
      </c>
      <c r="F1654" t="str">
        <f>VLOOKUP(A1654, Kickstarter!B:G, 6, FALSE)</f>
        <v>US</v>
      </c>
      <c r="G1654" t="str">
        <f>VLOOKUP(A1654, Kickstarter!B:H, 7, FALSE)</f>
        <v>USD</v>
      </c>
      <c r="H1654">
        <f>VLOOKUP(A1654, Kickstarter!B:I, 8, FALSE)</f>
        <v>1385297393</v>
      </c>
    </row>
    <row r="1655" spans="1:8" ht="45" x14ac:dyDescent="0.25">
      <c r="A1655" s="1" t="s">
        <v>1654</v>
      </c>
      <c r="B1655" s="1" t="str">
        <f>VLOOKUP(A1655, Kickstarter!B:C, 2, FALSE)</f>
        <v xml:space="preserve">On 4/26, The Narrative will head out on their 1st full US tour with Eisley and aim to raise $7,500 to cover tour expenses. </v>
      </c>
      <c r="C1655" s="9">
        <f>VLOOKUP(A1655, Kickstarter!B:E, 3, FALSE)</f>
        <v>5000</v>
      </c>
      <c r="D1655">
        <f>VLOOKUP(A1655, Kickstarter!B:E, 4, FALSE)</f>
        <v>8711.52</v>
      </c>
      <c r="E1655" t="str">
        <f>VLOOKUP(A1655, Kickstarter!B:F, 5, FALSE)</f>
        <v>successful</v>
      </c>
      <c r="F1655" t="str">
        <f>VLOOKUP(A1655, Kickstarter!B:G, 6, FALSE)</f>
        <v>US</v>
      </c>
      <c r="G1655" t="str">
        <f>VLOOKUP(A1655, Kickstarter!B:H, 7, FALSE)</f>
        <v>USD</v>
      </c>
      <c r="H1655">
        <f>VLOOKUP(A1655, Kickstarter!B:I, 8, FALSE)</f>
        <v>1303675296</v>
      </c>
    </row>
    <row r="1656" spans="1:8" ht="60" x14ac:dyDescent="0.25">
      <c r="A1656" s="1" t="s">
        <v>1655</v>
      </c>
      <c r="B1656" s="1" t="str">
        <f>VLOOKUP(A1656, Kickstarter!B:C, 2, FALSE)</f>
        <v>i have 3 new, killer songs that i must record immediately. i can certify the lethal-ness of the songs. these may be my best songs yet!</v>
      </c>
      <c r="C1656" s="9">
        <f>VLOOKUP(A1656, Kickstarter!B:E, 3, FALSE)</f>
        <v>1100</v>
      </c>
      <c r="D1656">
        <f>VLOOKUP(A1656, Kickstarter!B:E, 4, FALSE)</f>
        <v>1319</v>
      </c>
      <c r="E1656" t="str">
        <f>VLOOKUP(A1656, Kickstarter!B:F, 5, FALSE)</f>
        <v>successful</v>
      </c>
      <c r="F1656" t="str">
        <f>VLOOKUP(A1656, Kickstarter!B:G, 6, FALSE)</f>
        <v>US</v>
      </c>
      <c r="G1656" t="str">
        <f>VLOOKUP(A1656, Kickstarter!B:H, 7, FALSE)</f>
        <v>USD</v>
      </c>
      <c r="H1656">
        <f>VLOOKUP(A1656, Kickstarter!B:I, 8, FALSE)</f>
        <v>1334784160</v>
      </c>
    </row>
    <row r="1657" spans="1:8" ht="45" x14ac:dyDescent="0.25">
      <c r="A1657" s="1" t="s">
        <v>1656</v>
      </c>
      <c r="B1657" s="1" t="str">
        <f>VLOOKUP(A1657, Kickstarter!B:C, 2, FALSE)</f>
        <v>Berklee College of Music student, Meg Porter needs YOUR help to fund her very first EP!</v>
      </c>
      <c r="C1657" s="9">
        <f>VLOOKUP(A1657, Kickstarter!B:E, 3, FALSE)</f>
        <v>1500</v>
      </c>
      <c r="D1657">
        <f>VLOOKUP(A1657, Kickstarter!B:E, 4, FALSE)</f>
        <v>2143</v>
      </c>
      <c r="E1657" t="str">
        <f>VLOOKUP(A1657, Kickstarter!B:F, 5, FALSE)</f>
        <v>successful</v>
      </c>
      <c r="F1657" t="str">
        <f>VLOOKUP(A1657, Kickstarter!B:G, 6, FALSE)</f>
        <v>US</v>
      </c>
      <c r="G1657" t="str">
        <f>VLOOKUP(A1657, Kickstarter!B:H, 7, FALSE)</f>
        <v>USD</v>
      </c>
      <c r="H1657">
        <f>VLOOKUP(A1657, Kickstarter!B:I, 8, FALSE)</f>
        <v>1333648820</v>
      </c>
    </row>
    <row r="1658" spans="1:8" ht="60" x14ac:dyDescent="0.25">
      <c r="A1658" s="1" t="s">
        <v>1657</v>
      </c>
      <c r="B1658" s="1" t="str">
        <f>VLOOKUP(A1658, Kickstarter!B:C, 2, FALSE)</f>
        <v>The making of a quality, full length album journeying through a pop/folk/rock/americana sound
noisetrade.com/jaredmitchellmusic</v>
      </c>
      <c r="C1658" s="9">
        <f>VLOOKUP(A1658, Kickstarter!B:E, 3, FALSE)</f>
        <v>7500</v>
      </c>
      <c r="D1658">
        <f>VLOOKUP(A1658, Kickstarter!B:E, 4, FALSE)</f>
        <v>7525.12</v>
      </c>
      <c r="E1658" t="str">
        <f>VLOOKUP(A1658, Kickstarter!B:F, 5, FALSE)</f>
        <v>successful</v>
      </c>
      <c r="F1658" t="str">
        <f>VLOOKUP(A1658, Kickstarter!B:G, 6, FALSE)</f>
        <v>US</v>
      </c>
      <c r="G1658" t="str">
        <f>VLOOKUP(A1658, Kickstarter!B:H, 7, FALSE)</f>
        <v>USD</v>
      </c>
      <c r="H1658">
        <f>VLOOKUP(A1658, Kickstarter!B:I, 8, FALSE)</f>
        <v>1355437052</v>
      </c>
    </row>
    <row r="1659" spans="1:8" ht="60" x14ac:dyDescent="0.25">
      <c r="A1659" s="1" t="s">
        <v>1658</v>
      </c>
      <c r="B1659" s="1" t="str">
        <f>VLOOKUP(A1659, Kickstarter!B:C, 2, FALSE)</f>
        <v>The long anticipated debut album from singer/songwriter Lynette will be recorded this June in Nashville! You can help make it happen!</v>
      </c>
      <c r="C1659" s="9">
        <f>VLOOKUP(A1659, Kickstarter!B:E, 3, FALSE)</f>
        <v>25000</v>
      </c>
      <c r="D1659">
        <f>VLOOKUP(A1659, Kickstarter!B:E, 4, FALSE)</f>
        <v>26233.45</v>
      </c>
      <c r="E1659" t="str">
        <f>VLOOKUP(A1659, Kickstarter!B:F, 5, FALSE)</f>
        <v>successful</v>
      </c>
      <c r="F1659" t="str">
        <f>VLOOKUP(A1659, Kickstarter!B:G, 6, FALSE)</f>
        <v>US</v>
      </c>
      <c r="G1659" t="str">
        <f>VLOOKUP(A1659, Kickstarter!B:H, 7, FALSE)</f>
        <v>USD</v>
      </c>
      <c r="H1659">
        <f>VLOOKUP(A1659, Kickstarter!B:I, 8, FALSE)</f>
        <v>1337885168</v>
      </c>
    </row>
    <row r="1660" spans="1:8" ht="60" x14ac:dyDescent="0.25">
      <c r="A1660" s="1" t="s">
        <v>1659</v>
      </c>
      <c r="B1660" s="1" t="str">
        <f>VLOOKUP(A1660, Kickstarter!B:C, 2, FALSE)</f>
        <v>I've had numerous song ideas spinning around in my head for years now, please help me get them out- into a studio and into your homes!</v>
      </c>
      <c r="C1660" s="9">
        <f>VLOOKUP(A1660, Kickstarter!B:E, 3, FALSE)</f>
        <v>6000</v>
      </c>
      <c r="D1660">
        <f>VLOOKUP(A1660, Kickstarter!B:E, 4, FALSE)</f>
        <v>7934</v>
      </c>
      <c r="E1660" t="str">
        <f>VLOOKUP(A1660, Kickstarter!B:F, 5, FALSE)</f>
        <v>successful</v>
      </c>
      <c r="F1660" t="str">
        <f>VLOOKUP(A1660, Kickstarter!B:G, 6, FALSE)</f>
        <v>US</v>
      </c>
      <c r="G1660" t="str">
        <f>VLOOKUP(A1660, Kickstarter!B:H, 7, FALSE)</f>
        <v>USD</v>
      </c>
      <c r="H1660">
        <f>VLOOKUP(A1660, Kickstarter!B:I, 8, FALSE)</f>
        <v>1355840400</v>
      </c>
    </row>
    <row r="1661" spans="1:8" ht="60" x14ac:dyDescent="0.25">
      <c r="A1661" s="1" t="s">
        <v>1660</v>
      </c>
      <c r="B1661" s="1" t="str">
        <f>VLOOKUP(A1661, Kickstarter!B:C, 2, FALSE)</f>
        <v>The long awaited Christmas EP is in session! We need your help to get it professionally mixed, produced and manufactured.</v>
      </c>
      <c r="C1661" s="9">
        <f>VLOOKUP(A1661, Kickstarter!B:E, 3, FALSE)</f>
        <v>500</v>
      </c>
      <c r="D1661">
        <f>VLOOKUP(A1661, Kickstarter!B:E, 4, FALSE)</f>
        <v>564</v>
      </c>
      <c r="E1661" t="str">
        <f>VLOOKUP(A1661, Kickstarter!B:F, 5, FALSE)</f>
        <v>successful</v>
      </c>
      <c r="F1661" t="str">
        <f>VLOOKUP(A1661, Kickstarter!B:G, 6, FALSE)</f>
        <v>GB</v>
      </c>
      <c r="G1661" t="str">
        <f>VLOOKUP(A1661, Kickstarter!B:H, 7, FALSE)</f>
        <v>GBP</v>
      </c>
      <c r="H1661">
        <f>VLOOKUP(A1661, Kickstarter!B:I, 8, FALSE)</f>
        <v>1387281600</v>
      </c>
    </row>
    <row r="1662" spans="1:8" ht="60" x14ac:dyDescent="0.25">
      <c r="A1662" s="1" t="s">
        <v>1661</v>
      </c>
      <c r="B1662" s="1" t="str">
        <f>VLOOKUP(A1662, Kickstarter!B:C, 2, FALSE)</f>
        <v>Vogliamo realizzare un risotto fragole e champagne e condividerlo con i nostri fan. Faremo il risotto durante un concerto casalingo.</v>
      </c>
      <c r="C1662" s="9">
        <f>VLOOKUP(A1662, Kickstarter!B:E, 3, FALSE)</f>
        <v>80</v>
      </c>
      <c r="D1662">
        <f>VLOOKUP(A1662, Kickstarter!B:E, 4, FALSE)</f>
        <v>1003</v>
      </c>
      <c r="E1662" t="str">
        <f>VLOOKUP(A1662, Kickstarter!B:F, 5, FALSE)</f>
        <v>successful</v>
      </c>
      <c r="F1662" t="str">
        <f>VLOOKUP(A1662, Kickstarter!B:G, 6, FALSE)</f>
        <v>IT</v>
      </c>
      <c r="G1662" t="str">
        <f>VLOOKUP(A1662, Kickstarter!B:H, 7, FALSE)</f>
        <v>EUR</v>
      </c>
      <c r="H1662">
        <f>VLOOKUP(A1662, Kickstarter!B:I, 8, FALSE)</f>
        <v>1462053540</v>
      </c>
    </row>
    <row r="1663" spans="1:8" ht="75" x14ac:dyDescent="0.25">
      <c r="A1663" s="1" t="s">
        <v>1662</v>
      </c>
      <c r="B1663" s="1" t="str">
        <f>VLOOKUP(A1663, Kickstarter!B:C, 2, FALSE)</f>
        <v>I am excited to present my debut pop project Kyana!
Piano and vocal sounds embedded in sophisticated, bold arrangements &amp; brisk beats</v>
      </c>
      <c r="C1663" s="9">
        <f>VLOOKUP(A1663, Kickstarter!B:E, 3, FALSE)</f>
        <v>7900</v>
      </c>
      <c r="D1663">
        <f>VLOOKUP(A1663, Kickstarter!B:E, 4, FALSE)</f>
        <v>8098</v>
      </c>
      <c r="E1663" t="str">
        <f>VLOOKUP(A1663, Kickstarter!B:F, 5, FALSE)</f>
        <v>successful</v>
      </c>
      <c r="F1663" t="str">
        <f>VLOOKUP(A1663, Kickstarter!B:G, 6, FALSE)</f>
        <v>AT</v>
      </c>
      <c r="G1663" t="str">
        <f>VLOOKUP(A1663, Kickstarter!B:H, 7, FALSE)</f>
        <v>EUR</v>
      </c>
      <c r="H1663">
        <f>VLOOKUP(A1663, Kickstarter!B:I, 8, FALSE)</f>
        <v>1453064400</v>
      </c>
    </row>
    <row r="1664" spans="1:8" ht="60" x14ac:dyDescent="0.25">
      <c r="A1664" s="1" t="s">
        <v>1663</v>
      </c>
      <c r="B1664" s="1" t="str">
        <f>VLOOKUP(A1664, Kickstarter!B:C, 2, FALSE)</f>
        <v>I am a singer/songwriter from Miami Beach working on my first fully produced album entitled "Illusion". Support independent music!!</v>
      </c>
      <c r="C1664" s="9">
        <f>VLOOKUP(A1664, Kickstarter!B:E, 3, FALSE)</f>
        <v>8000</v>
      </c>
      <c r="D1664">
        <f>VLOOKUP(A1664, Kickstarter!B:E, 4, FALSE)</f>
        <v>8211</v>
      </c>
      <c r="E1664" t="str">
        <f>VLOOKUP(A1664, Kickstarter!B:F, 5, FALSE)</f>
        <v>successful</v>
      </c>
      <c r="F1664" t="str">
        <f>VLOOKUP(A1664, Kickstarter!B:G, 6, FALSE)</f>
        <v>US</v>
      </c>
      <c r="G1664" t="str">
        <f>VLOOKUP(A1664, Kickstarter!B:H, 7, FALSE)</f>
        <v>USD</v>
      </c>
      <c r="H1664">
        <f>VLOOKUP(A1664, Kickstarter!B:I, 8, FALSE)</f>
        <v>1325310336</v>
      </c>
    </row>
    <row r="1665" spans="1:8" ht="45" x14ac:dyDescent="0.25">
      <c r="A1665" s="1" t="s">
        <v>1664</v>
      </c>
      <c r="B1665" s="1" t="str">
        <f>VLOOKUP(A1665, Kickstarter!B:C, 2, FALSE)</f>
        <v>music is as important to the eyes as it is to the ears. help bring ghost to life in front of your eyes.</v>
      </c>
      <c r="C1665" s="9">
        <f>VLOOKUP(A1665, Kickstarter!B:E, 3, FALSE)</f>
        <v>1000</v>
      </c>
      <c r="D1665">
        <f>VLOOKUP(A1665, Kickstarter!B:E, 4, FALSE)</f>
        <v>1080</v>
      </c>
      <c r="E1665" t="str">
        <f>VLOOKUP(A1665, Kickstarter!B:F, 5, FALSE)</f>
        <v>successful</v>
      </c>
      <c r="F1665" t="str">
        <f>VLOOKUP(A1665, Kickstarter!B:G, 6, FALSE)</f>
        <v>US</v>
      </c>
      <c r="G1665" t="str">
        <f>VLOOKUP(A1665, Kickstarter!B:H, 7, FALSE)</f>
        <v>USD</v>
      </c>
      <c r="H1665">
        <f>VLOOKUP(A1665, Kickstarter!B:I, 8, FALSE)</f>
        <v>1422750707</v>
      </c>
    </row>
    <row r="1666" spans="1:8" ht="45" x14ac:dyDescent="0.25">
      <c r="A1666" s="1" t="s">
        <v>1665</v>
      </c>
      <c r="B1666" s="1" t="str">
        <f>VLOOKUP(A1666, Kickstarter!B:C, 2, FALSE)</f>
        <v>Korean-American Soprano Grace's Debut Album - coming up in June 2012. Come and be part of this exciting project!</v>
      </c>
      <c r="C1666" s="9">
        <f>VLOOKUP(A1666, Kickstarter!B:E, 3, FALSE)</f>
        <v>2500</v>
      </c>
      <c r="D1666">
        <f>VLOOKUP(A1666, Kickstarter!B:E, 4, FALSE)</f>
        <v>3060.22</v>
      </c>
      <c r="E1666" t="str">
        <f>VLOOKUP(A1666, Kickstarter!B:F, 5, FALSE)</f>
        <v>successful</v>
      </c>
      <c r="F1666" t="str">
        <f>VLOOKUP(A1666, Kickstarter!B:G, 6, FALSE)</f>
        <v>US</v>
      </c>
      <c r="G1666" t="str">
        <f>VLOOKUP(A1666, Kickstarter!B:H, 7, FALSE)</f>
        <v>USD</v>
      </c>
      <c r="H1666">
        <f>VLOOKUP(A1666, Kickstarter!B:I, 8, FALSE)</f>
        <v>1331870340</v>
      </c>
    </row>
    <row r="1667" spans="1:8" ht="60" x14ac:dyDescent="0.25">
      <c r="A1667" s="1" t="s">
        <v>1666</v>
      </c>
      <c r="B1667" s="1" t="str">
        <f>VLOOKUP(A1667, Kickstarter!B:C, 2, FALSE)</f>
        <v xml:space="preserve">Simply Put is recording our debut album and needs to raise funds for studio time, printing and possibly the start of a sound system.  </v>
      </c>
      <c r="C1667" s="9">
        <f>VLOOKUP(A1667, Kickstarter!B:E, 3, FALSE)</f>
        <v>3500</v>
      </c>
      <c r="D1667">
        <f>VLOOKUP(A1667, Kickstarter!B:E, 4, FALSE)</f>
        <v>4181</v>
      </c>
      <c r="E1667" t="str">
        <f>VLOOKUP(A1667, Kickstarter!B:F, 5, FALSE)</f>
        <v>successful</v>
      </c>
      <c r="F1667" t="str">
        <f>VLOOKUP(A1667, Kickstarter!B:G, 6, FALSE)</f>
        <v>US</v>
      </c>
      <c r="G1667" t="str">
        <f>VLOOKUP(A1667, Kickstarter!B:H, 7, FALSE)</f>
        <v>USD</v>
      </c>
      <c r="H1667">
        <f>VLOOKUP(A1667, Kickstarter!B:I, 8, FALSE)</f>
        <v>1298343600</v>
      </c>
    </row>
    <row r="1668" spans="1:8" ht="45" x14ac:dyDescent="0.25">
      <c r="A1668" s="1" t="s">
        <v>1667</v>
      </c>
      <c r="B1668" s="1" t="str">
        <f>VLOOKUP(A1668, Kickstarter!B:C, 2, FALSE)</f>
        <v>Play a KEY role in Venus On Fire's success - Working with a World Class Producer to make a memorable EP.</v>
      </c>
      <c r="C1668" s="9">
        <f>VLOOKUP(A1668, Kickstarter!B:E, 3, FALSE)</f>
        <v>2500</v>
      </c>
      <c r="D1668">
        <f>VLOOKUP(A1668, Kickstarter!B:E, 4, FALSE)</f>
        <v>4022</v>
      </c>
      <c r="E1668" t="str">
        <f>VLOOKUP(A1668, Kickstarter!B:F, 5, FALSE)</f>
        <v>successful</v>
      </c>
      <c r="F1668" t="str">
        <f>VLOOKUP(A1668, Kickstarter!B:G, 6, FALSE)</f>
        <v>US</v>
      </c>
      <c r="G1668" t="str">
        <f>VLOOKUP(A1668, Kickstarter!B:H, 7, FALSE)</f>
        <v>USD</v>
      </c>
      <c r="H1668">
        <f>VLOOKUP(A1668, Kickstarter!B:I, 8, FALSE)</f>
        <v>1364447073</v>
      </c>
    </row>
    <row r="1669" spans="1:8" ht="45" x14ac:dyDescent="0.25">
      <c r="A1669" s="1" t="s">
        <v>1668</v>
      </c>
      <c r="B1669" s="1" t="str">
        <f>VLOOKUP(A1669, Kickstarter!B:C, 2, FALSE)</f>
        <v>I am so excited to be recording my debut EP called "A Sign of Weakness" as well as shooting a music video for the title track!</v>
      </c>
      <c r="C1669" s="9">
        <f>VLOOKUP(A1669, Kickstarter!B:E, 3, FALSE)</f>
        <v>3400</v>
      </c>
      <c r="D1669">
        <f>VLOOKUP(A1669, Kickstarter!B:E, 4, FALSE)</f>
        <v>4313</v>
      </c>
      <c r="E1669" t="str">
        <f>VLOOKUP(A1669, Kickstarter!B:F, 5, FALSE)</f>
        <v>successful</v>
      </c>
      <c r="F1669" t="str">
        <f>VLOOKUP(A1669, Kickstarter!B:G, 6, FALSE)</f>
        <v>US</v>
      </c>
      <c r="G1669" t="str">
        <f>VLOOKUP(A1669, Kickstarter!B:H, 7, FALSE)</f>
        <v>USD</v>
      </c>
      <c r="H1669">
        <f>VLOOKUP(A1669, Kickstarter!B:I, 8, FALSE)</f>
        <v>1394521140</v>
      </c>
    </row>
    <row r="1670" spans="1:8" ht="60" x14ac:dyDescent="0.25">
      <c r="A1670" s="1" t="s">
        <v>1669</v>
      </c>
      <c r="B1670" s="1" t="str">
        <f>VLOOKUP(A1670, Kickstarter!B:C, 2, FALSE)</f>
        <v>Making my debut EP "Words Left In My Mind" with the help of Kickstarter and all you awesome people! Thanks for the support!!</v>
      </c>
      <c r="C1670" s="9">
        <f>VLOOKUP(A1670, Kickstarter!B:E, 3, FALSE)</f>
        <v>8000</v>
      </c>
      <c r="D1670">
        <f>VLOOKUP(A1670, Kickstarter!B:E, 4, FALSE)</f>
        <v>8211</v>
      </c>
      <c r="E1670" t="str">
        <f>VLOOKUP(A1670, Kickstarter!B:F, 5, FALSE)</f>
        <v>successful</v>
      </c>
      <c r="F1670" t="str">
        <f>VLOOKUP(A1670, Kickstarter!B:G, 6, FALSE)</f>
        <v>US</v>
      </c>
      <c r="G1670" t="str">
        <f>VLOOKUP(A1670, Kickstarter!B:H, 7, FALSE)</f>
        <v>USD</v>
      </c>
      <c r="H1670">
        <f>VLOOKUP(A1670, Kickstarter!B:I, 8, FALSE)</f>
        <v>1322454939</v>
      </c>
    </row>
    <row r="1671" spans="1:8" ht="60" x14ac:dyDescent="0.25">
      <c r="A1671" s="1" t="s">
        <v>1670</v>
      </c>
      <c r="B1671" s="1" t="str">
        <f>VLOOKUP(A1671, Kickstarter!B:C, 2, FALSE)</f>
        <v>Hi guys! I'll be recording a 6-7 song EP this summer and I need your help to make it happen! 
Any support is appreciated!</v>
      </c>
      <c r="C1671" s="9">
        <f>VLOOKUP(A1671, Kickstarter!B:E, 3, FALSE)</f>
        <v>2000</v>
      </c>
      <c r="D1671">
        <f>VLOOKUP(A1671, Kickstarter!B:E, 4, FALSE)</f>
        <v>2795</v>
      </c>
      <c r="E1671" t="str">
        <f>VLOOKUP(A1671, Kickstarter!B:F, 5, FALSE)</f>
        <v>successful</v>
      </c>
      <c r="F1671" t="str">
        <f>VLOOKUP(A1671, Kickstarter!B:G, 6, FALSE)</f>
        <v>US</v>
      </c>
      <c r="G1671" t="str">
        <f>VLOOKUP(A1671, Kickstarter!B:H, 7, FALSE)</f>
        <v>USD</v>
      </c>
      <c r="H1671">
        <f>VLOOKUP(A1671, Kickstarter!B:I, 8, FALSE)</f>
        <v>1464729276</v>
      </c>
    </row>
    <row r="1672" spans="1:8" ht="60" x14ac:dyDescent="0.25">
      <c r="A1672" s="1" t="s">
        <v>1671</v>
      </c>
      <c r="B1672" s="1" t="str">
        <f>VLOOKUP(A1672, Kickstarter!B:C, 2, FALSE)</f>
        <v>We are ready to record our first album, but we need your help to make it a reality. Be an active part in producing this record and you'll be rewarded!</v>
      </c>
      <c r="C1672" s="9">
        <f>VLOOKUP(A1672, Kickstarter!B:E, 3, FALSE)</f>
        <v>1000</v>
      </c>
      <c r="D1672">
        <f>VLOOKUP(A1672, Kickstarter!B:E, 4, FALSE)</f>
        <v>1026</v>
      </c>
      <c r="E1672" t="str">
        <f>VLOOKUP(A1672, Kickstarter!B:F, 5, FALSE)</f>
        <v>successful</v>
      </c>
      <c r="F1672" t="str">
        <f>VLOOKUP(A1672, Kickstarter!B:G, 6, FALSE)</f>
        <v>US</v>
      </c>
      <c r="G1672" t="str">
        <f>VLOOKUP(A1672, Kickstarter!B:H, 7, FALSE)</f>
        <v>USD</v>
      </c>
      <c r="H1672">
        <f>VLOOKUP(A1672, Kickstarter!B:I, 8, FALSE)</f>
        <v>1278302400</v>
      </c>
    </row>
    <row r="1673" spans="1:8" ht="30" x14ac:dyDescent="0.25">
      <c r="A1673" s="1" t="s">
        <v>1672</v>
      </c>
      <c r="B1673" s="1" t="str">
        <f>VLOOKUP(A1673, Kickstarter!B:C, 2, FALSE)</f>
        <v>I am seeking funding in order to help take my music from a hobby to a career.</v>
      </c>
      <c r="C1673" s="9">
        <f>VLOOKUP(A1673, Kickstarter!B:E, 3, FALSE)</f>
        <v>2000</v>
      </c>
      <c r="D1673">
        <f>VLOOKUP(A1673, Kickstarter!B:E, 4, FALSE)</f>
        <v>2013.47</v>
      </c>
      <c r="E1673" t="str">
        <f>VLOOKUP(A1673, Kickstarter!B:F, 5, FALSE)</f>
        <v>successful</v>
      </c>
      <c r="F1673" t="str">
        <f>VLOOKUP(A1673, Kickstarter!B:G, 6, FALSE)</f>
        <v>US</v>
      </c>
      <c r="G1673" t="str">
        <f>VLOOKUP(A1673, Kickstarter!B:H, 7, FALSE)</f>
        <v>USD</v>
      </c>
      <c r="H1673">
        <f>VLOOKUP(A1673, Kickstarter!B:I, 8, FALSE)</f>
        <v>1470056614</v>
      </c>
    </row>
    <row r="1674" spans="1:8" ht="45" x14ac:dyDescent="0.25">
      <c r="A1674" s="1" t="s">
        <v>1673</v>
      </c>
      <c r="B1674" s="1" t="str">
        <f>VLOOKUP(A1674, Kickstarter!B:C, 2, FALSE)</f>
        <v>Sweet, sweet harmonies from Portland Oregon's premiere high school women's a cappella group.</v>
      </c>
      <c r="C1674" s="9">
        <f>VLOOKUP(A1674, Kickstarter!B:E, 3, FALSE)</f>
        <v>1700</v>
      </c>
      <c r="D1674">
        <f>VLOOKUP(A1674, Kickstarter!B:E, 4, FALSE)</f>
        <v>1920</v>
      </c>
      <c r="E1674" t="str">
        <f>VLOOKUP(A1674, Kickstarter!B:F, 5, FALSE)</f>
        <v>successful</v>
      </c>
      <c r="F1674" t="str">
        <f>VLOOKUP(A1674, Kickstarter!B:G, 6, FALSE)</f>
        <v>US</v>
      </c>
      <c r="G1674" t="str">
        <f>VLOOKUP(A1674, Kickstarter!B:H, 7, FALSE)</f>
        <v>USD</v>
      </c>
      <c r="H1674">
        <f>VLOOKUP(A1674, Kickstarter!B:I, 8, FALSE)</f>
        <v>1338824730</v>
      </c>
    </row>
    <row r="1675" spans="1:8" ht="45" x14ac:dyDescent="0.25">
      <c r="A1675" s="1" t="s">
        <v>1674</v>
      </c>
      <c r="B1675" s="1" t="str">
        <f>VLOOKUP(A1675, Kickstarter!B:C, 2, FALSE)</f>
        <v>After our exciting mixing session at the Wilco loft, we're ready to master and press vinyl for The Astronomer's newest record!</v>
      </c>
      <c r="C1675" s="9">
        <f>VLOOKUP(A1675, Kickstarter!B:E, 3, FALSE)</f>
        <v>2100</v>
      </c>
      <c r="D1675">
        <f>VLOOKUP(A1675, Kickstarter!B:E, 4, FALSE)</f>
        <v>2690</v>
      </c>
      <c r="E1675" t="str">
        <f>VLOOKUP(A1675, Kickstarter!B:F, 5, FALSE)</f>
        <v>successful</v>
      </c>
      <c r="F1675" t="str">
        <f>VLOOKUP(A1675, Kickstarter!B:G, 6, FALSE)</f>
        <v>US</v>
      </c>
      <c r="G1675" t="str">
        <f>VLOOKUP(A1675, Kickstarter!B:H, 7, FALSE)</f>
        <v>USD</v>
      </c>
      <c r="H1675">
        <f>VLOOKUP(A1675, Kickstarter!B:I, 8, FALSE)</f>
        <v>1425675892</v>
      </c>
    </row>
    <row r="1676" spans="1:8" ht="60" x14ac:dyDescent="0.25">
      <c r="A1676" s="1" t="s">
        <v>1675</v>
      </c>
      <c r="B1676" s="1" t="str">
        <f>VLOOKUP(A1676, Kickstarter!B:C, 2, FALSE)</f>
        <v>This is my biggest project YET! The songs are recorded &amp; I need your help to package &amp; promote this music. Let's finish this together!</v>
      </c>
      <c r="C1676" s="9">
        <f>VLOOKUP(A1676, Kickstarter!B:E, 3, FALSE)</f>
        <v>5000</v>
      </c>
      <c r="D1676">
        <f>VLOOKUP(A1676, Kickstarter!B:E, 4, FALSE)</f>
        <v>10085</v>
      </c>
      <c r="E1676" t="str">
        <f>VLOOKUP(A1676, Kickstarter!B:F, 5, FALSE)</f>
        <v>successful</v>
      </c>
      <c r="F1676" t="str">
        <f>VLOOKUP(A1676, Kickstarter!B:G, 6, FALSE)</f>
        <v>US</v>
      </c>
      <c r="G1676" t="str">
        <f>VLOOKUP(A1676, Kickstarter!B:H, 7, FALSE)</f>
        <v>USD</v>
      </c>
      <c r="H1676">
        <f>VLOOKUP(A1676, Kickstarter!B:I, 8, FALSE)</f>
        <v>1471503540</v>
      </c>
    </row>
    <row r="1677" spans="1:8" ht="30" x14ac:dyDescent="0.25">
      <c r="A1677" s="1" t="s">
        <v>1676</v>
      </c>
      <c r="B1677" s="1" t="str">
        <f>VLOOKUP(A1677, Kickstarter!B:C, 2, FALSE)</f>
        <v>The Great Party is releasing their debut album. Here's your chance to be a part of it!</v>
      </c>
      <c r="C1677" s="9">
        <f>VLOOKUP(A1677, Kickstarter!B:E, 3, FALSE)</f>
        <v>1000</v>
      </c>
      <c r="D1677">
        <f>VLOOKUP(A1677, Kickstarter!B:E, 4, FALSE)</f>
        <v>1374.16</v>
      </c>
      <c r="E1677" t="str">
        <f>VLOOKUP(A1677, Kickstarter!B:F, 5, FALSE)</f>
        <v>successful</v>
      </c>
      <c r="F1677" t="str">
        <f>VLOOKUP(A1677, Kickstarter!B:G, 6, FALSE)</f>
        <v>US</v>
      </c>
      <c r="G1677" t="str">
        <f>VLOOKUP(A1677, Kickstarter!B:H, 7, FALSE)</f>
        <v>USD</v>
      </c>
      <c r="H1677">
        <f>VLOOKUP(A1677, Kickstarter!B:I, 8, FALSE)</f>
        <v>1318802580</v>
      </c>
    </row>
    <row r="1678" spans="1:8" ht="45" x14ac:dyDescent="0.25">
      <c r="A1678" s="1" t="s">
        <v>1677</v>
      </c>
      <c r="B1678" s="1" t="str">
        <f>VLOOKUP(A1678, Kickstarter!B:C, 2, FALSE)</f>
        <v>Help fund Bridge 19's tour in support of their first duo record, to be released in May 2012.</v>
      </c>
      <c r="C1678" s="9">
        <f>VLOOKUP(A1678, Kickstarter!B:E, 3, FALSE)</f>
        <v>3000</v>
      </c>
      <c r="D1678">
        <f>VLOOKUP(A1678, Kickstarter!B:E, 4, FALSE)</f>
        <v>3460</v>
      </c>
      <c r="E1678" t="str">
        <f>VLOOKUP(A1678, Kickstarter!B:F, 5, FALSE)</f>
        <v>successful</v>
      </c>
      <c r="F1678" t="str">
        <f>VLOOKUP(A1678, Kickstarter!B:G, 6, FALSE)</f>
        <v>US</v>
      </c>
      <c r="G1678" t="str">
        <f>VLOOKUP(A1678, Kickstarter!B:H, 7, FALSE)</f>
        <v>USD</v>
      </c>
      <c r="H1678">
        <f>VLOOKUP(A1678, Kickstarter!B:I, 8, FALSE)</f>
        <v>1334980740</v>
      </c>
    </row>
    <row r="1679" spans="1:8" ht="45" x14ac:dyDescent="0.25">
      <c r="A1679" s="1" t="s">
        <v>1678</v>
      </c>
      <c r="B1679" s="1" t="str">
        <f>VLOOKUP(A1679, Kickstarter!B:C, 2, FALSE)</f>
        <v>It's time to record my new album. Studio, musicians and arranger are ready, are you coming on this journey with me?</v>
      </c>
      <c r="C1679" s="9">
        <f>VLOOKUP(A1679, Kickstarter!B:E, 3, FALSE)</f>
        <v>6000</v>
      </c>
      <c r="D1679">
        <f>VLOOKUP(A1679, Kickstarter!B:E, 4, FALSE)</f>
        <v>6700</v>
      </c>
      <c r="E1679" t="str">
        <f>VLOOKUP(A1679, Kickstarter!B:F, 5, FALSE)</f>
        <v>successful</v>
      </c>
      <c r="F1679" t="str">
        <f>VLOOKUP(A1679, Kickstarter!B:G, 6, FALSE)</f>
        <v>ES</v>
      </c>
      <c r="G1679" t="str">
        <f>VLOOKUP(A1679, Kickstarter!B:H, 7, FALSE)</f>
        <v>EUR</v>
      </c>
      <c r="H1679">
        <f>VLOOKUP(A1679, Kickstarter!B:I, 8, FALSE)</f>
        <v>1460786340</v>
      </c>
    </row>
    <row r="1680" spans="1:8" ht="45" x14ac:dyDescent="0.25">
      <c r="A1680" s="1" t="s">
        <v>1679</v>
      </c>
      <c r="B1680" s="1" t="str">
        <f>VLOOKUP(A1680, Kickstarter!B:C, 2, FALSE)</f>
        <v>Help me make an amazing music video so that I can take my music to the next level and get a manager!</v>
      </c>
      <c r="C1680" s="9">
        <f>VLOOKUP(A1680, Kickstarter!B:E, 3, FALSE)</f>
        <v>1500</v>
      </c>
      <c r="D1680">
        <f>VLOOKUP(A1680, Kickstarter!B:E, 4, FALSE)</f>
        <v>1776</v>
      </c>
      <c r="E1680" t="str">
        <f>VLOOKUP(A1680, Kickstarter!B:F, 5, FALSE)</f>
        <v>successful</v>
      </c>
      <c r="F1680" t="str">
        <f>VLOOKUP(A1680, Kickstarter!B:G, 6, FALSE)</f>
        <v>US</v>
      </c>
      <c r="G1680" t="str">
        <f>VLOOKUP(A1680, Kickstarter!B:H, 7, FALSE)</f>
        <v>USD</v>
      </c>
      <c r="H1680">
        <f>VLOOKUP(A1680, Kickstarter!B:I, 8, FALSE)</f>
        <v>1391718671</v>
      </c>
    </row>
    <row r="1681" spans="1:8" ht="60" x14ac:dyDescent="0.25">
      <c r="A1681" s="1" t="s">
        <v>1680</v>
      </c>
      <c r="B1681" s="1" t="str">
        <f>VLOOKUP(A1681, Kickstarter!B:C, 2, FALSE)</f>
        <v>Your ticket for an adventure in STEREOPHONIC, INTERSTELLAR  HI-FIDELITY
w/ your crooning Star-Captain, Jody Mulgrew. Pre-Order Today.</v>
      </c>
      <c r="C1681" s="9">
        <f>VLOOKUP(A1681, Kickstarter!B:E, 3, FALSE)</f>
        <v>2000</v>
      </c>
      <c r="D1681">
        <f>VLOOKUP(A1681, Kickstarter!B:E, 4, FALSE)</f>
        <v>3500</v>
      </c>
      <c r="E1681" t="str">
        <f>VLOOKUP(A1681, Kickstarter!B:F, 5, FALSE)</f>
        <v>successful</v>
      </c>
      <c r="F1681" t="str">
        <f>VLOOKUP(A1681, Kickstarter!B:G, 6, FALSE)</f>
        <v>US</v>
      </c>
      <c r="G1681" t="str">
        <f>VLOOKUP(A1681, Kickstarter!B:H, 7, FALSE)</f>
        <v>USD</v>
      </c>
      <c r="H1681">
        <f>VLOOKUP(A1681, Kickstarter!B:I, 8, FALSE)</f>
        <v>1311298745</v>
      </c>
    </row>
    <row r="1682" spans="1:8" ht="30" x14ac:dyDescent="0.25">
      <c r="A1682" s="1" t="s">
        <v>1681</v>
      </c>
      <c r="B1682" s="1" t="str">
        <f>VLOOKUP(A1682, Kickstarter!B:C, 2, FALSE)</f>
        <v>Working Musician dilemma #164: how the taxman put Kick the Record 2.0 on hold</v>
      </c>
      <c r="C1682" s="9">
        <f>VLOOKUP(A1682, Kickstarter!B:E, 3, FALSE)</f>
        <v>1000</v>
      </c>
      <c r="D1682">
        <f>VLOOKUP(A1682, Kickstarter!B:E, 4, FALSE)</f>
        <v>1175</v>
      </c>
      <c r="E1682" t="str">
        <f>VLOOKUP(A1682, Kickstarter!B:F, 5, FALSE)</f>
        <v>successful</v>
      </c>
      <c r="F1682" t="str">
        <f>VLOOKUP(A1682, Kickstarter!B:G, 6, FALSE)</f>
        <v>US</v>
      </c>
      <c r="G1682" t="str">
        <f>VLOOKUP(A1682, Kickstarter!B:H, 7, FALSE)</f>
        <v>USD</v>
      </c>
      <c r="H1682">
        <f>VLOOKUP(A1682, Kickstarter!B:I, 8, FALSE)</f>
        <v>1405188667</v>
      </c>
    </row>
    <row r="1683" spans="1:8" ht="60" x14ac:dyDescent="0.25">
      <c r="A1683" s="1" t="s">
        <v>1682</v>
      </c>
      <c r="B1683" s="1" t="str">
        <f>VLOOKUP(A1683, Kickstarter!B:C, 2, FALSE)</f>
        <v>Slugs &amp; Bugs is making TWO NEW Sing the Bible CDs in 2017, with Scripture songs all about Jesus - His words, His life, and His mission.</v>
      </c>
      <c r="C1683" s="9">
        <f>VLOOKUP(A1683, Kickstarter!B:E, 3, FALSE)</f>
        <v>65000</v>
      </c>
      <c r="D1683">
        <f>VLOOKUP(A1683, Kickstarter!B:E, 4, FALSE)</f>
        <v>65924.38</v>
      </c>
      <c r="E1683" t="str">
        <f>VLOOKUP(A1683, Kickstarter!B:F, 5, FALSE)</f>
        <v>live</v>
      </c>
      <c r="F1683" t="str">
        <f>VLOOKUP(A1683, Kickstarter!B:G, 6, FALSE)</f>
        <v>US</v>
      </c>
      <c r="G1683" t="str">
        <f>VLOOKUP(A1683, Kickstarter!B:H, 7, FALSE)</f>
        <v>USD</v>
      </c>
      <c r="H1683">
        <f>VLOOKUP(A1683, Kickstarter!B:I, 8, FALSE)</f>
        <v>1490752800</v>
      </c>
    </row>
    <row r="1684" spans="1:8" ht="45" x14ac:dyDescent="0.25">
      <c r="A1684" s="1" t="s">
        <v>1683</v>
      </c>
      <c r="B1684" s="1" t="str">
        <f>VLOOKUP(A1684, Kickstarter!B:C, 2, FALSE)</f>
        <v>Christian singer-wongerwriter searching for funding to record CD of original Christian music.</v>
      </c>
      <c r="C1684" s="9">
        <f>VLOOKUP(A1684, Kickstarter!B:E, 3, FALSE)</f>
        <v>6000</v>
      </c>
      <c r="D1684">
        <f>VLOOKUP(A1684, Kickstarter!B:E, 4, FALSE)</f>
        <v>0</v>
      </c>
      <c r="E1684" t="str">
        <f>VLOOKUP(A1684, Kickstarter!B:F, 5, FALSE)</f>
        <v>live</v>
      </c>
      <c r="F1684" t="str">
        <f>VLOOKUP(A1684, Kickstarter!B:G, 6, FALSE)</f>
        <v>US</v>
      </c>
      <c r="G1684" t="str">
        <f>VLOOKUP(A1684, Kickstarter!B:H, 7, FALSE)</f>
        <v>USD</v>
      </c>
      <c r="H1684">
        <f>VLOOKUP(A1684, Kickstarter!B:I, 8, FALSE)</f>
        <v>1492142860</v>
      </c>
    </row>
    <row r="1685" spans="1:8" ht="45" x14ac:dyDescent="0.25">
      <c r="A1685" s="1" t="s">
        <v>1684</v>
      </c>
      <c r="B1685" s="1" t="str">
        <f>VLOOKUP(A1685, Kickstarter!B:C, 2, FALSE)</f>
        <v>Rendre tÃ©moignage de ce que Dieu fait chaque jour pour moi et venir en  aide  aux autres, c'est  mon but.</v>
      </c>
      <c r="C1685" s="9">
        <f>VLOOKUP(A1685, Kickstarter!B:E, 3, FALSE)</f>
        <v>3500</v>
      </c>
      <c r="D1685">
        <f>VLOOKUP(A1685, Kickstarter!B:E, 4, FALSE)</f>
        <v>760</v>
      </c>
      <c r="E1685" t="str">
        <f>VLOOKUP(A1685, Kickstarter!B:F, 5, FALSE)</f>
        <v>live</v>
      </c>
      <c r="F1685" t="str">
        <f>VLOOKUP(A1685, Kickstarter!B:G, 6, FALSE)</f>
        <v>FR</v>
      </c>
      <c r="G1685" t="str">
        <f>VLOOKUP(A1685, Kickstarter!B:H, 7, FALSE)</f>
        <v>EUR</v>
      </c>
      <c r="H1685">
        <f>VLOOKUP(A1685, Kickstarter!B:I, 8, FALSE)</f>
        <v>1491590738</v>
      </c>
    </row>
    <row r="1686" spans="1:8" ht="30" x14ac:dyDescent="0.25">
      <c r="A1686" s="1" t="s">
        <v>1685</v>
      </c>
      <c r="B1686" s="1" t="str">
        <f>VLOOKUP(A1686, Kickstarter!B:C, 2, FALSE)</f>
        <v>New Music from Marty Mikles!  A new EP all about God's Goodness &amp; Mercy.</v>
      </c>
      <c r="C1686" s="9">
        <f>VLOOKUP(A1686, Kickstarter!B:E, 3, FALSE)</f>
        <v>8000</v>
      </c>
      <c r="D1686">
        <f>VLOOKUP(A1686, Kickstarter!B:E, 4, FALSE)</f>
        <v>8730</v>
      </c>
      <c r="E1686" t="str">
        <f>VLOOKUP(A1686, Kickstarter!B:F, 5, FALSE)</f>
        <v>live</v>
      </c>
      <c r="F1686" t="str">
        <f>VLOOKUP(A1686, Kickstarter!B:G, 6, FALSE)</f>
        <v>US</v>
      </c>
      <c r="G1686" t="str">
        <f>VLOOKUP(A1686, Kickstarter!B:H, 7, FALSE)</f>
        <v>USD</v>
      </c>
      <c r="H1686">
        <f>VLOOKUP(A1686, Kickstarter!B:I, 8, FALSE)</f>
        <v>1489775641</v>
      </c>
    </row>
    <row r="1687" spans="1:8" ht="60" x14ac:dyDescent="0.25">
      <c r="A1687" s="1" t="s">
        <v>1686</v>
      </c>
      <c r="B1687" s="1" t="str">
        <f>VLOOKUP(A1687, Kickstarter!B:C, 2, FALSE)</f>
        <v>My name is Brad Dassey.  I've been composing and making music for 18 years now.  I want to get my music out there even further.</v>
      </c>
      <c r="C1687" s="9">
        <f>VLOOKUP(A1687, Kickstarter!B:E, 3, FALSE)</f>
        <v>350</v>
      </c>
      <c r="D1687">
        <f>VLOOKUP(A1687, Kickstarter!B:E, 4, FALSE)</f>
        <v>360</v>
      </c>
      <c r="E1687" t="str">
        <f>VLOOKUP(A1687, Kickstarter!B:F, 5, FALSE)</f>
        <v>live</v>
      </c>
      <c r="F1687" t="str">
        <f>VLOOKUP(A1687, Kickstarter!B:G, 6, FALSE)</f>
        <v>US</v>
      </c>
      <c r="G1687" t="str">
        <f>VLOOKUP(A1687, Kickstarter!B:H, 7, FALSE)</f>
        <v>USD</v>
      </c>
      <c r="H1687">
        <f>VLOOKUP(A1687, Kickstarter!B:I, 8, FALSE)</f>
        <v>1490331623</v>
      </c>
    </row>
    <row r="1688" spans="1:8" ht="60" x14ac:dyDescent="0.25">
      <c r="A1688" s="1" t="s">
        <v>1687</v>
      </c>
      <c r="B1688" s="1" t="str">
        <f>VLOOKUP(A1688, Kickstarter!B:C, 2, FALSE)</f>
        <v>I will transcribe, into Western musical notation and Romanized transliteration, the complete Torah as sung in the Ashkenazic tradition.</v>
      </c>
      <c r="C1688" s="9">
        <f>VLOOKUP(A1688, Kickstarter!B:E, 3, FALSE)</f>
        <v>5000</v>
      </c>
      <c r="D1688">
        <f>VLOOKUP(A1688, Kickstarter!B:E, 4, FALSE)</f>
        <v>18</v>
      </c>
      <c r="E1688" t="str">
        <f>VLOOKUP(A1688, Kickstarter!B:F, 5, FALSE)</f>
        <v>live</v>
      </c>
      <c r="F1688" t="str">
        <f>VLOOKUP(A1688, Kickstarter!B:G, 6, FALSE)</f>
        <v>CA</v>
      </c>
      <c r="G1688" t="str">
        <f>VLOOKUP(A1688, Kickstarter!B:H, 7, FALSE)</f>
        <v>CAD</v>
      </c>
      <c r="H1688">
        <f>VLOOKUP(A1688, Kickstarter!B:I, 8, FALSE)</f>
        <v>1493320519</v>
      </c>
    </row>
    <row r="1689" spans="1:8" ht="60" x14ac:dyDescent="0.25">
      <c r="A1689" s="1" t="s">
        <v>1688</v>
      </c>
      <c r="B1689" s="1" t="str">
        <f>VLOOKUP(A1689, Kickstarter!B:C, 2, FALSE)</f>
        <v>Be a part of bringing "YOU SAY SPEAK WE SAY MOVE" into existence with FIKE. This is our first album since moving back to Baton Rouge!</v>
      </c>
      <c r="C1689" s="9">
        <f>VLOOKUP(A1689, Kickstarter!B:E, 3, FALSE)</f>
        <v>10000</v>
      </c>
      <c r="D1689">
        <f>VLOOKUP(A1689, Kickstarter!B:E, 4, FALSE)</f>
        <v>3125</v>
      </c>
      <c r="E1689" t="str">
        <f>VLOOKUP(A1689, Kickstarter!B:F, 5, FALSE)</f>
        <v>live</v>
      </c>
      <c r="F1689" t="str">
        <f>VLOOKUP(A1689, Kickstarter!B:G, 6, FALSE)</f>
        <v>US</v>
      </c>
      <c r="G1689" t="str">
        <f>VLOOKUP(A1689, Kickstarter!B:H, 7, FALSE)</f>
        <v>USD</v>
      </c>
      <c r="H1689">
        <f>VLOOKUP(A1689, Kickstarter!B:I, 8, FALSE)</f>
        <v>1491855300</v>
      </c>
    </row>
    <row r="1690" spans="1:8" ht="60" x14ac:dyDescent="0.25">
      <c r="A1690" s="1" t="s">
        <v>1689</v>
      </c>
      <c r="B1690" s="1" t="str">
        <f>VLOOKUP(A1690, Kickstarter!B:C, 2, FALSE)</f>
        <v>Professionally recording a worship and contemporary Christian music album that connects to people and connects their heart to God.</v>
      </c>
      <c r="C1690" s="9">
        <f>VLOOKUP(A1690, Kickstarter!B:E, 3, FALSE)</f>
        <v>4000</v>
      </c>
      <c r="D1690">
        <f>VLOOKUP(A1690, Kickstarter!B:E, 4, FALSE)</f>
        <v>1772</v>
      </c>
      <c r="E1690" t="str">
        <f>VLOOKUP(A1690, Kickstarter!B:F, 5, FALSE)</f>
        <v>live</v>
      </c>
      <c r="F1690" t="str">
        <f>VLOOKUP(A1690, Kickstarter!B:G, 6, FALSE)</f>
        <v>US</v>
      </c>
      <c r="G1690" t="str">
        <f>VLOOKUP(A1690, Kickstarter!B:H, 7, FALSE)</f>
        <v>USD</v>
      </c>
      <c r="H1690">
        <f>VLOOKUP(A1690, Kickstarter!B:I, 8, FALSE)</f>
        <v>1491738594</v>
      </c>
    </row>
    <row r="1691" spans="1:8" ht="30" x14ac:dyDescent="0.25">
      <c r="A1691" s="1" t="s">
        <v>1690</v>
      </c>
      <c r="B1691" s="1" t="str">
        <f>VLOOKUP(A1691, Kickstarter!B:C, 2, FALSE)</f>
        <v>Praising the Living God in the second half of life.</v>
      </c>
      <c r="C1691" s="9">
        <f>VLOOKUP(A1691, Kickstarter!B:E, 3, FALSE)</f>
        <v>2400</v>
      </c>
      <c r="D1691">
        <f>VLOOKUP(A1691, Kickstarter!B:E, 4, FALSE)</f>
        <v>2400</v>
      </c>
      <c r="E1691" t="str">
        <f>VLOOKUP(A1691, Kickstarter!B:F, 5, FALSE)</f>
        <v>live</v>
      </c>
      <c r="F1691" t="str">
        <f>VLOOKUP(A1691, Kickstarter!B:G, 6, FALSE)</f>
        <v>US</v>
      </c>
      <c r="G1691" t="str">
        <f>VLOOKUP(A1691, Kickstarter!B:H, 7, FALSE)</f>
        <v>USD</v>
      </c>
      <c r="H1691">
        <f>VLOOKUP(A1691, Kickstarter!B:I, 8, FALSE)</f>
        <v>1489700230</v>
      </c>
    </row>
    <row r="1692" spans="1:8" ht="45" x14ac:dyDescent="0.25">
      <c r="A1692" s="1" t="s">
        <v>1691</v>
      </c>
      <c r="B1692" s="1" t="str">
        <f>VLOOKUP(A1692, Kickstarter!B:C, 2, FALSE)</f>
        <v>Our newest project! We are hard at it trying to bring music that uplifts the spirit, and tells a story of life-changing love.</v>
      </c>
      <c r="C1692" s="9">
        <f>VLOOKUP(A1692, Kickstarter!B:E, 3, FALSE)</f>
        <v>2500</v>
      </c>
      <c r="D1692">
        <f>VLOOKUP(A1692, Kickstarter!B:E, 4, FALSE)</f>
        <v>635</v>
      </c>
      <c r="E1692" t="str">
        <f>VLOOKUP(A1692, Kickstarter!B:F, 5, FALSE)</f>
        <v>live</v>
      </c>
      <c r="F1692" t="str">
        <f>VLOOKUP(A1692, Kickstarter!B:G, 6, FALSE)</f>
        <v>US</v>
      </c>
      <c r="G1692" t="str">
        <f>VLOOKUP(A1692, Kickstarter!B:H, 7, FALSE)</f>
        <v>USD</v>
      </c>
      <c r="H1692">
        <f>VLOOKUP(A1692, Kickstarter!B:I, 8, FALSE)</f>
        <v>1491470442</v>
      </c>
    </row>
    <row r="1693" spans="1:8" ht="60" x14ac:dyDescent="0.25">
      <c r="A1693" s="1" t="s">
        <v>1692</v>
      </c>
      <c r="B1693" s="1" t="str">
        <f>VLOOKUP(A1693, Kickstarter!B:C, 2, FALSE)</f>
        <v>TUV Online is making highly effective vocal training available &amp; affordable to churches, worship leaders and singers around the world!</v>
      </c>
      <c r="C1693" s="9">
        <f>VLOOKUP(A1693, Kickstarter!B:E, 3, FALSE)</f>
        <v>30000</v>
      </c>
      <c r="D1693">
        <f>VLOOKUP(A1693, Kickstarter!B:E, 4, FALSE)</f>
        <v>10042</v>
      </c>
      <c r="E1693" t="str">
        <f>VLOOKUP(A1693, Kickstarter!B:F, 5, FALSE)</f>
        <v>live</v>
      </c>
      <c r="F1693" t="str">
        <f>VLOOKUP(A1693, Kickstarter!B:G, 6, FALSE)</f>
        <v>US</v>
      </c>
      <c r="G1693" t="str">
        <f>VLOOKUP(A1693, Kickstarter!B:H, 7, FALSE)</f>
        <v>USD</v>
      </c>
      <c r="H1693">
        <f>VLOOKUP(A1693, Kickstarter!B:I, 8, FALSE)</f>
        <v>1491181200</v>
      </c>
    </row>
    <row r="1694" spans="1:8" ht="45" x14ac:dyDescent="0.25">
      <c r="A1694" s="1" t="s">
        <v>1693</v>
      </c>
      <c r="B1694" s="1" t="str">
        <f>VLOOKUP(A1694, Kickstarter!B:C, 2, FALSE)</f>
        <v>After 3 years.....It's time for some new music! Album #2 is in motion and I can't wait to share it with all of you!</v>
      </c>
      <c r="C1694" s="9">
        <f>VLOOKUP(A1694, Kickstarter!B:E, 3, FALSE)</f>
        <v>5000</v>
      </c>
      <c r="D1694">
        <f>VLOOKUP(A1694, Kickstarter!B:E, 4, FALSE)</f>
        <v>2390</v>
      </c>
      <c r="E1694" t="str">
        <f>VLOOKUP(A1694, Kickstarter!B:F, 5, FALSE)</f>
        <v>live</v>
      </c>
      <c r="F1694" t="str">
        <f>VLOOKUP(A1694, Kickstarter!B:G, 6, FALSE)</f>
        <v>US</v>
      </c>
      <c r="G1694" t="str">
        <f>VLOOKUP(A1694, Kickstarter!B:H, 7, FALSE)</f>
        <v>USD</v>
      </c>
      <c r="H1694">
        <f>VLOOKUP(A1694, Kickstarter!B:I, 8, FALSE)</f>
        <v>1490572740</v>
      </c>
    </row>
    <row r="1695" spans="1:8" ht="60" x14ac:dyDescent="0.25">
      <c r="A1695" s="1" t="s">
        <v>1694</v>
      </c>
      <c r="B1695" s="1" t="str">
        <f>VLOOKUP(A1695, Kickstarter!B:C, 2, FALSE)</f>
        <v>Creating and playing music is what i love. I long to produce &amp; release fresh, raw and relevant songs that come straight from the heart.</v>
      </c>
      <c r="C1695" s="9">
        <f>VLOOKUP(A1695, Kickstarter!B:E, 3, FALSE)</f>
        <v>3000</v>
      </c>
      <c r="D1695">
        <f>VLOOKUP(A1695, Kickstarter!B:E, 4, FALSE)</f>
        <v>280</v>
      </c>
      <c r="E1695" t="str">
        <f>VLOOKUP(A1695, Kickstarter!B:F, 5, FALSE)</f>
        <v>live</v>
      </c>
      <c r="F1695" t="str">
        <f>VLOOKUP(A1695, Kickstarter!B:G, 6, FALSE)</f>
        <v>GB</v>
      </c>
      <c r="G1695" t="str">
        <f>VLOOKUP(A1695, Kickstarter!B:H, 7, FALSE)</f>
        <v>GBP</v>
      </c>
      <c r="H1695">
        <f>VLOOKUP(A1695, Kickstarter!B:I, 8, FALSE)</f>
        <v>1491768000</v>
      </c>
    </row>
    <row r="1696" spans="1:8" ht="60" x14ac:dyDescent="0.25">
      <c r="A1696" s="1" t="s">
        <v>1695</v>
      </c>
      <c r="B1696" s="1" t="str">
        <f>VLOOKUP(A1696, Kickstarter!B:C, 2, FALSE)</f>
        <v>Hey all I'm building out my Christian Recording studio in a new building. I have the building but lack the funds to build it out!!!</v>
      </c>
      <c r="C1696" s="9">
        <f>VLOOKUP(A1696, Kickstarter!B:E, 3, FALSE)</f>
        <v>10000</v>
      </c>
      <c r="D1696">
        <f>VLOOKUP(A1696, Kickstarter!B:E, 4, FALSE)</f>
        <v>5</v>
      </c>
      <c r="E1696" t="str">
        <f>VLOOKUP(A1696, Kickstarter!B:F, 5, FALSE)</f>
        <v>live</v>
      </c>
      <c r="F1696" t="str">
        <f>VLOOKUP(A1696, Kickstarter!B:G, 6, FALSE)</f>
        <v>US</v>
      </c>
      <c r="G1696" t="str">
        <f>VLOOKUP(A1696, Kickstarter!B:H, 7, FALSE)</f>
        <v>USD</v>
      </c>
      <c r="H1696">
        <f>VLOOKUP(A1696, Kickstarter!B:I, 8, FALSE)</f>
        <v>1490589360</v>
      </c>
    </row>
    <row r="1697" spans="1:8" ht="60" x14ac:dyDescent="0.25">
      <c r="A1697" s="1" t="s">
        <v>1696</v>
      </c>
      <c r="B1697" s="1" t="str">
        <f>VLOOKUP(A1697, Kickstarter!B:C, 2, FALSE)</f>
        <v>We are the Preacher's Daughters &amp; recording a HYMNS CD with our unique vocal duo &amp; interwoven Cello. Hymns in a fresh, beautiful way.</v>
      </c>
      <c r="C1697" s="9">
        <f>VLOOKUP(A1697, Kickstarter!B:E, 3, FALSE)</f>
        <v>12000</v>
      </c>
      <c r="D1697">
        <f>VLOOKUP(A1697, Kickstarter!B:E, 4, FALSE)</f>
        <v>1405</v>
      </c>
      <c r="E1697" t="str">
        <f>VLOOKUP(A1697, Kickstarter!B:F, 5, FALSE)</f>
        <v>live</v>
      </c>
      <c r="F1697" t="str">
        <f>VLOOKUP(A1697, Kickstarter!B:G, 6, FALSE)</f>
        <v>US</v>
      </c>
      <c r="G1697" t="str">
        <f>VLOOKUP(A1697, Kickstarter!B:H, 7, FALSE)</f>
        <v>USD</v>
      </c>
      <c r="H1697">
        <f>VLOOKUP(A1697, Kickstarter!B:I, 8, FALSE)</f>
        <v>1491786000</v>
      </c>
    </row>
    <row r="1698" spans="1:8" ht="60" x14ac:dyDescent="0.25">
      <c r="A1698" s="1" t="s">
        <v>1697</v>
      </c>
      <c r="B1698" s="1" t="str">
        <f>VLOOKUP(A1698, Kickstarter!B:C, 2, FALSE)</f>
        <v>I was dying. No will to live. Angel spoke to me. Changed my life. Help me to Share the message with the world. My life changing story.</v>
      </c>
      <c r="C1698" s="9">
        <f>VLOOKUP(A1698, Kickstarter!B:E, 3, FALSE)</f>
        <v>300000</v>
      </c>
      <c r="D1698">
        <f>VLOOKUP(A1698, Kickstarter!B:E, 4, FALSE)</f>
        <v>0</v>
      </c>
      <c r="E1698" t="str">
        <f>VLOOKUP(A1698, Kickstarter!B:F, 5, FALSE)</f>
        <v>live</v>
      </c>
      <c r="F1698" t="str">
        <f>VLOOKUP(A1698, Kickstarter!B:G, 6, FALSE)</f>
        <v>US</v>
      </c>
      <c r="G1698" t="str">
        <f>VLOOKUP(A1698, Kickstarter!B:H, 7, FALSE)</f>
        <v>USD</v>
      </c>
      <c r="H1698">
        <f>VLOOKUP(A1698, Kickstarter!B:I, 8, FALSE)</f>
        <v>1491007211</v>
      </c>
    </row>
    <row r="1699" spans="1:8" ht="45" x14ac:dyDescent="0.25">
      <c r="A1699" s="1" t="s">
        <v>1698</v>
      </c>
      <c r="B1699" s="1" t="str">
        <f>VLOOKUP(A1699, Kickstarter!B:C, 2, FALSE)</f>
        <v>You can help create an awesome new worship album and in return get exclusive rewards ONLY for backers of this project.</v>
      </c>
      <c r="C1699" s="9">
        <f>VLOOKUP(A1699, Kickstarter!B:E, 3, FALSE)</f>
        <v>12500</v>
      </c>
      <c r="D1699">
        <f>VLOOKUP(A1699, Kickstarter!B:E, 4, FALSE)</f>
        <v>2526</v>
      </c>
      <c r="E1699" t="str">
        <f>VLOOKUP(A1699, Kickstarter!B:F, 5, FALSE)</f>
        <v>live</v>
      </c>
      <c r="F1699" t="str">
        <f>VLOOKUP(A1699, Kickstarter!B:G, 6, FALSE)</f>
        <v>US</v>
      </c>
      <c r="G1699" t="str">
        <f>VLOOKUP(A1699, Kickstarter!B:H, 7, FALSE)</f>
        <v>USD</v>
      </c>
      <c r="H1699">
        <f>VLOOKUP(A1699, Kickstarter!B:I, 8, FALSE)</f>
        <v>1491781648</v>
      </c>
    </row>
    <row r="1700" spans="1:8" ht="75" x14ac:dyDescent="0.25">
      <c r="A1700" s="1" t="s">
        <v>1699</v>
      </c>
      <c r="B1700" s="1" t="str">
        <f>VLOOKUP(A1700, Kickstarter!B:C, 2, FALSE)</f>
        <v>This Music is a Powerful Tool / Ministry to the mindset
of Global Christianity in an Artistic &amp; innovative Musical
Format_ Album &amp; Tour</v>
      </c>
      <c r="C1700" s="9">
        <f>VLOOKUP(A1700, Kickstarter!B:E, 3, FALSE)</f>
        <v>125000</v>
      </c>
      <c r="D1700">
        <f>VLOOKUP(A1700, Kickstarter!B:E, 4, FALSE)</f>
        <v>0</v>
      </c>
      <c r="E1700" t="str">
        <f>VLOOKUP(A1700, Kickstarter!B:F, 5, FALSE)</f>
        <v>live</v>
      </c>
      <c r="F1700" t="str">
        <f>VLOOKUP(A1700, Kickstarter!B:G, 6, FALSE)</f>
        <v>US</v>
      </c>
      <c r="G1700" t="str">
        <f>VLOOKUP(A1700, Kickstarter!B:H, 7, FALSE)</f>
        <v>USD</v>
      </c>
      <c r="H1700">
        <f>VLOOKUP(A1700, Kickstarter!B:I, 8, FALSE)</f>
        <v>1490499180</v>
      </c>
    </row>
    <row r="1701" spans="1:8" ht="60" x14ac:dyDescent="0.25">
      <c r="A1701" s="1" t="s">
        <v>1700</v>
      </c>
      <c r="B1701" s="1" t="str">
        <f>VLOOKUP(A1701, Kickstarter!B:C, 2, FALSE)</f>
        <v>Friends! Will you help me create a new worship album??! I want this album to give God the worship he deserves and draw people to Him.</v>
      </c>
      <c r="C1701" s="9">
        <f>VLOOKUP(A1701, Kickstarter!B:E, 3, FALSE)</f>
        <v>5105</v>
      </c>
      <c r="D1701">
        <f>VLOOKUP(A1701, Kickstarter!B:E, 4, FALSE)</f>
        <v>216</v>
      </c>
      <c r="E1701" t="str">
        <f>VLOOKUP(A1701, Kickstarter!B:F, 5, FALSE)</f>
        <v>live</v>
      </c>
      <c r="F1701" t="str">
        <f>VLOOKUP(A1701, Kickstarter!B:G, 6, FALSE)</f>
        <v>US</v>
      </c>
      <c r="G1701" t="str">
        <f>VLOOKUP(A1701, Kickstarter!B:H, 7, FALSE)</f>
        <v>USD</v>
      </c>
      <c r="H1701">
        <f>VLOOKUP(A1701, Kickstarter!B:I, 8, FALSE)</f>
        <v>1491943445</v>
      </c>
    </row>
    <row r="1702" spans="1:8" ht="60" x14ac:dyDescent="0.25">
      <c r="A1702" s="1" t="s">
        <v>1701</v>
      </c>
      <c r="B1702" s="1" t="str">
        <f>VLOOKUP(A1702, Kickstarter!B:C, 2, FALSE)</f>
        <v>My debut full-length album. This album will be a new direction as we hope to capture the worship that happens when you're at camp.</v>
      </c>
      <c r="C1702" s="9">
        <f>VLOOKUP(A1702, Kickstarter!B:E, 3, FALSE)</f>
        <v>20000</v>
      </c>
      <c r="D1702">
        <f>VLOOKUP(A1702, Kickstarter!B:E, 4, FALSE)</f>
        <v>5212</v>
      </c>
      <c r="E1702" t="str">
        <f>VLOOKUP(A1702, Kickstarter!B:F, 5, FALSE)</f>
        <v>live</v>
      </c>
      <c r="F1702" t="str">
        <f>VLOOKUP(A1702, Kickstarter!B:G, 6, FALSE)</f>
        <v>US</v>
      </c>
      <c r="G1702" t="str">
        <f>VLOOKUP(A1702, Kickstarter!B:H, 7, FALSE)</f>
        <v>USD</v>
      </c>
      <c r="H1702">
        <f>VLOOKUP(A1702, Kickstarter!B:I, 8, FALSE)</f>
        <v>1491019200</v>
      </c>
    </row>
    <row r="1703" spans="1:8" ht="60" x14ac:dyDescent="0.25">
      <c r="A1703" s="1" t="s">
        <v>1702</v>
      </c>
      <c r="B1703" s="1" t="str">
        <f>VLOOKUP(A1703, Kickstarter!B:C, 2, FALSE)</f>
        <v>The passion I have for music is intense, super natural and uniquely divine.The encompassing vibe of a great song dressed in great beat</v>
      </c>
      <c r="C1703" s="9">
        <f>VLOOKUP(A1703, Kickstarter!B:E, 3, FALSE)</f>
        <v>5050</v>
      </c>
      <c r="D1703">
        <f>VLOOKUP(A1703, Kickstarter!B:E, 4, FALSE)</f>
        <v>10</v>
      </c>
      <c r="E1703" t="str">
        <f>VLOOKUP(A1703, Kickstarter!B:F, 5, FALSE)</f>
        <v>failed</v>
      </c>
      <c r="F1703" t="str">
        <f>VLOOKUP(A1703, Kickstarter!B:G, 6, FALSE)</f>
        <v>US</v>
      </c>
      <c r="G1703" t="str">
        <f>VLOOKUP(A1703, Kickstarter!B:H, 7, FALSE)</f>
        <v>USD</v>
      </c>
      <c r="H1703">
        <f>VLOOKUP(A1703, Kickstarter!B:I, 8, FALSE)</f>
        <v>1421337405</v>
      </c>
    </row>
    <row r="1704" spans="1:8" ht="30" x14ac:dyDescent="0.25">
      <c r="A1704" s="1" t="s">
        <v>1703</v>
      </c>
      <c r="B1704" s="1" t="str">
        <f>VLOOKUP(A1704, Kickstarter!B:C, 2, FALSE)</f>
        <v>I can do all things through christ jesus</v>
      </c>
      <c r="C1704" s="9">
        <f>VLOOKUP(A1704, Kickstarter!B:E, 3, FALSE)</f>
        <v>16500</v>
      </c>
      <c r="D1704">
        <f>VLOOKUP(A1704, Kickstarter!B:E, 4, FALSE)</f>
        <v>1</v>
      </c>
      <c r="E1704" t="str">
        <f>VLOOKUP(A1704, Kickstarter!B:F, 5, FALSE)</f>
        <v>failed</v>
      </c>
      <c r="F1704" t="str">
        <f>VLOOKUP(A1704, Kickstarter!B:G, 6, FALSE)</f>
        <v>US</v>
      </c>
      <c r="G1704" t="str">
        <f>VLOOKUP(A1704, Kickstarter!B:H, 7, FALSE)</f>
        <v>USD</v>
      </c>
      <c r="H1704">
        <f>VLOOKUP(A1704, Kickstarter!B:I, 8, FALSE)</f>
        <v>1427745150</v>
      </c>
    </row>
    <row r="1705" spans="1:8" ht="60" x14ac:dyDescent="0.25">
      <c r="A1705" s="1" t="s">
        <v>1704</v>
      </c>
      <c r="B1705" s="1" t="str">
        <f>VLOOKUP(A1705, Kickstarter!B:C, 2, FALSE)</f>
        <v>I would love for you to be a part of helping me raise money for music and video production to launch my first Worship album!</v>
      </c>
      <c r="C1705" s="9">
        <f>VLOOKUP(A1705, Kickstarter!B:E, 3, FALSE)</f>
        <v>5000</v>
      </c>
      <c r="D1705">
        <f>VLOOKUP(A1705, Kickstarter!B:E, 4, FALSE)</f>
        <v>51</v>
      </c>
      <c r="E1705" t="str">
        <f>VLOOKUP(A1705, Kickstarter!B:F, 5, FALSE)</f>
        <v>failed</v>
      </c>
      <c r="F1705" t="str">
        <f>VLOOKUP(A1705, Kickstarter!B:G, 6, FALSE)</f>
        <v>US</v>
      </c>
      <c r="G1705" t="str">
        <f>VLOOKUP(A1705, Kickstarter!B:H, 7, FALSE)</f>
        <v>USD</v>
      </c>
      <c r="H1705">
        <f>VLOOKUP(A1705, Kickstarter!B:I, 8, FALSE)</f>
        <v>1441003537</v>
      </c>
    </row>
    <row r="1706" spans="1:8" ht="45" x14ac:dyDescent="0.25">
      <c r="A1706" s="1" t="s">
        <v>1705</v>
      </c>
      <c r="B1706" s="1" t="str">
        <f>VLOOKUP(A1706, Kickstarter!B:C, 2, FALSE)</f>
        <v>We want to record an album of popular praise &amp; worship songs with our own influence and style.</v>
      </c>
      <c r="C1706" s="9">
        <f>VLOOKUP(A1706, Kickstarter!B:E, 3, FALSE)</f>
        <v>2000</v>
      </c>
      <c r="D1706">
        <f>VLOOKUP(A1706, Kickstarter!B:E, 4, FALSE)</f>
        <v>1302</v>
      </c>
      <c r="E1706" t="str">
        <f>VLOOKUP(A1706, Kickstarter!B:F, 5, FALSE)</f>
        <v>failed</v>
      </c>
      <c r="F1706" t="str">
        <f>VLOOKUP(A1706, Kickstarter!B:G, 6, FALSE)</f>
        <v>US</v>
      </c>
      <c r="G1706" t="str">
        <f>VLOOKUP(A1706, Kickstarter!B:H, 7, FALSE)</f>
        <v>USD</v>
      </c>
      <c r="H1706">
        <f>VLOOKUP(A1706, Kickstarter!B:I, 8, FALSE)</f>
        <v>1424056873</v>
      </c>
    </row>
    <row r="1707" spans="1:8" ht="45" x14ac:dyDescent="0.25">
      <c r="A1707" s="1" t="s">
        <v>1706</v>
      </c>
      <c r="B1707" s="1" t="str">
        <f>VLOOKUP(A1707, Kickstarter!B:C, 2, FALSE)</f>
        <v>An instrumental album that ranges from hymns to contemporary music. All the music is recorded by myself.</v>
      </c>
      <c r="C1707" s="9">
        <f>VLOOKUP(A1707, Kickstarter!B:E, 3, FALSE)</f>
        <v>2000</v>
      </c>
      <c r="D1707">
        <f>VLOOKUP(A1707, Kickstarter!B:E, 4, FALSE)</f>
        <v>0</v>
      </c>
      <c r="E1707" t="str">
        <f>VLOOKUP(A1707, Kickstarter!B:F, 5, FALSE)</f>
        <v>failed</v>
      </c>
      <c r="F1707" t="str">
        <f>VLOOKUP(A1707, Kickstarter!B:G, 6, FALSE)</f>
        <v>US</v>
      </c>
      <c r="G1707" t="str">
        <f>VLOOKUP(A1707, Kickstarter!B:H, 7, FALSE)</f>
        <v>USD</v>
      </c>
      <c r="H1707">
        <f>VLOOKUP(A1707, Kickstarter!B:I, 8, FALSE)</f>
        <v>1441814400</v>
      </c>
    </row>
    <row r="1708" spans="1:8" ht="45" x14ac:dyDescent="0.25">
      <c r="A1708" s="1" t="s">
        <v>1707</v>
      </c>
      <c r="B1708" s="1" t="str">
        <f>VLOOKUP(A1708, Kickstarter!B:C, 2, FALSE)</f>
        <v>Unsere "Aufgabe" ist es, fÃ¼r Christen da zu sein die keiner Gemeinde angehÃ¶ren. Zudem spielt Lobpreis eine Zentrale Rolle.</v>
      </c>
      <c r="C1708" s="9">
        <f>VLOOKUP(A1708, Kickstarter!B:E, 3, FALSE)</f>
        <v>5500</v>
      </c>
      <c r="D1708">
        <f>VLOOKUP(A1708, Kickstarter!B:E, 4, FALSE)</f>
        <v>0</v>
      </c>
      <c r="E1708" t="str">
        <f>VLOOKUP(A1708, Kickstarter!B:F, 5, FALSE)</f>
        <v>failed</v>
      </c>
      <c r="F1708" t="str">
        <f>VLOOKUP(A1708, Kickstarter!B:G, 6, FALSE)</f>
        <v>DE</v>
      </c>
      <c r="G1708" t="str">
        <f>VLOOKUP(A1708, Kickstarter!B:H, 7, FALSE)</f>
        <v>EUR</v>
      </c>
      <c r="H1708">
        <f>VLOOKUP(A1708, Kickstarter!B:I, 8, FALSE)</f>
        <v>1440314472</v>
      </c>
    </row>
    <row r="1709" spans="1:8" ht="60" x14ac:dyDescent="0.25">
      <c r="A1709" s="1" t="s">
        <v>1708</v>
      </c>
      <c r="B1709" s="1" t="str">
        <f>VLOOKUP(A1709, Kickstarter!B:C, 2, FALSE)</f>
        <v>We exist to proclaim the love of Christ through music! Partner with our ministry and help us spread God's love with a new studio album!</v>
      </c>
      <c r="C1709" s="9">
        <f>VLOOKUP(A1709, Kickstarter!B:E, 3, FALSE)</f>
        <v>5000</v>
      </c>
      <c r="D1709">
        <f>VLOOKUP(A1709, Kickstarter!B:E, 4, FALSE)</f>
        <v>487</v>
      </c>
      <c r="E1709" t="str">
        <f>VLOOKUP(A1709, Kickstarter!B:F, 5, FALSE)</f>
        <v>failed</v>
      </c>
      <c r="F1709" t="str">
        <f>VLOOKUP(A1709, Kickstarter!B:G, 6, FALSE)</f>
        <v>US</v>
      </c>
      <c r="G1709" t="str">
        <f>VLOOKUP(A1709, Kickstarter!B:H, 7, FALSE)</f>
        <v>USD</v>
      </c>
      <c r="H1709">
        <f>VLOOKUP(A1709, Kickstarter!B:I, 8, FALSE)</f>
        <v>1459181895</v>
      </c>
    </row>
    <row r="1710" spans="1:8" ht="60" x14ac:dyDescent="0.25">
      <c r="A1710" s="1" t="s">
        <v>1709</v>
      </c>
      <c r="B1710" s="1" t="str">
        <f>VLOOKUP(A1710, Kickstarter!B:C, 2, FALSE)</f>
        <v>A debut album for the New Gate Church's praise team; making a cd filled with original songs from a team of misfits with 1 goal in mind</v>
      </c>
      <c r="C1710" s="9">
        <f>VLOOKUP(A1710, Kickstarter!B:E, 3, FALSE)</f>
        <v>7000</v>
      </c>
      <c r="D1710">
        <f>VLOOKUP(A1710, Kickstarter!B:E, 4, FALSE)</f>
        <v>0</v>
      </c>
      <c r="E1710" t="str">
        <f>VLOOKUP(A1710, Kickstarter!B:F, 5, FALSE)</f>
        <v>failed</v>
      </c>
      <c r="F1710" t="str">
        <f>VLOOKUP(A1710, Kickstarter!B:G, 6, FALSE)</f>
        <v>US</v>
      </c>
      <c r="G1710" t="str">
        <f>VLOOKUP(A1710, Kickstarter!B:H, 7, FALSE)</f>
        <v>USD</v>
      </c>
      <c r="H1710">
        <f>VLOOKUP(A1710, Kickstarter!B:I, 8, FALSE)</f>
        <v>1462135706</v>
      </c>
    </row>
    <row r="1711" spans="1:8" ht="45" x14ac:dyDescent="0.25">
      <c r="A1711" s="1" t="s">
        <v>1710</v>
      </c>
      <c r="B1711" s="1" t="str">
        <f>VLOOKUP(A1711, Kickstarter!B:C, 2, FALSE)</f>
        <v>A project to set psalms to music. The psalms are taken from the English Standard Version (ESV) of the Bible.</v>
      </c>
      <c r="C1711" s="9">
        <f>VLOOKUP(A1711, Kickstarter!B:E, 3, FALSE)</f>
        <v>1750</v>
      </c>
      <c r="D1711">
        <f>VLOOKUP(A1711, Kickstarter!B:E, 4, FALSE)</f>
        <v>85</v>
      </c>
      <c r="E1711" t="str">
        <f>VLOOKUP(A1711, Kickstarter!B:F, 5, FALSE)</f>
        <v>failed</v>
      </c>
      <c r="F1711" t="str">
        <f>VLOOKUP(A1711, Kickstarter!B:G, 6, FALSE)</f>
        <v>US</v>
      </c>
      <c r="G1711" t="str">
        <f>VLOOKUP(A1711, Kickstarter!B:H, 7, FALSE)</f>
        <v>USD</v>
      </c>
      <c r="H1711">
        <f>VLOOKUP(A1711, Kickstarter!B:I, 8, FALSE)</f>
        <v>1409513940</v>
      </c>
    </row>
    <row r="1712" spans="1:8" ht="30" x14ac:dyDescent="0.25">
      <c r="A1712" s="1" t="s">
        <v>1711</v>
      </c>
      <c r="B1712" s="1" t="str">
        <f>VLOOKUP(A1712, Kickstarter!B:C, 2, FALSE)</f>
        <v>We want to create a gospel live album which has never been produced before.</v>
      </c>
      <c r="C1712" s="9">
        <f>VLOOKUP(A1712, Kickstarter!B:E, 3, FALSE)</f>
        <v>5000</v>
      </c>
      <c r="D1712">
        <f>VLOOKUP(A1712, Kickstarter!B:E, 4, FALSE)</f>
        <v>34</v>
      </c>
      <c r="E1712" t="str">
        <f>VLOOKUP(A1712, Kickstarter!B:F, 5, FALSE)</f>
        <v>failed</v>
      </c>
      <c r="F1712" t="str">
        <f>VLOOKUP(A1712, Kickstarter!B:G, 6, FALSE)</f>
        <v>DE</v>
      </c>
      <c r="G1712" t="str">
        <f>VLOOKUP(A1712, Kickstarter!B:H, 7, FALSE)</f>
        <v>EUR</v>
      </c>
      <c r="H1712">
        <f>VLOOKUP(A1712, Kickstarter!B:I, 8, FALSE)</f>
        <v>1453122000</v>
      </c>
    </row>
    <row r="1713" spans="1:8" ht="60" x14ac:dyDescent="0.25">
      <c r="A1713" s="1" t="s">
        <v>1712</v>
      </c>
      <c r="B1713" s="1" t="str">
        <f>VLOOKUP(A1713, Kickstarter!B:C, 2, FALSE)</f>
        <v>"Redemption" is a multi-cultural worship album aimed at giving you an 'around-the-world' experience of Jesus-focused worship.</v>
      </c>
      <c r="C1713" s="9">
        <f>VLOOKUP(A1713, Kickstarter!B:E, 3, FALSE)</f>
        <v>10000</v>
      </c>
      <c r="D1713">
        <f>VLOOKUP(A1713, Kickstarter!B:E, 4, FALSE)</f>
        <v>1050</v>
      </c>
      <c r="E1713" t="str">
        <f>VLOOKUP(A1713, Kickstarter!B:F, 5, FALSE)</f>
        <v>failed</v>
      </c>
      <c r="F1713" t="str">
        <f>VLOOKUP(A1713, Kickstarter!B:G, 6, FALSE)</f>
        <v>US</v>
      </c>
      <c r="G1713" t="str">
        <f>VLOOKUP(A1713, Kickstarter!B:H, 7, FALSE)</f>
        <v>USD</v>
      </c>
      <c r="H1713">
        <f>VLOOKUP(A1713, Kickstarter!B:I, 8, FALSE)</f>
        <v>1409585434</v>
      </c>
    </row>
    <row r="1714" spans="1:8" ht="60" x14ac:dyDescent="0.25">
      <c r="A1714" s="1" t="s">
        <v>1713</v>
      </c>
      <c r="B1714" s="1" t="str">
        <f>VLOOKUP(A1714, Kickstarter!B:C, 2, FALSE)</f>
        <v>Recording/equipment for MCM - a team of musicians who will help your local musicians to hold your own Cowboy Church with Gospel Music</v>
      </c>
      <c r="C1714" s="9">
        <f>VLOOKUP(A1714, Kickstarter!B:E, 3, FALSE)</f>
        <v>5000</v>
      </c>
      <c r="D1714">
        <f>VLOOKUP(A1714, Kickstarter!B:E, 4, FALSE)</f>
        <v>0</v>
      </c>
      <c r="E1714" t="str">
        <f>VLOOKUP(A1714, Kickstarter!B:F, 5, FALSE)</f>
        <v>failed</v>
      </c>
      <c r="F1714" t="str">
        <f>VLOOKUP(A1714, Kickstarter!B:G, 6, FALSE)</f>
        <v>US</v>
      </c>
      <c r="G1714" t="str">
        <f>VLOOKUP(A1714, Kickstarter!B:H, 7, FALSE)</f>
        <v>USD</v>
      </c>
      <c r="H1714">
        <f>VLOOKUP(A1714, Kickstarter!B:I, 8, FALSE)</f>
        <v>1435701353</v>
      </c>
    </row>
    <row r="1715" spans="1:8" ht="60" x14ac:dyDescent="0.25">
      <c r="A1715" s="1" t="s">
        <v>1714</v>
      </c>
      <c r="B1715" s="1" t="str">
        <f>VLOOKUP(A1715, Kickstarter!B:C, 2, FALSE)</f>
        <v>This music project is a compilation to my up-coming book UNCOVERED ME, I need your support to help me go to New York and complete it.</v>
      </c>
      <c r="C1715" s="9">
        <f>VLOOKUP(A1715, Kickstarter!B:E, 3, FALSE)</f>
        <v>3000</v>
      </c>
      <c r="D1715">
        <f>VLOOKUP(A1715, Kickstarter!B:E, 4, FALSE)</f>
        <v>50</v>
      </c>
      <c r="E1715" t="str">
        <f>VLOOKUP(A1715, Kickstarter!B:F, 5, FALSE)</f>
        <v>failed</v>
      </c>
      <c r="F1715" t="str">
        <f>VLOOKUP(A1715, Kickstarter!B:G, 6, FALSE)</f>
        <v>US</v>
      </c>
      <c r="G1715" t="str">
        <f>VLOOKUP(A1715, Kickstarter!B:H, 7, FALSE)</f>
        <v>USD</v>
      </c>
      <c r="H1715">
        <f>VLOOKUP(A1715, Kickstarter!B:I, 8, FALSE)</f>
        <v>1412536412</v>
      </c>
    </row>
    <row r="1716" spans="1:8" ht="60" x14ac:dyDescent="0.25">
      <c r="A1716" s="1" t="s">
        <v>1715</v>
      </c>
      <c r="B1716" s="1" t="str">
        <f>VLOOKUP(A1716, Kickstarter!B:C, 2, FALSE)</f>
        <v>Change the world. Music should be more fun, positive, and compassionate. What goes into your ears is important- same for your kids.</v>
      </c>
      <c r="C1716" s="9">
        <f>VLOOKUP(A1716, Kickstarter!B:E, 3, FALSE)</f>
        <v>25000</v>
      </c>
      <c r="D1716">
        <f>VLOOKUP(A1716, Kickstarter!B:E, 4, FALSE)</f>
        <v>1967</v>
      </c>
      <c r="E1716" t="str">
        <f>VLOOKUP(A1716, Kickstarter!B:F, 5, FALSE)</f>
        <v>failed</v>
      </c>
      <c r="F1716" t="str">
        <f>VLOOKUP(A1716, Kickstarter!B:G, 6, FALSE)</f>
        <v>US</v>
      </c>
      <c r="G1716" t="str">
        <f>VLOOKUP(A1716, Kickstarter!B:H, 7, FALSE)</f>
        <v>USD</v>
      </c>
      <c r="H1716">
        <f>VLOOKUP(A1716, Kickstarter!B:I, 8, FALSE)</f>
        <v>1430517761</v>
      </c>
    </row>
    <row r="1717" spans="1:8" ht="45" x14ac:dyDescent="0.25">
      <c r="A1717" s="1" t="s">
        <v>1716</v>
      </c>
      <c r="B1717" s="1" t="str">
        <f>VLOOKUP(A1717, Kickstarter!B:C, 2, FALSE)</f>
        <v>Kimberly Stokes the daughter of Elder Baby Stokes Jr, of Bibleway C.O.G.I.C, is currently working on a EP. She is sharing her heart</v>
      </c>
      <c r="C1717" s="9">
        <f>VLOOKUP(A1717, Kickstarter!B:E, 3, FALSE)</f>
        <v>5000</v>
      </c>
      <c r="D1717">
        <f>VLOOKUP(A1717, Kickstarter!B:E, 4, FALSE)</f>
        <v>11</v>
      </c>
      <c r="E1717" t="str">
        <f>VLOOKUP(A1717, Kickstarter!B:F, 5, FALSE)</f>
        <v>failed</v>
      </c>
      <c r="F1717" t="str">
        <f>VLOOKUP(A1717, Kickstarter!B:G, 6, FALSE)</f>
        <v>US</v>
      </c>
      <c r="G1717" t="str">
        <f>VLOOKUP(A1717, Kickstarter!B:H, 7, FALSE)</f>
        <v>USD</v>
      </c>
      <c r="H1717">
        <f>VLOOKUP(A1717, Kickstarter!B:I, 8, FALSE)</f>
        <v>1427772120</v>
      </c>
    </row>
    <row r="1718" spans="1:8" ht="60" x14ac:dyDescent="0.25">
      <c r="A1718" s="1" t="s">
        <v>1717</v>
      </c>
      <c r="B1718" s="1" t="str">
        <f>VLOOKUP(A1718, Kickstarter!B:C, 2, FALSE)</f>
        <v>New Twin Cities based Gospel Chorus and music ministry. Join us as we grow and support this exciting mission with our launch Feb 11th!!</v>
      </c>
      <c r="C1718" s="9">
        <f>VLOOKUP(A1718, Kickstarter!B:E, 3, FALSE)</f>
        <v>2000</v>
      </c>
      <c r="D1718">
        <f>VLOOKUP(A1718, Kickstarter!B:E, 4, FALSE)</f>
        <v>150</v>
      </c>
      <c r="E1718" t="str">
        <f>VLOOKUP(A1718, Kickstarter!B:F, 5, FALSE)</f>
        <v>failed</v>
      </c>
      <c r="F1718" t="str">
        <f>VLOOKUP(A1718, Kickstarter!B:G, 6, FALSE)</f>
        <v>US</v>
      </c>
      <c r="G1718" t="str">
        <f>VLOOKUP(A1718, Kickstarter!B:H, 7, FALSE)</f>
        <v>USD</v>
      </c>
      <c r="H1718">
        <f>VLOOKUP(A1718, Kickstarter!B:I, 8, FALSE)</f>
        <v>1481295099</v>
      </c>
    </row>
    <row r="1719" spans="1:8" ht="45" x14ac:dyDescent="0.25">
      <c r="A1719" s="1" t="s">
        <v>1718</v>
      </c>
      <c r="B1719" s="1" t="str">
        <f>VLOOKUP(A1719, Kickstarter!B:C, 2, FALSE)</f>
        <v>Our first record created to reach, inspire, and ultimately express the love of Jesus to our generation.</v>
      </c>
      <c r="C1719" s="9">
        <f>VLOOKUP(A1719, Kickstarter!B:E, 3, FALSE)</f>
        <v>3265</v>
      </c>
      <c r="D1719">
        <f>VLOOKUP(A1719, Kickstarter!B:E, 4, FALSE)</f>
        <v>1395</v>
      </c>
      <c r="E1719" t="str">
        <f>VLOOKUP(A1719, Kickstarter!B:F, 5, FALSE)</f>
        <v>failed</v>
      </c>
      <c r="F1719" t="str">
        <f>VLOOKUP(A1719, Kickstarter!B:G, 6, FALSE)</f>
        <v>US</v>
      </c>
      <c r="G1719" t="str">
        <f>VLOOKUP(A1719, Kickstarter!B:H, 7, FALSE)</f>
        <v>USD</v>
      </c>
      <c r="H1719">
        <f>VLOOKUP(A1719, Kickstarter!B:I, 8, FALSE)</f>
        <v>1461211200</v>
      </c>
    </row>
    <row r="1720" spans="1:8" ht="15.75" x14ac:dyDescent="0.25">
      <c r="A1720" s="1" t="s">
        <v>1719</v>
      </c>
      <c r="B1720" s="1" t="str">
        <f>VLOOKUP(A1720, Kickstarter!B:C, 2, FALSE)</f>
        <v>A melody for the galaxy.</v>
      </c>
      <c r="C1720" s="9">
        <f>VLOOKUP(A1720, Kickstarter!B:E, 3, FALSE)</f>
        <v>35000</v>
      </c>
      <c r="D1720">
        <f>VLOOKUP(A1720, Kickstarter!B:E, 4, FALSE)</f>
        <v>75</v>
      </c>
      <c r="E1720" t="str">
        <f>VLOOKUP(A1720, Kickstarter!B:F, 5, FALSE)</f>
        <v>failed</v>
      </c>
      <c r="F1720" t="str">
        <f>VLOOKUP(A1720, Kickstarter!B:G, 6, FALSE)</f>
        <v>US</v>
      </c>
      <c r="G1720" t="str">
        <f>VLOOKUP(A1720, Kickstarter!B:H, 7, FALSE)</f>
        <v>USD</v>
      </c>
      <c r="H1720">
        <f>VLOOKUP(A1720, Kickstarter!B:I, 8, FALSE)</f>
        <v>1463201940</v>
      </c>
    </row>
    <row r="1721" spans="1:8" ht="60" x14ac:dyDescent="0.25">
      <c r="A1721" s="1" t="s">
        <v>1720</v>
      </c>
      <c r="B1721" s="1" t="str">
        <f>VLOOKUP(A1721, Kickstarter!B:C, 2, FALSE)</f>
        <v>Building the foundation for a great work! Join us on our journey to bring a fresh approach to ministry through song and testimony!</v>
      </c>
      <c r="C1721" s="9">
        <f>VLOOKUP(A1721, Kickstarter!B:E, 3, FALSE)</f>
        <v>4000</v>
      </c>
      <c r="D1721">
        <f>VLOOKUP(A1721, Kickstarter!B:E, 4, FALSE)</f>
        <v>35</v>
      </c>
      <c r="E1721" t="str">
        <f>VLOOKUP(A1721, Kickstarter!B:F, 5, FALSE)</f>
        <v>failed</v>
      </c>
      <c r="F1721" t="str">
        <f>VLOOKUP(A1721, Kickstarter!B:G, 6, FALSE)</f>
        <v>US</v>
      </c>
      <c r="G1721" t="str">
        <f>VLOOKUP(A1721, Kickstarter!B:H, 7, FALSE)</f>
        <v>USD</v>
      </c>
      <c r="H1721">
        <f>VLOOKUP(A1721, Kickstarter!B:I, 8, FALSE)</f>
        <v>1410958191</v>
      </c>
    </row>
    <row r="1722" spans="1:8" ht="60" x14ac:dyDescent="0.25">
      <c r="A1722" s="1" t="s">
        <v>1721</v>
      </c>
      <c r="B1722" s="1" t="str">
        <f>VLOOKUP(A1722, Kickstarter!B:C, 2, FALSE)</f>
        <v>Justin and Elly Heckel just finished recording their Debut Album and need your help to release it to the rest of the World!</v>
      </c>
      <c r="C1722" s="9">
        <f>VLOOKUP(A1722, Kickstarter!B:E, 3, FALSE)</f>
        <v>4000</v>
      </c>
      <c r="D1722">
        <f>VLOOKUP(A1722, Kickstarter!B:E, 4, FALSE)</f>
        <v>225</v>
      </c>
      <c r="E1722" t="str">
        <f>VLOOKUP(A1722, Kickstarter!B:F, 5, FALSE)</f>
        <v>failed</v>
      </c>
      <c r="F1722" t="str">
        <f>VLOOKUP(A1722, Kickstarter!B:G, 6, FALSE)</f>
        <v>US</v>
      </c>
      <c r="G1722" t="str">
        <f>VLOOKUP(A1722, Kickstarter!B:H, 7, FALSE)</f>
        <v>USD</v>
      </c>
      <c r="H1722">
        <f>VLOOKUP(A1722, Kickstarter!B:I, 8, FALSE)</f>
        <v>1415562471</v>
      </c>
    </row>
    <row r="1723" spans="1:8" ht="45" x14ac:dyDescent="0.25">
      <c r="A1723" s="1" t="s">
        <v>1722</v>
      </c>
      <c r="B1723" s="1" t="str">
        <f>VLOOKUP(A1723, Kickstarter!B:C, 2, FALSE)</f>
        <v>Heavens calling is an album for people all over the world in need of a healing for the soul, positive mindset and total prosperity</v>
      </c>
      <c r="C1723" s="9">
        <f>VLOOKUP(A1723, Kickstarter!B:E, 3, FALSE)</f>
        <v>5000</v>
      </c>
      <c r="D1723">
        <f>VLOOKUP(A1723, Kickstarter!B:E, 4, FALSE)</f>
        <v>0</v>
      </c>
      <c r="E1723" t="str">
        <f>VLOOKUP(A1723, Kickstarter!B:F, 5, FALSE)</f>
        <v>failed</v>
      </c>
      <c r="F1723" t="str">
        <f>VLOOKUP(A1723, Kickstarter!B:G, 6, FALSE)</f>
        <v>US</v>
      </c>
      <c r="G1723" t="str">
        <f>VLOOKUP(A1723, Kickstarter!B:H, 7, FALSE)</f>
        <v>USD</v>
      </c>
      <c r="H1723">
        <f>VLOOKUP(A1723, Kickstarter!B:I, 8, FALSE)</f>
        <v>1449831863</v>
      </c>
    </row>
    <row r="1724" spans="1:8" ht="45" x14ac:dyDescent="0.25">
      <c r="A1724" s="1" t="s">
        <v>1723</v>
      </c>
      <c r="B1724" s="1" t="str">
        <f>VLOOKUP(A1724, Kickstarter!B:C, 2, FALSE)</f>
        <v>I am raising money to leave a legacy for the DC Gospel Stars and preserve this art form for music lovers of this style.</v>
      </c>
      <c r="C1724" s="9">
        <f>VLOOKUP(A1724, Kickstarter!B:E, 3, FALSE)</f>
        <v>2880</v>
      </c>
      <c r="D1724">
        <f>VLOOKUP(A1724, Kickstarter!B:E, 4, FALSE)</f>
        <v>1</v>
      </c>
      <c r="E1724" t="str">
        <f>VLOOKUP(A1724, Kickstarter!B:F, 5, FALSE)</f>
        <v>failed</v>
      </c>
      <c r="F1724" t="str">
        <f>VLOOKUP(A1724, Kickstarter!B:G, 6, FALSE)</f>
        <v>US</v>
      </c>
      <c r="G1724" t="str">
        <f>VLOOKUP(A1724, Kickstarter!B:H, 7, FALSE)</f>
        <v>USD</v>
      </c>
      <c r="H1724">
        <f>VLOOKUP(A1724, Kickstarter!B:I, 8, FALSE)</f>
        <v>1459642200</v>
      </c>
    </row>
    <row r="1725" spans="1:8" ht="60" x14ac:dyDescent="0.25">
      <c r="A1725" s="1" t="s">
        <v>1724</v>
      </c>
      <c r="B1725" s="1" t="str">
        <f>VLOOKUP(A1725, Kickstarter!B:C, 2, FALSE)</f>
        <v>We are a vocal group from the Northwest looking to create a gospel, jazz, a cappella ablum and would love the support of music lovers.</v>
      </c>
      <c r="C1725" s="9">
        <f>VLOOKUP(A1725, Kickstarter!B:E, 3, FALSE)</f>
        <v>10000</v>
      </c>
      <c r="D1725">
        <f>VLOOKUP(A1725, Kickstarter!B:E, 4, FALSE)</f>
        <v>650</v>
      </c>
      <c r="E1725" t="str">
        <f>VLOOKUP(A1725, Kickstarter!B:F, 5, FALSE)</f>
        <v>failed</v>
      </c>
      <c r="F1725" t="str">
        <f>VLOOKUP(A1725, Kickstarter!B:G, 6, FALSE)</f>
        <v>US</v>
      </c>
      <c r="G1725" t="str">
        <f>VLOOKUP(A1725, Kickstarter!B:H, 7, FALSE)</f>
        <v>USD</v>
      </c>
      <c r="H1725">
        <f>VLOOKUP(A1725, Kickstarter!B:I, 8, FALSE)</f>
        <v>1435730400</v>
      </c>
    </row>
    <row r="1726" spans="1:8" ht="60" x14ac:dyDescent="0.25">
      <c r="A1726" s="1" t="s">
        <v>1725</v>
      </c>
      <c r="B1726" s="1" t="str">
        <f>VLOOKUP(A1726, Kickstarter!B:C, 2, FALSE)</f>
        <v>We are just some guys who Love the Lord and want to share our personal experiences of what GOD has done for us through our music.</v>
      </c>
      <c r="C1726" s="9">
        <f>VLOOKUP(A1726, Kickstarter!B:E, 3, FALSE)</f>
        <v>6000</v>
      </c>
      <c r="D1726">
        <f>VLOOKUP(A1726, Kickstarter!B:E, 4, FALSE)</f>
        <v>35</v>
      </c>
      <c r="E1726" t="str">
        <f>VLOOKUP(A1726, Kickstarter!B:F, 5, FALSE)</f>
        <v>failed</v>
      </c>
      <c r="F1726" t="str">
        <f>VLOOKUP(A1726, Kickstarter!B:G, 6, FALSE)</f>
        <v>US</v>
      </c>
      <c r="G1726" t="str">
        <f>VLOOKUP(A1726, Kickstarter!B:H, 7, FALSE)</f>
        <v>USD</v>
      </c>
      <c r="H1726">
        <f>VLOOKUP(A1726, Kickstarter!B:I, 8, FALSE)</f>
        <v>1414707762</v>
      </c>
    </row>
    <row r="1727" spans="1:8" ht="60" x14ac:dyDescent="0.25">
      <c r="A1727" s="1" t="s">
        <v>1726</v>
      </c>
      <c r="B1727" s="1" t="str">
        <f>VLOOKUP(A1727, Kickstarter!B:C, 2, FALSE)</f>
        <v>Christian band signed to VECA Records to release their debut album in Spring 2015.  This ministry is relying on faith-based donations.</v>
      </c>
      <c r="C1727" s="9">
        <f>VLOOKUP(A1727, Kickstarter!B:E, 3, FALSE)</f>
        <v>5500</v>
      </c>
      <c r="D1727">
        <f>VLOOKUP(A1727, Kickstarter!B:E, 4, FALSE)</f>
        <v>560</v>
      </c>
      <c r="E1727" t="str">
        <f>VLOOKUP(A1727, Kickstarter!B:F, 5, FALSE)</f>
        <v>failed</v>
      </c>
      <c r="F1727" t="str">
        <f>VLOOKUP(A1727, Kickstarter!B:G, 6, FALSE)</f>
        <v>US</v>
      </c>
      <c r="G1727" t="str">
        <f>VLOOKUP(A1727, Kickstarter!B:H, 7, FALSE)</f>
        <v>USD</v>
      </c>
      <c r="H1727">
        <f>VLOOKUP(A1727, Kickstarter!B:I, 8, FALSE)</f>
        <v>1408922049</v>
      </c>
    </row>
    <row r="1728" spans="1:8" ht="30" x14ac:dyDescent="0.25">
      <c r="A1728" s="1" t="s">
        <v>1727</v>
      </c>
      <c r="B1728" s="1" t="str">
        <f>VLOOKUP(A1728, Kickstarter!B:C, 2, FALSE)</f>
        <v>Amanda Joy Hall's sophomore album, "Every Day". Release expected July 2014</v>
      </c>
      <c r="C1728" s="9">
        <f>VLOOKUP(A1728, Kickstarter!B:E, 3, FALSE)</f>
        <v>6500</v>
      </c>
      <c r="D1728">
        <f>VLOOKUP(A1728, Kickstarter!B:E, 4, FALSE)</f>
        <v>2196</v>
      </c>
      <c r="E1728" t="str">
        <f>VLOOKUP(A1728, Kickstarter!B:F, 5, FALSE)</f>
        <v>failed</v>
      </c>
      <c r="F1728" t="str">
        <f>VLOOKUP(A1728, Kickstarter!B:G, 6, FALSE)</f>
        <v>US</v>
      </c>
      <c r="G1728" t="str">
        <f>VLOOKUP(A1728, Kickstarter!B:H, 7, FALSE)</f>
        <v>USD</v>
      </c>
      <c r="H1728">
        <f>VLOOKUP(A1728, Kickstarter!B:I, 8, FALSE)</f>
        <v>1403906664</v>
      </c>
    </row>
    <row r="1729" spans="1:8" ht="60" x14ac:dyDescent="0.25">
      <c r="A1729" s="1" t="s">
        <v>1728</v>
      </c>
      <c r="B1729" s="1" t="str">
        <f>VLOOKUP(A1729, Kickstarter!B:C, 2, FALSE)</f>
        <v>Please help fund my second Prophetic Guitar album. Be a part of a pioneering and groundbreaking sound released from Heaven.</v>
      </c>
      <c r="C1729" s="9">
        <f>VLOOKUP(A1729, Kickstarter!B:E, 3, FALSE)</f>
        <v>3000</v>
      </c>
      <c r="D1729">
        <f>VLOOKUP(A1729, Kickstarter!B:E, 4, FALSE)</f>
        <v>1</v>
      </c>
      <c r="E1729" t="str">
        <f>VLOOKUP(A1729, Kickstarter!B:F, 5, FALSE)</f>
        <v>failed</v>
      </c>
      <c r="F1729" t="str">
        <f>VLOOKUP(A1729, Kickstarter!B:G, 6, FALSE)</f>
        <v>GB</v>
      </c>
      <c r="G1729" t="str">
        <f>VLOOKUP(A1729, Kickstarter!B:H, 7, FALSE)</f>
        <v>GBP</v>
      </c>
      <c r="H1729">
        <f>VLOOKUP(A1729, Kickstarter!B:I, 8, FALSE)</f>
        <v>1428231600</v>
      </c>
    </row>
    <row r="1730" spans="1:8" ht="45" x14ac:dyDescent="0.25">
      <c r="A1730" s="1" t="s">
        <v>1729</v>
      </c>
      <c r="B1730" s="1" t="str">
        <f>VLOOKUP(A1730, Kickstarter!B:C, 2, FALSE)</f>
        <v>Be in God's presence through instrumental covers of hymns. Help me build a home studio to freely distribute this album.</v>
      </c>
      <c r="C1730" s="9">
        <f>VLOOKUP(A1730, Kickstarter!B:E, 3, FALSE)</f>
        <v>1250</v>
      </c>
      <c r="D1730">
        <f>VLOOKUP(A1730, Kickstarter!B:E, 4, FALSE)</f>
        <v>855</v>
      </c>
      <c r="E1730" t="str">
        <f>VLOOKUP(A1730, Kickstarter!B:F, 5, FALSE)</f>
        <v>failed</v>
      </c>
      <c r="F1730" t="str">
        <f>VLOOKUP(A1730, Kickstarter!B:G, 6, FALSE)</f>
        <v>US</v>
      </c>
      <c r="G1730" t="str">
        <f>VLOOKUP(A1730, Kickstarter!B:H, 7, FALSE)</f>
        <v>USD</v>
      </c>
      <c r="H1730">
        <f>VLOOKUP(A1730, Kickstarter!B:I, 8, FALSE)</f>
        <v>1445439674</v>
      </c>
    </row>
    <row r="1731" spans="1:8" ht="60" x14ac:dyDescent="0.25">
      <c r="A1731" s="1" t="s">
        <v>1730</v>
      </c>
      <c r="B1731" s="1" t="str">
        <f>VLOOKUP(A1731, Kickstarter!B:C, 2, FALSE)</f>
        <v>A few years back, I was inspired to write some songs, turned out the messages are real but a little scary, I need help to produce.</v>
      </c>
      <c r="C1731" s="9">
        <f>VLOOKUP(A1731, Kickstarter!B:E, 3, FALSE)</f>
        <v>10000</v>
      </c>
      <c r="D1731">
        <f>VLOOKUP(A1731, Kickstarter!B:E, 4, FALSE)</f>
        <v>0</v>
      </c>
      <c r="E1731" t="str">
        <f>VLOOKUP(A1731, Kickstarter!B:F, 5, FALSE)</f>
        <v>failed</v>
      </c>
      <c r="F1731" t="str">
        <f>VLOOKUP(A1731, Kickstarter!B:G, 6, FALSE)</f>
        <v>US</v>
      </c>
      <c r="G1731" t="str">
        <f>VLOOKUP(A1731, Kickstarter!B:H, 7, FALSE)</f>
        <v>USD</v>
      </c>
      <c r="H1731">
        <f>VLOOKUP(A1731, Kickstarter!B:I, 8, FALSE)</f>
        <v>1465521306</v>
      </c>
    </row>
    <row r="1732" spans="1:8" ht="45" x14ac:dyDescent="0.25">
      <c r="A1732" s="1" t="s">
        <v>1731</v>
      </c>
      <c r="B1732" s="1" t="str">
        <f>VLOOKUP(A1732, Kickstarter!B:C, 2, FALSE)</f>
        <v>Hello, I am raising money to fund my first solo Album.  This project is my testimony that God is truly our shelter in the storm.</v>
      </c>
      <c r="C1732" s="9">
        <f>VLOOKUP(A1732, Kickstarter!B:E, 3, FALSE)</f>
        <v>3000</v>
      </c>
      <c r="D1732">
        <f>VLOOKUP(A1732, Kickstarter!B:E, 4, FALSE)</f>
        <v>0</v>
      </c>
      <c r="E1732" t="str">
        <f>VLOOKUP(A1732, Kickstarter!B:F, 5, FALSE)</f>
        <v>failed</v>
      </c>
      <c r="F1732" t="str">
        <f>VLOOKUP(A1732, Kickstarter!B:G, 6, FALSE)</f>
        <v>US</v>
      </c>
      <c r="G1732" t="str">
        <f>VLOOKUP(A1732, Kickstarter!B:H, 7, FALSE)</f>
        <v>USD</v>
      </c>
      <c r="H1732">
        <f>VLOOKUP(A1732, Kickstarter!B:I, 8, FALSE)</f>
        <v>1445738783</v>
      </c>
    </row>
    <row r="1733" spans="1:8" ht="30" x14ac:dyDescent="0.25">
      <c r="A1733" s="1" t="s">
        <v>1732</v>
      </c>
      <c r="B1733" s="1" t="str">
        <f>VLOOKUP(A1733, Kickstarter!B:C, 2, FALSE)</f>
        <v>We are a Christin Worship band looking to midwest tour. God Bless!</v>
      </c>
      <c r="C1733" s="9">
        <f>VLOOKUP(A1733, Kickstarter!B:E, 3, FALSE)</f>
        <v>1000</v>
      </c>
      <c r="D1733">
        <f>VLOOKUP(A1733, Kickstarter!B:E, 4, FALSE)</f>
        <v>0</v>
      </c>
      <c r="E1733" t="str">
        <f>VLOOKUP(A1733, Kickstarter!B:F, 5, FALSE)</f>
        <v>failed</v>
      </c>
      <c r="F1733" t="str">
        <f>VLOOKUP(A1733, Kickstarter!B:G, 6, FALSE)</f>
        <v>US</v>
      </c>
      <c r="G1733" t="str">
        <f>VLOOKUP(A1733, Kickstarter!B:H, 7, FALSE)</f>
        <v>USD</v>
      </c>
      <c r="H1733">
        <f>VLOOKUP(A1733, Kickstarter!B:I, 8, FALSE)</f>
        <v>1434034800</v>
      </c>
    </row>
    <row r="1734" spans="1:8" ht="60" x14ac:dyDescent="0.25">
      <c r="A1734" s="1" t="s">
        <v>1733</v>
      </c>
      <c r="B1734" s="1" t="str">
        <f>VLOOKUP(A1734, Kickstarter!B:C, 2, FALSE)</f>
        <v>This event will be free to the public with approximately 20 Christian vocalist and choirs from several genres. Rock,Blue Grass,Hip Hop.</v>
      </c>
      <c r="C1734" s="9">
        <f>VLOOKUP(A1734, Kickstarter!B:E, 3, FALSE)</f>
        <v>4000</v>
      </c>
      <c r="D1734">
        <f>VLOOKUP(A1734, Kickstarter!B:E, 4, FALSE)</f>
        <v>0</v>
      </c>
      <c r="E1734" t="str">
        <f>VLOOKUP(A1734, Kickstarter!B:F, 5, FALSE)</f>
        <v>failed</v>
      </c>
      <c r="F1734" t="str">
        <f>VLOOKUP(A1734, Kickstarter!B:G, 6, FALSE)</f>
        <v>US</v>
      </c>
      <c r="G1734" t="str">
        <f>VLOOKUP(A1734, Kickstarter!B:H, 7, FALSE)</f>
        <v>USD</v>
      </c>
      <c r="H1734">
        <f>VLOOKUP(A1734, Kickstarter!B:I, 8, FALSE)</f>
        <v>1452920400</v>
      </c>
    </row>
    <row r="1735" spans="1:8" ht="60" x14ac:dyDescent="0.25">
      <c r="A1735" s="1" t="s">
        <v>1734</v>
      </c>
      <c r="B1735" s="1" t="str">
        <f>VLOOKUP(A1735, Kickstarter!B:C, 2, FALSE)</f>
        <v>I am trying to share the music I am blessed to have written. https://www.johncox4.com or https://reverbnation.com/johncox4</v>
      </c>
      <c r="C1735" s="9">
        <f>VLOOKUP(A1735, Kickstarter!B:E, 3, FALSE)</f>
        <v>10000</v>
      </c>
      <c r="D1735">
        <f>VLOOKUP(A1735, Kickstarter!B:E, 4, FALSE)</f>
        <v>0</v>
      </c>
      <c r="E1735" t="str">
        <f>VLOOKUP(A1735, Kickstarter!B:F, 5, FALSE)</f>
        <v>failed</v>
      </c>
      <c r="F1735" t="str">
        <f>VLOOKUP(A1735, Kickstarter!B:G, 6, FALSE)</f>
        <v>US</v>
      </c>
      <c r="G1735" t="str">
        <f>VLOOKUP(A1735, Kickstarter!B:H, 7, FALSE)</f>
        <v>USD</v>
      </c>
      <c r="H1735">
        <f>VLOOKUP(A1735, Kickstarter!B:I, 8, FALSE)</f>
        <v>1473802200</v>
      </c>
    </row>
    <row r="1736" spans="1:8" ht="45" x14ac:dyDescent="0.25">
      <c r="A1736" s="1" t="s">
        <v>1735</v>
      </c>
      <c r="B1736" s="1" t="str">
        <f>VLOOKUP(A1736, Kickstarter!B:C, 2, FALSE)</f>
        <v>This is a double venture project. I have finished a new manuscript and currently working on creating a Christian rap CD.</v>
      </c>
      <c r="C1736" s="9">
        <f>VLOOKUP(A1736, Kickstarter!B:E, 3, FALSE)</f>
        <v>4500</v>
      </c>
      <c r="D1736">
        <f>VLOOKUP(A1736, Kickstarter!B:E, 4, FALSE)</f>
        <v>1</v>
      </c>
      <c r="E1736" t="str">
        <f>VLOOKUP(A1736, Kickstarter!B:F, 5, FALSE)</f>
        <v>failed</v>
      </c>
      <c r="F1736" t="str">
        <f>VLOOKUP(A1736, Kickstarter!B:G, 6, FALSE)</f>
        <v>US</v>
      </c>
      <c r="G1736" t="str">
        <f>VLOOKUP(A1736, Kickstarter!B:H, 7, FALSE)</f>
        <v>USD</v>
      </c>
      <c r="H1736">
        <f>VLOOKUP(A1736, Kickstarter!B:I, 8, FALSE)</f>
        <v>1431046356</v>
      </c>
    </row>
    <row r="1737" spans="1:8" ht="45" x14ac:dyDescent="0.25">
      <c r="A1737" s="1" t="s">
        <v>1736</v>
      </c>
      <c r="B1737" s="1" t="str">
        <f>VLOOKUP(A1737, Kickstarter!B:C, 2, FALSE)</f>
        <v>RainSong is letting my buy a discounted guitar. I will use this to offer my talents to the ministry programs I'm a part of.</v>
      </c>
      <c r="C1737" s="9">
        <f>VLOOKUP(A1737, Kickstarter!B:E, 3, FALSE)</f>
        <v>1000</v>
      </c>
      <c r="D1737">
        <f>VLOOKUP(A1737, Kickstarter!B:E, 4, FALSE)</f>
        <v>110</v>
      </c>
      <c r="E1737" t="str">
        <f>VLOOKUP(A1737, Kickstarter!B:F, 5, FALSE)</f>
        <v>failed</v>
      </c>
      <c r="F1737" t="str">
        <f>VLOOKUP(A1737, Kickstarter!B:G, 6, FALSE)</f>
        <v>US</v>
      </c>
      <c r="G1737" t="str">
        <f>VLOOKUP(A1737, Kickstarter!B:H, 7, FALSE)</f>
        <v>USD</v>
      </c>
      <c r="H1737">
        <f>VLOOKUP(A1737, Kickstarter!B:I, 8, FALSE)</f>
        <v>1470598345</v>
      </c>
    </row>
    <row r="1738" spans="1:8" ht="45" x14ac:dyDescent="0.25">
      <c r="A1738" s="1" t="s">
        <v>1737</v>
      </c>
      <c r="B1738" s="1" t="str">
        <f>VLOOKUP(A1738, Kickstarter!B:C, 2, FALSE)</f>
        <v>A unique meditative album reflecting on the life of Christ, inviting Him into your presence</v>
      </c>
      <c r="C1738" s="9">
        <f>VLOOKUP(A1738, Kickstarter!B:E, 3, FALSE)</f>
        <v>3000</v>
      </c>
      <c r="D1738">
        <f>VLOOKUP(A1738, Kickstarter!B:E, 4, FALSE)</f>
        <v>22</v>
      </c>
      <c r="E1738" t="str">
        <f>VLOOKUP(A1738, Kickstarter!B:F, 5, FALSE)</f>
        <v>failed</v>
      </c>
      <c r="F1738" t="str">
        <f>VLOOKUP(A1738, Kickstarter!B:G, 6, FALSE)</f>
        <v>US</v>
      </c>
      <c r="G1738" t="str">
        <f>VLOOKUP(A1738, Kickstarter!B:H, 7, FALSE)</f>
        <v>USD</v>
      </c>
      <c r="H1738">
        <f>VLOOKUP(A1738, Kickstarter!B:I, 8, FALSE)</f>
        <v>1447018833</v>
      </c>
    </row>
    <row r="1739" spans="1:8" ht="60" x14ac:dyDescent="0.25">
      <c r="A1739" s="1" t="s">
        <v>1738</v>
      </c>
      <c r="B1739" s="1" t="str">
        <f>VLOOKUP(A1739, Kickstarter!B:C, 2, FALSE)</f>
        <v>An instrumental project in which all songs are incorporated around the healing power of our God. Used for times of prayer &amp; devotion</v>
      </c>
      <c r="C1739" s="9">
        <f>VLOOKUP(A1739, Kickstarter!B:E, 3, FALSE)</f>
        <v>4000</v>
      </c>
      <c r="D1739">
        <f>VLOOKUP(A1739, Kickstarter!B:E, 4, FALSE)</f>
        <v>850</v>
      </c>
      <c r="E1739" t="str">
        <f>VLOOKUP(A1739, Kickstarter!B:F, 5, FALSE)</f>
        <v>failed</v>
      </c>
      <c r="F1739" t="str">
        <f>VLOOKUP(A1739, Kickstarter!B:G, 6, FALSE)</f>
        <v>US</v>
      </c>
      <c r="G1739" t="str">
        <f>VLOOKUP(A1739, Kickstarter!B:H, 7, FALSE)</f>
        <v>USD</v>
      </c>
      <c r="H1739">
        <f>VLOOKUP(A1739, Kickstarter!B:I, 8, FALSE)</f>
        <v>1437432392</v>
      </c>
    </row>
    <row r="1740" spans="1:8" ht="45" x14ac:dyDescent="0.25">
      <c r="A1740" s="1" t="s">
        <v>1739</v>
      </c>
      <c r="B1740" s="1" t="str">
        <f>VLOOKUP(A1740, Kickstarter!B:C, 2, FALSE)</f>
        <v>Music that inspires and gives hope for overcoming and change. And it is good music.</v>
      </c>
      <c r="C1740" s="9">
        <f>VLOOKUP(A1740, Kickstarter!B:E, 3, FALSE)</f>
        <v>5000</v>
      </c>
      <c r="D1740">
        <f>VLOOKUP(A1740, Kickstarter!B:E, 4, FALSE)</f>
        <v>20</v>
      </c>
      <c r="E1740" t="str">
        <f>VLOOKUP(A1740, Kickstarter!B:F, 5, FALSE)</f>
        <v>failed</v>
      </c>
      <c r="F1740" t="str">
        <f>VLOOKUP(A1740, Kickstarter!B:G, 6, FALSE)</f>
        <v>US</v>
      </c>
      <c r="G1740" t="str">
        <f>VLOOKUP(A1740, Kickstarter!B:H, 7, FALSE)</f>
        <v>USD</v>
      </c>
      <c r="H1740">
        <f>VLOOKUP(A1740, Kickstarter!B:I, 8, FALSE)</f>
        <v>1412283542</v>
      </c>
    </row>
    <row r="1741" spans="1:8" ht="45" x14ac:dyDescent="0.25">
      <c r="A1741" s="1" t="s">
        <v>1740</v>
      </c>
      <c r="B1741" s="1" t="str">
        <f>VLOOKUP(A1741, Kickstarter!B:C, 2, FALSE)</f>
        <v>HELP US RECORD -- SWEET LOVE -- Listen to this sped up ROUGH version and be sure and check out the unique REWARDS ---</v>
      </c>
      <c r="C1741" s="9">
        <f>VLOOKUP(A1741, Kickstarter!B:E, 3, FALSE)</f>
        <v>1000</v>
      </c>
      <c r="D1741">
        <f>VLOOKUP(A1741, Kickstarter!B:E, 4, FALSE)</f>
        <v>1</v>
      </c>
      <c r="E1741" t="str">
        <f>VLOOKUP(A1741, Kickstarter!B:F, 5, FALSE)</f>
        <v>failed</v>
      </c>
      <c r="F1741" t="str">
        <f>VLOOKUP(A1741, Kickstarter!B:G, 6, FALSE)</f>
        <v>US</v>
      </c>
      <c r="G1741" t="str">
        <f>VLOOKUP(A1741, Kickstarter!B:H, 7, FALSE)</f>
        <v>USD</v>
      </c>
      <c r="H1741">
        <f>VLOOKUP(A1741, Kickstarter!B:I, 8, FALSE)</f>
        <v>1462391932</v>
      </c>
    </row>
    <row r="1742" spans="1:8" ht="45" x14ac:dyDescent="0.25">
      <c r="A1742" s="1" t="s">
        <v>1741</v>
      </c>
      <c r="B1742" s="1" t="str">
        <f>VLOOKUP(A1742, Kickstarter!B:C, 2, FALSE)</f>
        <v>I recently recorded a new single. With your help I can return to the studio. Would you like to be part of my next worship project?</v>
      </c>
      <c r="C1742" s="9">
        <f>VLOOKUP(A1742, Kickstarter!B:E, 3, FALSE)</f>
        <v>3000</v>
      </c>
      <c r="D1742">
        <f>VLOOKUP(A1742, Kickstarter!B:E, 4, FALSE)</f>
        <v>0</v>
      </c>
      <c r="E1742" t="str">
        <f>VLOOKUP(A1742, Kickstarter!B:F, 5, FALSE)</f>
        <v>failed</v>
      </c>
      <c r="F1742" t="str">
        <f>VLOOKUP(A1742, Kickstarter!B:G, 6, FALSE)</f>
        <v>US</v>
      </c>
      <c r="G1742" t="str">
        <f>VLOOKUP(A1742, Kickstarter!B:H, 7, FALSE)</f>
        <v>USD</v>
      </c>
      <c r="H1742">
        <f>VLOOKUP(A1742, Kickstarter!B:I, 8, FALSE)</f>
        <v>1437075422</v>
      </c>
    </row>
    <row r="1743" spans="1:8" ht="45" x14ac:dyDescent="0.25">
      <c r="A1743" s="1" t="s">
        <v>1742</v>
      </c>
      <c r="B1743" s="1" t="str">
        <f>VLOOKUP(A1743, Kickstarter!B:C, 2, FALSE)</f>
        <v>A photo journal documenting my experiences and travels across New Zealand</v>
      </c>
      <c r="C1743" s="9">
        <f>VLOOKUP(A1743, Kickstarter!B:E, 3, FALSE)</f>
        <v>1200</v>
      </c>
      <c r="D1743">
        <f>VLOOKUP(A1743, Kickstarter!B:E, 4, FALSE)</f>
        <v>1330</v>
      </c>
      <c r="E1743" t="str">
        <f>VLOOKUP(A1743, Kickstarter!B:F, 5, FALSE)</f>
        <v>successful</v>
      </c>
      <c r="F1743" t="str">
        <f>VLOOKUP(A1743, Kickstarter!B:G, 6, FALSE)</f>
        <v>GB</v>
      </c>
      <c r="G1743" t="str">
        <f>VLOOKUP(A1743, Kickstarter!B:H, 7, FALSE)</f>
        <v>GBP</v>
      </c>
      <c r="H1743">
        <f>VLOOKUP(A1743, Kickstarter!B:I, 8, FALSE)</f>
        <v>1433948671</v>
      </c>
    </row>
    <row r="1744" spans="1:8" ht="60" x14ac:dyDescent="0.25">
      <c r="A1744" s="1" t="s">
        <v>1743</v>
      </c>
      <c r="B1744" s="1" t="str">
        <f>VLOOKUP(A1744, Kickstarter!B:C, 2, FALSE)</f>
        <v>Clark &amp; Addison: A Wrigley Field Photography Book that would be the perfect addition to your sports collection, office or coffee table!</v>
      </c>
      <c r="C1744" s="9">
        <f>VLOOKUP(A1744, Kickstarter!B:E, 3, FALSE)</f>
        <v>2000</v>
      </c>
      <c r="D1744">
        <f>VLOOKUP(A1744, Kickstarter!B:E, 4, FALSE)</f>
        <v>2175</v>
      </c>
      <c r="E1744" t="str">
        <f>VLOOKUP(A1744, Kickstarter!B:F, 5, FALSE)</f>
        <v>successful</v>
      </c>
      <c r="F1744" t="str">
        <f>VLOOKUP(A1744, Kickstarter!B:G, 6, FALSE)</f>
        <v>US</v>
      </c>
      <c r="G1744" t="str">
        <f>VLOOKUP(A1744, Kickstarter!B:H, 7, FALSE)</f>
        <v>USD</v>
      </c>
      <c r="H1744">
        <f>VLOOKUP(A1744, Kickstarter!B:I, 8, FALSE)</f>
        <v>1483822800</v>
      </c>
    </row>
    <row r="1745" spans="1:8" ht="45" x14ac:dyDescent="0.25">
      <c r="A1745" s="1" t="s">
        <v>1744</v>
      </c>
      <c r="B1745" s="1" t="str">
        <f>VLOOKUP(A1745, Kickstarter!B:C, 2, FALSE)</f>
        <v>Visual documentation of the endangered IÃ±upiat language, captured in the form of a printed photography book.</v>
      </c>
      <c r="C1745" s="9">
        <f>VLOOKUP(A1745, Kickstarter!B:E, 3, FALSE)</f>
        <v>6000</v>
      </c>
      <c r="D1745">
        <f>VLOOKUP(A1745, Kickstarter!B:E, 4, FALSE)</f>
        <v>6025</v>
      </c>
      <c r="E1745" t="str">
        <f>VLOOKUP(A1745, Kickstarter!B:F, 5, FALSE)</f>
        <v>successful</v>
      </c>
      <c r="F1745" t="str">
        <f>VLOOKUP(A1745, Kickstarter!B:G, 6, FALSE)</f>
        <v>US</v>
      </c>
      <c r="G1745" t="str">
        <f>VLOOKUP(A1745, Kickstarter!B:H, 7, FALSE)</f>
        <v>USD</v>
      </c>
      <c r="H1745">
        <f>VLOOKUP(A1745, Kickstarter!B:I, 8, FALSE)</f>
        <v>1472270340</v>
      </c>
    </row>
    <row r="1746" spans="1:8" ht="60" x14ac:dyDescent="0.25">
      <c r="A1746" s="1" t="s">
        <v>1745</v>
      </c>
      <c r="B1746" s="1" t="str">
        <f>VLOOKUP(A1746, Kickstarter!B:C, 2, FALSE)</f>
        <v>This book is the embodiment of my passion for water &amp; photography, which I hope will inspire you to pick up your camera and explore.</v>
      </c>
      <c r="C1746" s="9">
        <f>VLOOKUP(A1746, Kickstarter!B:E, 3, FALSE)</f>
        <v>5500</v>
      </c>
      <c r="D1746">
        <f>VLOOKUP(A1746, Kickstarter!B:E, 4, FALSE)</f>
        <v>6515</v>
      </c>
      <c r="E1746" t="str">
        <f>VLOOKUP(A1746, Kickstarter!B:F, 5, FALSE)</f>
        <v>successful</v>
      </c>
      <c r="F1746" t="str">
        <f>VLOOKUP(A1746, Kickstarter!B:G, 6, FALSE)</f>
        <v>GB</v>
      </c>
      <c r="G1746" t="str">
        <f>VLOOKUP(A1746, Kickstarter!B:H, 7, FALSE)</f>
        <v>GBP</v>
      </c>
      <c r="H1746">
        <f>VLOOKUP(A1746, Kickstarter!B:I, 8, FALSE)</f>
        <v>1425821477</v>
      </c>
    </row>
    <row r="1747" spans="1:8" ht="60" x14ac:dyDescent="0.25">
      <c r="A1747" s="1" t="s">
        <v>1746</v>
      </c>
      <c r="B1747" s="1" t="str">
        <f>VLOOKUP(A1747, Kickstarter!B:C, 2, FALSE)</f>
        <v>A Guidebook to the Coolest Places and Things About Detroit by The Nain Rouge, or Red Gnome, Detroit's oldest and coolest resident.</v>
      </c>
      <c r="C1747" s="9">
        <f>VLOOKUP(A1747, Kickstarter!B:E, 3, FALSE)</f>
        <v>7000</v>
      </c>
      <c r="D1747">
        <f>VLOOKUP(A1747, Kickstarter!B:E, 4, FALSE)</f>
        <v>7981</v>
      </c>
      <c r="E1747" t="str">
        <f>VLOOKUP(A1747, Kickstarter!B:F, 5, FALSE)</f>
        <v>successful</v>
      </c>
      <c r="F1747" t="str">
        <f>VLOOKUP(A1747, Kickstarter!B:G, 6, FALSE)</f>
        <v>US</v>
      </c>
      <c r="G1747" t="str">
        <f>VLOOKUP(A1747, Kickstarter!B:H, 7, FALSE)</f>
        <v>USD</v>
      </c>
      <c r="H1747">
        <f>VLOOKUP(A1747, Kickstarter!B:I, 8, FALSE)</f>
        <v>1482372000</v>
      </c>
    </row>
    <row r="1748" spans="1:8" ht="60" x14ac:dyDescent="0.25">
      <c r="A1748" s="1" t="s">
        <v>1747</v>
      </c>
      <c r="B1748" s="1" t="str">
        <f>VLOOKUP(A1748, Kickstarter!B:C, 2, FALSE)</f>
        <v>Photo-documenting the refugees of France. Witnessing their humanity. Exploring the common threads of what it means to live at the Edge.</v>
      </c>
      <c r="C1748" s="9">
        <f>VLOOKUP(A1748, Kickstarter!B:E, 3, FALSE)</f>
        <v>15000</v>
      </c>
      <c r="D1748">
        <f>VLOOKUP(A1748, Kickstarter!B:E, 4, FALSE)</f>
        <v>22215</v>
      </c>
      <c r="E1748" t="str">
        <f>VLOOKUP(A1748, Kickstarter!B:F, 5, FALSE)</f>
        <v>successful</v>
      </c>
      <c r="F1748" t="str">
        <f>VLOOKUP(A1748, Kickstarter!B:G, 6, FALSE)</f>
        <v>US</v>
      </c>
      <c r="G1748" t="str">
        <f>VLOOKUP(A1748, Kickstarter!B:H, 7, FALSE)</f>
        <v>USD</v>
      </c>
      <c r="H1748">
        <f>VLOOKUP(A1748, Kickstarter!B:I, 8, FALSE)</f>
        <v>1479952800</v>
      </c>
    </row>
    <row r="1749" spans="1:8" ht="60" x14ac:dyDescent="0.25">
      <c r="A1749" s="1" t="s">
        <v>1748</v>
      </c>
      <c r="B1749" s="1" t="str">
        <f>VLOOKUP(A1749, Kickstarter!B:C, 2, FALSE)</f>
        <v>A beautiful, limited edition, photobook about the story of the last year of my mother's life, to be published by Dewi Lewis.</v>
      </c>
      <c r="C1749" s="9">
        <f>VLOOKUP(A1749, Kickstarter!B:E, 3, FALSE)</f>
        <v>9000</v>
      </c>
      <c r="D1749">
        <f>VLOOKUP(A1749, Kickstarter!B:E, 4, FALSE)</f>
        <v>9446</v>
      </c>
      <c r="E1749" t="str">
        <f>VLOOKUP(A1749, Kickstarter!B:F, 5, FALSE)</f>
        <v>successful</v>
      </c>
      <c r="F1749" t="str">
        <f>VLOOKUP(A1749, Kickstarter!B:G, 6, FALSE)</f>
        <v>GB</v>
      </c>
      <c r="G1749" t="str">
        <f>VLOOKUP(A1749, Kickstarter!B:H, 7, FALSE)</f>
        <v>GBP</v>
      </c>
      <c r="H1749">
        <f>VLOOKUP(A1749, Kickstarter!B:I, 8, FALSE)</f>
        <v>1447426800</v>
      </c>
    </row>
    <row r="1750" spans="1:8" ht="45" x14ac:dyDescent="0.25">
      <c r="A1750" s="1" t="s">
        <v>1749</v>
      </c>
      <c r="B1750" s="1" t="str">
        <f>VLOOKUP(A1750, Kickstarter!B:C, 2, FALSE)</f>
        <v>Telling the story of the city through remarkable people who live in Vancouver today.</v>
      </c>
      <c r="C1750" s="9">
        <f>VLOOKUP(A1750, Kickstarter!B:E, 3, FALSE)</f>
        <v>50000</v>
      </c>
      <c r="D1750">
        <f>VLOOKUP(A1750, Kickstarter!B:E, 4, FALSE)</f>
        <v>64974</v>
      </c>
      <c r="E1750" t="str">
        <f>VLOOKUP(A1750, Kickstarter!B:F, 5, FALSE)</f>
        <v>successful</v>
      </c>
      <c r="F1750" t="str">
        <f>VLOOKUP(A1750, Kickstarter!B:G, 6, FALSE)</f>
        <v>CA</v>
      </c>
      <c r="G1750" t="str">
        <f>VLOOKUP(A1750, Kickstarter!B:H, 7, FALSE)</f>
        <v>CAD</v>
      </c>
      <c r="H1750">
        <f>VLOOKUP(A1750, Kickstarter!B:I, 8, FALSE)</f>
        <v>1441234143</v>
      </c>
    </row>
    <row r="1751" spans="1:8" ht="45" x14ac:dyDescent="0.25">
      <c r="A1751" s="1" t="s">
        <v>1750</v>
      </c>
      <c r="B1751" s="1" t="str">
        <f>VLOOKUP(A1751, Kickstarter!B:C, 2, FALSE)</f>
        <v>Help me fund the production run of my first book by local Photographer Sandro Ortolani.</v>
      </c>
      <c r="C1751" s="9">
        <f>VLOOKUP(A1751, Kickstarter!B:E, 3, FALSE)</f>
        <v>10050</v>
      </c>
      <c r="D1751">
        <f>VLOOKUP(A1751, Kickstarter!B:E, 4, FALSE)</f>
        <v>12410.5</v>
      </c>
      <c r="E1751" t="str">
        <f>VLOOKUP(A1751, Kickstarter!B:F, 5, FALSE)</f>
        <v>successful</v>
      </c>
      <c r="F1751" t="str">
        <f>VLOOKUP(A1751, Kickstarter!B:G, 6, FALSE)</f>
        <v>LU</v>
      </c>
      <c r="G1751" t="str">
        <f>VLOOKUP(A1751, Kickstarter!B:H, 7, FALSE)</f>
        <v>EUR</v>
      </c>
      <c r="H1751">
        <f>VLOOKUP(A1751, Kickstarter!B:I, 8, FALSE)</f>
        <v>1488394800</v>
      </c>
    </row>
    <row r="1752" spans="1:8" ht="60" x14ac:dyDescent="0.25">
      <c r="A1752" s="1" t="s">
        <v>1751</v>
      </c>
      <c r="B1752" s="1" t="str">
        <f>VLOOKUP(A1752, Kickstarter!B:C, 2, FALSE)</f>
        <v>A book of portraits and histories making LGBT (Lesbian, Gay, Transgender, Bisexual) loving relationships visible, normal, and accepted.</v>
      </c>
      <c r="C1752" s="9">
        <f>VLOOKUP(A1752, Kickstarter!B:E, 3, FALSE)</f>
        <v>5000</v>
      </c>
      <c r="D1752">
        <f>VLOOKUP(A1752, Kickstarter!B:E, 4, FALSE)</f>
        <v>10081</v>
      </c>
      <c r="E1752" t="str">
        <f>VLOOKUP(A1752, Kickstarter!B:F, 5, FALSE)</f>
        <v>successful</v>
      </c>
      <c r="F1752" t="str">
        <f>VLOOKUP(A1752, Kickstarter!B:G, 6, FALSE)</f>
        <v>US</v>
      </c>
      <c r="G1752" t="str">
        <f>VLOOKUP(A1752, Kickstarter!B:H, 7, FALSE)</f>
        <v>USD</v>
      </c>
      <c r="H1752">
        <f>VLOOKUP(A1752, Kickstarter!B:I, 8, FALSE)</f>
        <v>1461096304</v>
      </c>
    </row>
    <row r="1753" spans="1:8" ht="30" x14ac:dyDescent="0.25">
      <c r="A1753" s="1" t="s">
        <v>1752</v>
      </c>
      <c r="B1753" s="1" t="str">
        <f>VLOOKUP(A1753, Kickstarter!B:C, 2, FALSE)</f>
        <v>Photographs and stories culled from 10 years of road trips through rural Greece</v>
      </c>
      <c r="C1753" s="9">
        <f>VLOOKUP(A1753, Kickstarter!B:E, 3, FALSE)</f>
        <v>10000</v>
      </c>
      <c r="D1753">
        <f>VLOOKUP(A1753, Kickstarter!B:E, 4, FALSE)</f>
        <v>10290</v>
      </c>
      <c r="E1753" t="str">
        <f>VLOOKUP(A1753, Kickstarter!B:F, 5, FALSE)</f>
        <v>successful</v>
      </c>
      <c r="F1753" t="str">
        <f>VLOOKUP(A1753, Kickstarter!B:G, 6, FALSE)</f>
        <v>US</v>
      </c>
      <c r="G1753" t="str">
        <f>VLOOKUP(A1753, Kickstarter!B:H, 7, FALSE)</f>
        <v>USD</v>
      </c>
      <c r="H1753">
        <f>VLOOKUP(A1753, Kickstarter!B:I, 8, FALSE)</f>
        <v>1426787123</v>
      </c>
    </row>
    <row r="1754" spans="1:8" ht="45" x14ac:dyDescent="0.25">
      <c r="A1754" s="1" t="s">
        <v>1753</v>
      </c>
      <c r="B1754" s="1" t="str">
        <f>VLOOKUP(A1754, Kickstarter!B:C, 2, FALSE)</f>
        <v>A little book of calm, in picture form, that will soothe the soul and un-furrow the brow.</v>
      </c>
      <c r="C1754" s="9">
        <f>VLOOKUP(A1754, Kickstarter!B:E, 3, FALSE)</f>
        <v>1200</v>
      </c>
      <c r="D1754">
        <f>VLOOKUP(A1754, Kickstarter!B:E, 4, FALSE)</f>
        <v>3122</v>
      </c>
      <c r="E1754" t="str">
        <f>VLOOKUP(A1754, Kickstarter!B:F, 5, FALSE)</f>
        <v>successful</v>
      </c>
      <c r="F1754" t="str">
        <f>VLOOKUP(A1754, Kickstarter!B:G, 6, FALSE)</f>
        <v>GB</v>
      </c>
      <c r="G1754" t="str">
        <f>VLOOKUP(A1754, Kickstarter!B:H, 7, FALSE)</f>
        <v>GBP</v>
      </c>
      <c r="H1754">
        <f>VLOOKUP(A1754, Kickstarter!B:I, 8, FALSE)</f>
        <v>1476425082</v>
      </c>
    </row>
    <row r="1755" spans="1:8" ht="45" x14ac:dyDescent="0.25">
      <c r="A1755" s="1" t="s">
        <v>1754</v>
      </c>
      <c r="B1755" s="1" t="str">
        <f>VLOOKUP(A1755, Kickstarter!B:C, 2, FALSE)</f>
        <v>A friend or fiend? To me he is both, this is his story - in his words, out of his mind, in my photos and straight in to your hearts!</v>
      </c>
      <c r="C1755" s="9">
        <f>VLOOKUP(A1755, Kickstarter!B:E, 3, FALSE)</f>
        <v>15000</v>
      </c>
      <c r="D1755">
        <f>VLOOKUP(A1755, Kickstarter!B:E, 4, FALSE)</f>
        <v>16200</v>
      </c>
      <c r="E1755" t="str">
        <f>VLOOKUP(A1755, Kickstarter!B:F, 5, FALSE)</f>
        <v>successful</v>
      </c>
      <c r="F1755" t="str">
        <f>VLOOKUP(A1755, Kickstarter!B:G, 6, FALSE)</f>
        <v>DK</v>
      </c>
      <c r="G1755" t="str">
        <f>VLOOKUP(A1755, Kickstarter!B:H, 7, FALSE)</f>
        <v>DKK</v>
      </c>
      <c r="H1755">
        <f>VLOOKUP(A1755, Kickstarter!B:I, 8, FALSE)</f>
        <v>1458579568</v>
      </c>
    </row>
    <row r="1756" spans="1:8" ht="60" x14ac:dyDescent="0.25">
      <c r="A1756" s="1" t="s">
        <v>1755</v>
      </c>
      <c r="B1756" s="1" t="str">
        <f>VLOOKUP(A1756, Kickstarter!B:C, 2, FALSE)</f>
        <v>A photography publication that looks behind the myths, clichÃ©s and fairytales that surround Ottawa, the capital of Canada.</v>
      </c>
      <c r="C1756" s="9">
        <f>VLOOKUP(A1756, Kickstarter!B:E, 3, FALSE)</f>
        <v>8500</v>
      </c>
      <c r="D1756">
        <f>VLOOKUP(A1756, Kickstarter!B:E, 4, FALSE)</f>
        <v>9395</v>
      </c>
      <c r="E1756" t="str">
        <f>VLOOKUP(A1756, Kickstarter!B:F, 5, FALSE)</f>
        <v>successful</v>
      </c>
      <c r="F1756" t="str">
        <f>VLOOKUP(A1756, Kickstarter!B:G, 6, FALSE)</f>
        <v>CA</v>
      </c>
      <c r="G1756" t="str">
        <f>VLOOKUP(A1756, Kickstarter!B:H, 7, FALSE)</f>
        <v>CAD</v>
      </c>
      <c r="H1756">
        <f>VLOOKUP(A1756, Kickstarter!B:I, 8, FALSE)</f>
        <v>1428091353</v>
      </c>
    </row>
    <row r="1757" spans="1:8" ht="60" x14ac:dyDescent="0.25">
      <c r="A1757" s="1" t="s">
        <v>1756</v>
      </c>
      <c r="B1757" s="1" t="str">
        <f>VLOOKUP(A1757, Kickstarter!B:C, 2, FALSE)</f>
        <v>For about a year I've been taking pictures while walking around the block with my dog. Want to publish a ebook of what I captured.</v>
      </c>
      <c r="C1757" s="9">
        <f>VLOOKUP(A1757, Kickstarter!B:E, 3, FALSE)</f>
        <v>25</v>
      </c>
      <c r="D1757">
        <f>VLOOKUP(A1757, Kickstarter!B:E, 4, FALSE)</f>
        <v>30</v>
      </c>
      <c r="E1757" t="str">
        <f>VLOOKUP(A1757, Kickstarter!B:F, 5, FALSE)</f>
        <v>successful</v>
      </c>
      <c r="F1757" t="str">
        <f>VLOOKUP(A1757, Kickstarter!B:G, 6, FALSE)</f>
        <v>US</v>
      </c>
      <c r="G1757" t="str">
        <f>VLOOKUP(A1757, Kickstarter!B:H, 7, FALSE)</f>
        <v>USD</v>
      </c>
      <c r="H1757">
        <f>VLOOKUP(A1757, Kickstarter!B:I, 8, FALSE)</f>
        <v>1444071361</v>
      </c>
    </row>
    <row r="1758" spans="1:8" ht="45" x14ac:dyDescent="0.25">
      <c r="A1758" s="1" t="s">
        <v>1757</v>
      </c>
      <c r="B1758" s="1" t="str">
        <f>VLOOKUP(A1758, Kickstarter!B:C, 2, FALSE)</f>
        <v>214 is a photobook about the local hip hop culture in Dallas, Texas between 2012 and 2014 by photographer, Mariah Tyler.</v>
      </c>
      <c r="C1758" s="9">
        <f>VLOOKUP(A1758, Kickstarter!B:E, 3, FALSE)</f>
        <v>5500</v>
      </c>
      <c r="D1758">
        <f>VLOOKUP(A1758, Kickstarter!B:E, 4, FALSE)</f>
        <v>5655.6</v>
      </c>
      <c r="E1758" t="str">
        <f>VLOOKUP(A1758, Kickstarter!B:F, 5, FALSE)</f>
        <v>successful</v>
      </c>
      <c r="F1758" t="str">
        <f>VLOOKUP(A1758, Kickstarter!B:G, 6, FALSE)</f>
        <v>US</v>
      </c>
      <c r="G1758" t="str">
        <f>VLOOKUP(A1758, Kickstarter!B:H, 7, FALSE)</f>
        <v>USD</v>
      </c>
      <c r="H1758">
        <f>VLOOKUP(A1758, Kickstarter!B:I, 8, FALSE)</f>
        <v>1472443269</v>
      </c>
    </row>
    <row r="1759" spans="1:8" ht="45" x14ac:dyDescent="0.25">
      <c r="A1759" s="1" t="s">
        <v>1758</v>
      </c>
      <c r="B1759" s="1" t="str">
        <f>VLOOKUP(A1759, Kickstarter!B:C, 2, FALSE)</f>
        <v>I want to create a self published photo art book on the topic of the resurgence of femininity.</v>
      </c>
      <c r="C1759" s="9">
        <f>VLOOKUP(A1759, Kickstarter!B:E, 3, FALSE)</f>
        <v>5000</v>
      </c>
      <c r="D1759">
        <f>VLOOKUP(A1759, Kickstarter!B:E, 4, FALSE)</f>
        <v>5800</v>
      </c>
      <c r="E1759" t="str">
        <f>VLOOKUP(A1759, Kickstarter!B:F, 5, FALSE)</f>
        <v>successful</v>
      </c>
      <c r="F1759" t="str">
        <f>VLOOKUP(A1759, Kickstarter!B:G, 6, FALSE)</f>
        <v>US</v>
      </c>
      <c r="G1759" t="str">
        <f>VLOOKUP(A1759, Kickstarter!B:H, 7, FALSE)</f>
        <v>USD</v>
      </c>
      <c r="H1759">
        <f>VLOOKUP(A1759, Kickstarter!B:I, 8, FALSE)</f>
        <v>1485631740</v>
      </c>
    </row>
    <row r="1760" spans="1:8" ht="60" x14ac:dyDescent="0.25">
      <c r="A1760" s="1" t="s">
        <v>1759</v>
      </c>
      <c r="B1760" s="1" t="str">
        <f>VLOOKUP(A1760, Kickstarter!B:C, 2, FALSE)</f>
        <v>Yashica TLRs (Twin Lens Reflex) history cards are a cool way to present Yashica TLR collections in a fun way: by playing cards. Enjoy!</v>
      </c>
      <c r="C1760" s="9">
        <f>VLOOKUP(A1760, Kickstarter!B:E, 3, FALSE)</f>
        <v>1000</v>
      </c>
      <c r="D1760">
        <f>VLOOKUP(A1760, Kickstarter!B:E, 4, FALSE)</f>
        <v>1147</v>
      </c>
      <c r="E1760" t="str">
        <f>VLOOKUP(A1760, Kickstarter!B:F, 5, FALSE)</f>
        <v>successful</v>
      </c>
      <c r="F1760" t="str">
        <f>VLOOKUP(A1760, Kickstarter!B:G, 6, FALSE)</f>
        <v>US</v>
      </c>
      <c r="G1760" t="str">
        <f>VLOOKUP(A1760, Kickstarter!B:H, 7, FALSE)</f>
        <v>USD</v>
      </c>
      <c r="H1760">
        <f>VLOOKUP(A1760, Kickstarter!B:I, 8, FALSE)</f>
        <v>1468536992</v>
      </c>
    </row>
    <row r="1761" spans="1:8" ht="30" x14ac:dyDescent="0.25">
      <c r="A1761" s="1" t="s">
        <v>1760</v>
      </c>
      <c r="B1761" s="1" t="str">
        <f>VLOOKUP(A1761, Kickstarter!B:C, 2, FALSE)</f>
        <v>Death Valley will be the first photo book of Andi State</v>
      </c>
      <c r="C1761" s="9">
        <f>VLOOKUP(A1761, Kickstarter!B:E, 3, FALSE)</f>
        <v>5000</v>
      </c>
      <c r="D1761">
        <f>VLOOKUP(A1761, Kickstarter!B:E, 4, FALSE)</f>
        <v>5330</v>
      </c>
      <c r="E1761" t="str">
        <f>VLOOKUP(A1761, Kickstarter!B:F, 5, FALSE)</f>
        <v>successful</v>
      </c>
      <c r="F1761" t="str">
        <f>VLOOKUP(A1761, Kickstarter!B:G, 6, FALSE)</f>
        <v>US</v>
      </c>
      <c r="G1761" t="str">
        <f>VLOOKUP(A1761, Kickstarter!B:H, 7, FALSE)</f>
        <v>USD</v>
      </c>
      <c r="H1761">
        <f>VLOOKUP(A1761, Kickstarter!B:I, 8, FALSE)</f>
        <v>1427309629</v>
      </c>
    </row>
    <row r="1762" spans="1:8" ht="60" x14ac:dyDescent="0.25">
      <c r="A1762" s="1" t="s">
        <v>1761</v>
      </c>
      <c r="B1762" s="1" t="str">
        <f>VLOOKUP(A1762, Kickstarter!B:C, 2, FALSE)</f>
        <v>Thank you all so much for your pledges! We reached the goal! To continue supporting or for any questions email arisjerome@gmail.com</v>
      </c>
      <c r="C1762" s="9">
        <f>VLOOKUP(A1762, Kickstarter!B:E, 3, FALSE)</f>
        <v>5000</v>
      </c>
      <c r="D1762">
        <f>VLOOKUP(A1762, Kickstarter!B:E, 4, FALSE)</f>
        <v>8272</v>
      </c>
      <c r="E1762" t="str">
        <f>VLOOKUP(A1762, Kickstarter!B:F, 5, FALSE)</f>
        <v>successful</v>
      </c>
      <c r="F1762" t="str">
        <f>VLOOKUP(A1762, Kickstarter!B:G, 6, FALSE)</f>
        <v>US</v>
      </c>
      <c r="G1762" t="str">
        <f>VLOOKUP(A1762, Kickstarter!B:H, 7, FALSE)</f>
        <v>USD</v>
      </c>
      <c r="H1762">
        <f>VLOOKUP(A1762, Kickstarter!B:I, 8, FALSE)</f>
        <v>1456416513</v>
      </c>
    </row>
    <row r="1763" spans="1:8" ht="30" x14ac:dyDescent="0.25">
      <c r="A1763" s="1" t="s">
        <v>1762</v>
      </c>
      <c r="B1763" s="1" t="str">
        <f>VLOOKUP(A1763, Kickstarter!B:C, 2, FALSE)</f>
        <v>A hardcover photobook telling the naked truth of a young photographers journey.</v>
      </c>
      <c r="C1763" s="9">
        <f>VLOOKUP(A1763, Kickstarter!B:E, 3, FALSE)</f>
        <v>100</v>
      </c>
      <c r="D1763">
        <f>VLOOKUP(A1763, Kickstarter!B:E, 4, FALSE)</f>
        <v>155</v>
      </c>
      <c r="E1763" t="str">
        <f>VLOOKUP(A1763, Kickstarter!B:F, 5, FALSE)</f>
        <v>successful</v>
      </c>
      <c r="F1763" t="str">
        <f>VLOOKUP(A1763, Kickstarter!B:G, 6, FALSE)</f>
        <v>GB</v>
      </c>
      <c r="G1763" t="str">
        <f>VLOOKUP(A1763, Kickstarter!B:H, 7, FALSE)</f>
        <v>GBP</v>
      </c>
      <c r="H1763">
        <f>VLOOKUP(A1763, Kickstarter!B:I, 8, FALSE)</f>
        <v>1442065060</v>
      </c>
    </row>
    <row r="1764" spans="1:8" ht="30" x14ac:dyDescent="0.25">
      <c r="A1764" s="1" t="s">
        <v>1763</v>
      </c>
      <c r="B1764" s="1" t="str">
        <f>VLOOKUP(A1764, Kickstarter!B:C, 2, FALSE)</f>
        <v>Project rewards $25 gets you 190+ digital images</v>
      </c>
      <c r="C1764" s="9">
        <f>VLOOKUP(A1764, Kickstarter!B:E, 3, FALSE)</f>
        <v>100</v>
      </c>
      <c r="D1764">
        <f>VLOOKUP(A1764, Kickstarter!B:E, 4, FALSE)</f>
        <v>885</v>
      </c>
      <c r="E1764" t="str">
        <f>VLOOKUP(A1764, Kickstarter!B:F, 5, FALSE)</f>
        <v>successful</v>
      </c>
      <c r="F1764" t="str">
        <f>VLOOKUP(A1764, Kickstarter!B:G, 6, FALSE)</f>
        <v>US</v>
      </c>
      <c r="G1764" t="str">
        <f>VLOOKUP(A1764, Kickstarter!B:H, 7, FALSE)</f>
        <v>USD</v>
      </c>
      <c r="H1764">
        <f>VLOOKUP(A1764, Kickstarter!B:I, 8, FALSE)</f>
        <v>1457739245</v>
      </c>
    </row>
    <row r="1765" spans="1:8" ht="60" x14ac:dyDescent="0.25">
      <c r="A1765" s="1" t="s">
        <v>1764</v>
      </c>
      <c r="B1765" s="1" t="str">
        <f>VLOOKUP(A1765, Kickstarter!B:C, 2, FALSE)</f>
        <v>Hardcover photo book featuring bold, beautiful, confident models and coffee tables in outrageous juxtaposition with the backgrounds.</v>
      </c>
      <c r="C1765" s="9">
        <f>VLOOKUP(A1765, Kickstarter!B:E, 3, FALSE)</f>
        <v>12000</v>
      </c>
      <c r="D1765">
        <f>VLOOKUP(A1765, Kickstarter!B:E, 4, FALSE)</f>
        <v>12229</v>
      </c>
      <c r="E1765" t="str">
        <f>VLOOKUP(A1765, Kickstarter!B:F, 5, FALSE)</f>
        <v>successful</v>
      </c>
      <c r="F1765" t="str">
        <f>VLOOKUP(A1765, Kickstarter!B:G, 6, FALSE)</f>
        <v>US</v>
      </c>
      <c r="G1765" t="str">
        <f>VLOOKUP(A1765, Kickstarter!B:H, 7, FALSE)</f>
        <v>USD</v>
      </c>
      <c r="H1765">
        <f>VLOOKUP(A1765, Kickstarter!B:I, 8, FALSE)</f>
        <v>1477255840</v>
      </c>
    </row>
    <row r="1766" spans="1:8" ht="60" x14ac:dyDescent="0.25">
      <c r="A1766" s="1" t="s">
        <v>1765</v>
      </c>
      <c r="B1766" s="1" t="str">
        <f>VLOOKUP(A1766, Kickstarter!B:C, 2, FALSE)</f>
        <v>Individual sportspeople are masters of their own destiny. This book is a gritty behind the scenes look at boxers striving for success</v>
      </c>
      <c r="C1766" s="9">
        <f>VLOOKUP(A1766, Kickstarter!B:E, 3, FALSE)</f>
        <v>11000</v>
      </c>
      <c r="D1766">
        <f>VLOOKUP(A1766, Kickstarter!B:E, 4, FALSE)</f>
        <v>2156</v>
      </c>
      <c r="E1766" t="str">
        <f>VLOOKUP(A1766, Kickstarter!B:F, 5, FALSE)</f>
        <v>failed</v>
      </c>
      <c r="F1766" t="str">
        <f>VLOOKUP(A1766, Kickstarter!B:G, 6, FALSE)</f>
        <v>GB</v>
      </c>
      <c r="G1766" t="str">
        <f>VLOOKUP(A1766, Kickstarter!B:H, 7, FALSE)</f>
        <v>GBP</v>
      </c>
      <c r="H1766">
        <f>VLOOKUP(A1766, Kickstarter!B:I, 8, FALSE)</f>
        <v>1407065979</v>
      </c>
    </row>
    <row r="1767" spans="1:8" ht="60" x14ac:dyDescent="0.25">
      <c r="A1767" s="1" t="s">
        <v>1766</v>
      </c>
      <c r="B1767" s="1" t="str">
        <f>VLOOKUP(A1767, Kickstarter!B:C, 2, FALSE)</f>
        <v>Everyday I meet new people and everyday I learn a new story. These are the most popular of those stories from the first year of OTWISI.</v>
      </c>
      <c r="C1767" s="9">
        <f>VLOOKUP(A1767, Kickstarter!B:E, 3, FALSE)</f>
        <v>12500</v>
      </c>
      <c r="D1767">
        <f>VLOOKUP(A1767, Kickstarter!B:E, 4, FALSE)</f>
        <v>7433.48</v>
      </c>
      <c r="E1767" t="str">
        <f>VLOOKUP(A1767, Kickstarter!B:F, 5, FALSE)</f>
        <v>failed</v>
      </c>
      <c r="F1767" t="str">
        <f>VLOOKUP(A1767, Kickstarter!B:G, 6, FALSE)</f>
        <v>US</v>
      </c>
      <c r="G1767" t="str">
        <f>VLOOKUP(A1767, Kickstarter!B:H, 7, FALSE)</f>
        <v>USD</v>
      </c>
      <c r="H1767">
        <f>VLOOKUP(A1767, Kickstarter!B:I, 8, FALSE)</f>
        <v>1407972712</v>
      </c>
    </row>
    <row r="1768" spans="1:8" ht="30" x14ac:dyDescent="0.25">
      <c r="A1768" s="1" t="s">
        <v>1767</v>
      </c>
      <c r="B1768" s="1" t="str">
        <f>VLOOKUP(A1768, Kickstarter!B:C, 2, FALSE)</f>
        <v>I want to create a beautiful book which documents the Melbourne music scene.</v>
      </c>
      <c r="C1768" s="9">
        <f>VLOOKUP(A1768, Kickstarter!B:E, 3, FALSE)</f>
        <v>1500</v>
      </c>
      <c r="D1768">
        <f>VLOOKUP(A1768, Kickstarter!B:E, 4, FALSE)</f>
        <v>0</v>
      </c>
      <c r="E1768" t="str">
        <f>VLOOKUP(A1768, Kickstarter!B:F, 5, FALSE)</f>
        <v>failed</v>
      </c>
      <c r="F1768" t="str">
        <f>VLOOKUP(A1768, Kickstarter!B:G, 6, FALSE)</f>
        <v>AU</v>
      </c>
      <c r="G1768" t="str">
        <f>VLOOKUP(A1768, Kickstarter!B:H, 7, FALSE)</f>
        <v>AUD</v>
      </c>
      <c r="H1768">
        <f>VLOOKUP(A1768, Kickstarter!B:I, 8, FALSE)</f>
        <v>1408999088</v>
      </c>
    </row>
    <row r="1769" spans="1:8" ht="45" x14ac:dyDescent="0.25">
      <c r="A1769" s="1" t="s">
        <v>1768</v>
      </c>
      <c r="B1769" s="1" t="str">
        <f>VLOOKUP(A1769, Kickstarter!B:C, 2, FALSE)</f>
        <v>A photographic search for the true meaning of pride for ones country during the World Cup</v>
      </c>
      <c r="C1769" s="9">
        <f>VLOOKUP(A1769, Kickstarter!B:E, 3, FALSE)</f>
        <v>5000</v>
      </c>
      <c r="D1769">
        <f>VLOOKUP(A1769, Kickstarter!B:E, 4, FALSE)</f>
        <v>2286</v>
      </c>
      <c r="E1769" t="str">
        <f>VLOOKUP(A1769, Kickstarter!B:F, 5, FALSE)</f>
        <v>failed</v>
      </c>
      <c r="F1769" t="str">
        <f>VLOOKUP(A1769, Kickstarter!B:G, 6, FALSE)</f>
        <v>US</v>
      </c>
      <c r="G1769" t="str">
        <f>VLOOKUP(A1769, Kickstarter!B:H, 7, FALSE)</f>
        <v>USD</v>
      </c>
      <c r="H1769">
        <f>VLOOKUP(A1769, Kickstarter!B:I, 8, FALSE)</f>
        <v>1407080884</v>
      </c>
    </row>
    <row r="1770" spans="1:8" ht="45" x14ac:dyDescent="0.25">
      <c r="A1770" s="1" t="s">
        <v>1769</v>
      </c>
      <c r="B1770" s="1" t="str">
        <f>VLOOKUP(A1770, Kickstarter!B:C, 2, FALSE)</f>
        <v>My goal is to create a catalog of farm-to-table recipes with stunning images from restaurants and farms in the southwest.</v>
      </c>
      <c r="C1770" s="9">
        <f>VLOOKUP(A1770, Kickstarter!B:E, 3, FALSE)</f>
        <v>5000</v>
      </c>
      <c r="D1770">
        <f>VLOOKUP(A1770, Kickstarter!B:E, 4, FALSE)</f>
        <v>187</v>
      </c>
      <c r="E1770" t="str">
        <f>VLOOKUP(A1770, Kickstarter!B:F, 5, FALSE)</f>
        <v>failed</v>
      </c>
      <c r="F1770" t="str">
        <f>VLOOKUP(A1770, Kickstarter!B:G, 6, FALSE)</f>
        <v>US</v>
      </c>
      <c r="G1770" t="str">
        <f>VLOOKUP(A1770, Kickstarter!B:H, 7, FALSE)</f>
        <v>USD</v>
      </c>
      <c r="H1770">
        <f>VLOOKUP(A1770, Kickstarter!B:I, 8, FALSE)</f>
        <v>1411824444</v>
      </c>
    </row>
    <row r="1771" spans="1:8" ht="45" x14ac:dyDescent="0.25">
      <c r="A1771" s="1" t="s">
        <v>1770</v>
      </c>
      <c r="B1771" s="1" t="str">
        <f>VLOOKUP(A1771, Kickstarter!B:C, 2, FALSE)</f>
        <v>To create a publication, and exhibition documenting the collection of Jamie Ross, longtime collector of Navajo Textiles</v>
      </c>
      <c r="C1771" s="9">
        <f>VLOOKUP(A1771, Kickstarter!B:E, 3, FALSE)</f>
        <v>40000</v>
      </c>
      <c r="D1771">
        <f>VLOOKUP(A1771, Kickstarter!B:E, 4, FALSE)</f>
        <v>1081</v>
      </c>
      <c r="E1771" t="str">
        <f>VLOOKUP(A1771, Kickstarter!B:F, 5, FALSE)</f>
        <v>failed</v>
      </c>
      <c r="F1771" t="str">
        <f>VLOOKUP(A1771, Kickstarter!B:G, 6, FALSE)</f>
        <v>US</v>
      </c>
      <c r="G1771" t="str">
        <f>VLOOKUP(A1771, Kickstarter!B:H, 7, FALSE)</f>
        <v>USD</v>
      </c>
      <c r="H1771">
        <f>VLOOKUP(A1771, Kickstarter!B:I, 8, FALSE)</f>
        <v>1421177959</v>
      </c>
    </row>
    <row r="1772" spans="1:8" ht="60" x14ac:dyDescent="0.25">
      <c r="A1772" s="1" t="s">
        <v>1771</v>
      </c>
      <c r="B1772" s="1" t="str">
        <f>VLOOKUP(A1772, Kickstarter!B:C, 2, FALSE)</f>
        <v>Auto-Archives non-profit library will publish a book of previously unseen 60s and 70s motor racing images by photographer Peter Darley.</v>
      </c>
      <c r="C1772" s="9">
        <f>VLOOKUP(A1772, Kickstarter!B:E, 3, FALSE)</f>
        <v>24500</v>
      </c>
      <c r="D1772">
        <f>VLOOKUP(A1772, Kickstarter!B:E, 4, FALSE)</f>
        <v>13846</v>
      </c>
      <c r="E1772" t="str">
        <f>VLOOKUP(A1772, Kickstarter!B:F, 5, FALSE)</f>
        <v>failed</v>
      </c>
      <c r="F1772" t="str">
        <f>VLOOKUP(A1772, Kickstarter!B:G, 6, FALSE)</f>
        <v>US</v>
      </c>
      <c r="G1772" t="str">
        <f>VLOOKUP(A1772, Kickstarter!B:H, 7, FALSE)</f>
        <v>USD</v>
      </c>
      <c r="H1772">
        <f>VLOOKUP(A1772, Kickstarter!B:I, 8, FALSE)</f>
        <v>1413312194</v>
      </c>
    </row>
    <row r="1773" spans="1:8" ht="60" x14ac:dyDescent="0.25">
      <c r="A1773" s="1" t="s">
        <v>1772</v>
      </c>
      <c r="B1773" s="1" t="str">
        <f>VLOOKUP(A1773, Kickstarter!B:C, 2, FALSE)</f>
        <v>Photographic book on the historic oil region of Pennsylvania where Edwin Drake drilled the well that started the modern oil industry.</v>
      </c>
      <c r="C1773" s="9">
        <f>VLOOKUP(A1773, Kickstarter!B:E, 3, FALSE)</f>
        <v>4200</v>
      </c>
      <c r="D1773">
        <f>VLOOKUP(A1773, Kickstarter!B:E, 4, FALSE)</f>
        <v>895</v>
      </c>
      <c r="E1773" t="str">
        <f>VLOOKUP(A1773, Kickstarter!B:F, 5, FALSE)</f>
        <v>failed</v>
      </c>
      <c r="F1773" t="str">
        <f>VLOOKUP(A1773, Kickstarter!B:G, 6, FALSE)</f>
        <v>GB</v>
      </c>
      <c r="G1773" t="str">
        <f>VLOOKUP(A1773, Kickstarter!B:H, 7, FALSE)</f>
        <v>GBP</v>
      </c>
      <c r="H1773">
        <f>VLOOKUP(A1773, Kickstarter!B:I, 8, FALSE)</f>
        <v>1414107040</v>
      </c>
    </row>
    <row r="1774" spans="1:8" ht="45" x14ac:dyDescent="0.25">
      <c r="A1774" s="1" t="s">
        <v>1773</v>
      </c>
      <c r="B1774" s="1" t="str">
        <f>VLOOKUP(A1774, Kickstarter!B:C, 2, FALSE)</f>
        <v>A photobook and a short documentary film telling the story of Holocaust in Northwestern Lithuania</v>
      </c>
      <c r="C1774" s="9">
        <f>VLOOKUP(A1774, Kickstarter!B:E, 3, FALSE)</f>
        <v>5500</v>
      </c>
      <c r="D1774">
        <f>VLOOKUP(A1774, Kickstarter!B:E, 4, FALSE)</f>
        <v>858</v>
      </c>
      <c r="E1774" t="str">
        <f>VLOOKUP(A1774, Kickstarter!B:F, 5, FALSE)</f>
        <v>failed</v>
      </c>
      <c r="F1774" t="str">
        <f>VLOOKUP(A1774, Kickstarter!B:G, 6, FALSE)</f>
        <v>GB</v>
      </c>
      <c r="G1774" t="str">
        <f>VLOOKUP(A1774, Kickstarter!B:H, 7, FALSE)</f>
        <v>GBP</v>
      </c>
      <c r="H1774">
        <f>VLOOKUP(A1774, Kickstarter!B:I, 8, FALSE)</f>
        <v>1404666836</v>
      </c>
    </row>
    <row r="1775" spans="1:8" ht="60" x14ac:dyDescent="0.25">
      <c r="A1775" s="1" t="s">
        <v>1774</v>
      </c>
      <c r="B1775" s="1" t="str">
        <f>VLOOKUP(A1775, Kickstarter!B:C, 2, FALSE)</f>
        <v>True Faith is a book about the true story of Ed Stilley and his promise to God to make instruments and give them to children for free.</v>
      </c>
      <c r="C1775" s="9">
        <f>VLOOKUP(A1775, Kickstarter!B:E, 3, FALSE)</f>
        <v>30000</v>
      </c>
      <c r="D1775">
        <f>VLOOKUP(A1775, Kickstarter!B:E, 4, FALSE)</f>
        <v>1877</v>
      </c>
      <c r="E1775" t="str">
        <f>VLOOKUP(A1775, Kickstarter!B:F, 5, FALSE)</f>
        <v>failed</v>
      </c>
      <c r="F1775" t="str">
        <f>VLOOKUP(A1775, Kickstarter!B:G, 6, FALSE)</f>
        <v>US</v>
      </c>
      <c r="G1775" t="str">
        <f>VLOOKUP(A1775, Kickstarter!B:H, 7, FALSE)</f>
        <v>USD</v>
      </c>
      <c r="H1775">
        <f>VLOOKUP(A1775, Kickstarter!B:I, 8, FALSE)</f>
        <v>1421691298</v>
      </c>
    </row>
    <row r="1776" spans="1:8" ht="60" x14ac:dyDescent="0.25">
      <c r="A1776" s="1" t="s">
        <v>1775</v>
      </c>
      <c r="B1776" s="1" t="str">
        <f>VLOOKUP(A1776, Kickstarter!B:C, 2, FALSE)</f>
        <v>A photo book of the artist's present and future portraits from 2013 to 2015, including actor and human rights activist George Takei.</v>
      </c>
      <c r="C1776" s="9">
        <f>VLOOKUP(A1776, Kickstarter!B:E, 3, FALSE)</f>
        <v>2500</v>
      </c>
      <c r="D1776">
        <f>VLOOKUP(A1776, Kickstarter!B:E, 4, FALSE)</f>
        <v>1148</v>
      </c>
      <c r="E1776" t="str">
        <f>VLOOKUP(A1776, Kickstarter!B:F, 5, FALSE)</f>
        <v>failed</v>
      </c>
      <c r="F1776" t="str">
        <f>VLOOKUP(A1776, Kickstarter!B:G, 6, FALSE)</f>
        <v>US</v>
      </c>
      <c r="G1776" t="str">
        <f>VLOOKUP(A1776, Kickstarter!B:H, 7, FALSE)</f>
        <v>USD</v>
      </c>
      <c r="H1776">
        <f>VLOOKUP(A1776, Kickstarter!B:I, 8, FALSE)</f>
        <v>1417273140</v>
      </c>
    </row>
    <row r="1777" spans="1:8" ht="45" x14ac:dyDescent="0.25">
      <c r="A1777" s="1" t="s">
        <v>1776</v>
      </c>
      <c r="B1777" s="1" t="str">
        <f>VLOOKUP(A1777, Kickstarter!B:C, 2, FALSE)</f>
        <v>Rarely seen images of Muhammad Ali in his prime as he trained in Miami Beach at the famous 5th Street Gym in the early 70s</v>
      </c>
      <c r="C1777" s="9">
        <f>VLOOKUP(A1777, Kickstarter!B:E, 3, FALSE)</f>
        <v>32500</v>
      </c>
      <c r="D1777">
        <f>VLOOKUP(A1777, Kickstarter!B:E, 4, FALSE)</f>
        <v>21158</v>
      </c>
      <c r="E1777" t="str">
        <f>VLOOKUP(A1777, Kickstarter!B:F, 5, FALSE)</f>
        <v>failed</v>
      </c>
      <c r="F1777" t="str">
        <f>VLOOKUP(A1777, Kickstarter!B:G, 6, FALSE)</f>
        <v>US</v>
      </c>
      <c r="G1777" t="str">
        <f>VLOOKUP(A1777, Kickstarter!B:H, 7, FALSE)</f>
        <v>USD</v>
      </c>
      <c r="H1777">
        <f>VLOOKUP(A1777, Kickstarter!B:I, 8, FALSE)</f>
        <v>1414193160</v>
      </c>
    </row>
    <row r="1778" spans="1:8" ht="45" x14ac:dyDescent="0.25">
      <c r="A1778" s="1" t="s">
        <v>1777</v>
      </c>
      <c r="B1778" s="1" t="str">
        <f>VLOOKUP(A1778, Kickstarter!B:C, 2, FALSE)</f>
        <v>A documentation of the implications of hedonistic architectural ventures in Dubai, the fastest growing city on the planet.</v>
      </c>
      <c r="C1778" s="9">
        <f>VLOOKUP(A1778, Kickstarter!B:E, 3, FALSE)</f>
        <v>5000</v>
      </c>
      <c r="D1778">
        <f>VLOOKUP(A1778, Kickstarter!B:E, 4, FALSE)</f>
        <v>335</v>
      </c>
      <c r="E1778" t="str">
        <f>VLOOKUP(A1778, Kickstarter!B:F, 5, FALSE)</f>
        <v>failed</v>
      </c>
      <c r="F1778" t="str">
        <f>VLOOKUP(A1778, Kickstarter!B:G, 6, FALSE)</f>
        <v>GB</v>
      </c>
      <c r="G1778" t="str">
        <f>VLOOKUP(A1778, Kickstarter!B:H, 7, FALSE)</f>
        <v>GBP</v>
      </c>
      <c r="H1778">
        <f>VLOOKUP(A1778, Kickstarter!B:I, 8, FALSE)</f>
        <v>1414623471</v>
      </c>
    </row>
    <row r="1779" spans="1:8" ht="60" x14ac:dyDescent="0.25">
      <c r="A1779" s="1" t="s">
        <v>1778</v>
      </c>
      <c r="B1779" s="1" t="str">
        <f>VLOOKUP(A1779, Kickstarter!B:C, 2, FALSE)</f>
        <v>Photobook â€˜All along the Control Towerâ€™ by Theo and Frans Barten. Photos of more than 50 disused WW2 Control Towers in the UK.</v>
      </c>
      <c r="C1779" s="9">
        <f>VLOOKUP(A1779, Kickstarter!B:E, 3, FALSE)</f>
        <v>4800</v>
      </c>
      <c r="D1779">
        <f>VLOOKUP(A1779, Kickstarter!B:E, 4, FALSE)</f>
        <v>651</v>
      </c>
      <c r="E1779" t="str">
        <f>VLOOKUP(A1779, Kickstarter!B:F, 5, FALSE)</f>
        <v>failed</v>
      </c>
      <c r="F1779" t="str">
        <f>VLOOKUP(A1779, Kickstarter!B:G, 6, FALSE)</f>
        <v>NL</v>
      </c>
      <c r="G1779" t="str">
        <f>VLOOKUP(A1779, Kickstarter!B:H, 7, FALSE)</f>
        <v>EUR</v>
      </c>
      <c r="H1779">
        <f>VLOOKUP(A1779, Kickstarter!B:I, 8, FALSE)</f>
        <v>1424421253</v>
      </c>
    </row>
    <row r="1780" spans="1:8" ht="45" x14ac:dyDescent="0.25">
      <c r="A1780" s="1" t="s">
        <v>1779</v>
      </c>
      <c r="B1780" s="1" t="str">
        <f>VLOOKUP(A1780, Kickstarter!B:C, 2, FALSE)</f>
        <v>This book combines portraits of Cuban life and and society with quotes from a diverse group of Cubans that live in Cuba now.</v>
      </c>
      <c r="C1780" s="9">
        <f>VLOOKUP(A1780, Kickstarter!B:E, 3, FALSE)</f>
        <v>50000</v>
      </c>
      <c r="D1780">
        <f>VLOOKUP(A1780, Kickstarter!B:E, 4, FALSE)</f>
        <v>995</v>
      </c>
      <c r="E1780" t="str">
        <f>VLOOKUP(A1780, Kickstarter!B:F, 5, FALSE)</f>
        <v>failed</v>
      </c>
      <c r="F1780" t="str">
        <f>VLOOKUP(A1780, Kickstarter!B:G, 6, FALSE)</f>
        <v>US</v>
      </c>
      <c r="G1780" t="str">
        <f>VLOOKUP(A1780, Kickstarter!B:H, 7, FALSE)</f>
        <v>USD</v>
      </c>
      <c r="H1780">
        <f>VLOOKUP(A1780, Kickstarter!B:I, 8, FALSE)</f>
        <v>1427485395</v>
      </c>
    </row>
    <row r="1781" spans="1:8" ht="60" x14ac:dyDescent="0.25">
      <c r="A1781" s="1" t="s">
        <v>1780</v>
      </c>
      <c r="B1781" s="1" t="str">
        <f>VLOOKUP(A1781, Kickstarter!B:C, 2, FALSE)</f>
        <v>Publication of an award-winning photographic series that explores the endless and beautiful dance between creation and destruction.</v>
      </c>
      <c r="C1781" s="9">
        <f>VLOOKUP(A1781, Kickstarter!B:E, 3, FALSE)</f>
        <v>11000</v>
      </c>
      <c r="D1781">
        <f>VLOOKUP(A1781, Kickstarter!B:E, 4, FALSE)</f>
        <v>3986</v>
      </c>
      <c r="E1781" t="str">
        <f>VLOOKUP(A1781, Kickstarter!B:F, 5, FALSE)</f>
        <v>failed</v>
      </c>
      <c r="F1781" t="str">
        <f>VLOOKUP(A1781, Kickstarter!B:G, 6, FALSE)</f>
        <v>US</v>
      </c>
      <c r="G1781" t="str">
        <f>VLOOKUP(A1781, Kickstarter!B:H, 7, FALSE)</f>
        <v>USD</v>
      </c>
      <c r="H1781">
        <f>VLOOKUP(A1781, Kickstarter!B:I, 8, FALSE)</f>
        <v>1472834180</v>
      </c>
    </row>
    <row r="1782" spans="1:8" ht="60" x14ac:dyDescent="0.25">
      <c r="A1782" s="1" t="s">
        <v>1781</v>
      </c>
      <c r="B1782" s="1" t="str">
        <f>VLOOKUP(A1782, Kickstarter!B:C, 2, FALSE)</f>
        <v>It is time to recognize and give to the indigenus groups the credit they deserve. It is time to understand where we come from.</v>
      </c>
      <c r="C1782" s="9">
        <f>VLOOKUP(A1782, Kickstarter!B:E, 3, FALSE)</f>
        <v>30000</v>
      </c>
      <c r="D1782">
        <f>VLOOKUP(A1782, Kickstarter!B:E, 4, FALSE)</f>
        <v>11923</v>
      </c>
      <c r="E1782" t="str">
        <f>VLOOKUP(A1782, Kickstarter!B:F, 5, FALSE)</f>
        <v>failed</v>
      </c>
      <c r="F1782" t="str">
        <f>VLOOKUP(A1782, Kickstarter!B:G, 6, FALSE)</f>
        <v>US</v>
      </c>
      <c r="G1782" t="str">
        <f>VLOOKUP(A1782, Kickstarter!B:H, 7, FALSE)</f>
        <v>USD</v>
      </c>
      <c r="H1782">
        <f>VLOOKUP(A1782, Kickstarter!B:I, 8, FALSE)</f>
        <v>1467469510</v>
      </c>
    </row>
    <row r="1783" spans="1:8" ht="60" x14ac:dyDescent="0.25">
      <c r="A1783" s="1" t="s">
        <v>1782</v>
      </c>
      <c r="B1783" s="1" t="str">
        <f>VLOOKUP(A1783, Kickstarter!B:C, 2, FALSE)</f>
        <v>A photobook of the US presidential election from a citizen's point of view, showing the major conventions, rallies, and election day.</v>
      </c>
      <c r="C1783" s="9">
        <f>VLOOKUP(A1783, Kickstarter!B:E, 3, FALSE)</f>
        <v>5500</v>
      </c>
      <c r="D1783">
        <f>VLOOKUP(A1783, Kickstarter!B:E, 4, FALSE)</f>
        <v>1417</v>
      </c>
      <c r="E1783" t="str">
        <f>VLOOKUP(A1783, Kickstarter!B:F, 5, FALSE)</f>
        <v>failed</v>
      </c>
      <c r="F1783" t="str">
        <f>VLOOKUP(A1783, Kickstarter!B:G, 6, FALSE)</f>
        <v>US</v>
      </c>
      <c r="G1783" t="str">
        <f>VLOOKUP(A1783, Kickstarter!B:H, 7, FALSE)</f>
        <v>USD</v>
      </c>
      <c r="H1783">
        <f>VLOOKUP(A1783, Kickstarter!B:I, 8, FALSE)</f>
        <v>1473950945</v>
      </c>
    </row>
    <row r="1784" spans="1:8" ht="60" x14ac:dyDescent="0.25">
      <c r="A1784" s="1" t="s">
        <v>1783</v>
      </c>
      <c r="B1784" s="1" t="str">
        <f>VLOOKUP(A1784, Kickstarter!B:C, 2, FALSE)</f>
        <v>I am traveling across the entire USA documenting cocktail culture to publish a stunning hard cover photo book of the resulting work.</v>
      </c>
      <c r="C1784" s="9">
        <f>VLOOKUP(A1784, Kickstarter!B:E, 3, FALSE)</f>
        <v>35000</v>
      </c>
      <c r="D1784">
        <f>VLOOKUP(A1784, Kickstarter!B:E, 4, FALSE)</f>
        <v>5422</v>
      </c>
      <c r="E1784" t="str">
        <f>VLOOKUP(A1784, Kickstarter!B:F, 5, FALSE)</f>
        <v>failed</v>
      </c>
      <c r="F1784" t="str">
        <f>VLOOKUP(A1784, Kickstarter!B:G, 6, FALSE)</f>
        <v>US</v>
      </c>
      <c r="G1784" t="str">
        <f>VLOOKUP(A1784, Kickstarter!B:H, 7, FALSE)</f>
        <v>USD</v>
      </c>
      <c r="H1784">
        <f>VLOOKUP(A1784, Kickstarter!B:I, 8, FALSE)</f>
        <v>1456062489</v>
      </c>
    </row>
    <row r="1785" spans="1:8" ht="60" x14ac:dyDescent="0.25">
      <c r="A1785" s="1" t="s">
        <v>1784</v>
      </c>
      <c r="B1785" s="1" t="str">
        <f>VLOOKUP(A1785, Kickstarter!B:C, 2, FALSE)</f>
        <v>My Buddy Spirit and I, Ara, camping full time camera on hand for a bit over nine years. "Hue of my Vision" is our Photo Book.</v>
      </c>
      <c r="C1785" s="9">
        <f>VLOOKUP(A1785, Kickstarter!B:E, 3, FALSE)</f>
        <v>40000</v>
      </c>
      <c r="D1785">
        <f>VLOOKUP(A1785, Kickstarter!B:E, 4, FALSE)</f>
        <v>9477</v>
      </c>
      <c r="E1785" t="str">
        <f>VLOOKUP(A1785, Kickstarter!B:F, 5, FALSE)</f>
        <v>failed</v>
      </c>
      <c r="F1785" t="str">
        <f>VLOOKUP(A1785, Kickstarter!B:G, 6, FALSE)</f>
        <v>US</v>
      </c>
      <c r="G1785" t="str">
        <f>VLOOKUP(A1785, Kickstarter!B:H, 7, FALSE)</f>
        <v>USD</v>
      </c>
      <c r="H1785">
        <f>VLOOKUP(A1785, Kickstarter!B:I, 8, FALSE)</f>
        <v>1432248478</v>
      </c>
    </row>
    <row r="1786" spans="1:8" ht="60" x14ac:dyDescent="0.25">
      <c r="A1786" s="1" t="s">
        <v>1785</v>
      </c>
      <c r="B1786" s="1" t="str">
        <f>VLOOKUP(A1786, Kickstarter!B:C, 2, FALSE)</f>
        <v>I want to publish my first photo book and make prints based on a series of rooftop cityscapes I took in 2014 of the city that I love.</v>
      </c>
      <c r="C1786" s="9">
        <f>VLOOKUP(A1786, Kickstarter!B:E, 3, FALSE)</f>
        <v>5000</v>
      </c>
      <c r="D1786">
        <f>VLOOKUP(A1786, Kickstarter!B:E, 4, FALSE)</f>
        <v>1988</v>
      </c>
      <c r="E1786" t="str">
        <f>VLOOKUP(A1786, Kickstarter!B:F, 5, FALSE)</f>
        <v>failed</v>
      </c>
      <c r="F1786" t="str">
        <f>VLOOKUP(A1786, Kickstarter!B:G, 6, FALSE)</f>
        <v>US</v>
      </c>
      <c r="G1786" t="str">
        <f>VLOOKUP(A1786, Kickstarter!B:H, 7, FALSE)</f>
        <v>USD</v>
      </c>
      <c r="H1786">
        <f>VLOOKUP(A1786, Kickstarter!B:I, 8, FALSE)</f>
        <v>1422674700</v>
      </c>
    </row>
    <row r="1787" spans="1:8" ht="45" x14ac:dyDescent="0.25">
      <c r="A1787" s="1" t="s">
        <v>1786</v>
      </c>
      <c r="B1787" s="1" t="str">
        <f>VLOOKUP(A1787, Kickstarter!B:C, 2, FALSE)</f>
        <v>A book about a school bus converted into a living space, and the adventure shared by friends on its maiden voyage.</v>
      </c>
      <c r="C1787" s="9">
        <f>VLOOKUP(A1787, Kickstarter!B:E, 3, FALSE)</f>
        <v>24000</v>
      </c>
      <c r="D1787">
        <f>VLOOKUP(A1787, Kickstarter!B:E, 4, FALSE)</f>
        <v>4853</v>
      </c>
      <c r="E1787" t="str">
        <f>VLOOKUP(A1787, Kickstarter!B:F, 5, FALSE)</f>
        <v>failed</v>
      </c>
      <c r="F1787" t="str">
        <f>VLOOKUP(A1787, Kickstarter!B:G, 6, FALSE)</f>
        <v>US</v>
      </c>
      <c r="G1787" t="str">
        <f>VLOOKUP(A1787, Kickstarter!B:H, 7, FALSE)</f>
        <v>USD</v>
      </c>
      <c r="H1787">
        <f>VLOOKUP(A1787, Kickstarter!B:I, 8, FALSE)</f>
        <v>1413417600</v>
      </c>
    </row>
    <row r="1788" spans="1:8" ht="60" x14ac:dyDescent="0.25">
      <c r="A1788" s="1" t="s">
        <v>1787</v>
      </c>
      <c r="B1788" s="1" t="str">
        <f>VLOOKUP(A1788, Kickstarter!B:C, 2, FALSE)</f>
        <v>A photo book that shows a timeless trip from Portugal to Sri Lanka in a subjective point of view through an old Hasselblad objective.</v>
      </c>
      <c r="C1788" s="9">
        <f>VLOOKUP(A1788, Kickstarter!B:E, 3, FALSE)</f>
        <v>1900</v>
      </c>
      <c r="D1788">
        <f>VLOOKUP(A1788, Kickstarter!B:E, 4, FALSE)</f>
        <v>905</v>
      </c>
      <c r="E1788" t="str">
        <f>VLOOKUP(A1788, Kickstarter!B:F, 5, FALSE)</f>
        <v>failed</v>
      </c>
      <c r="F1788" t="str">
        <f>VLOOKUP(A1788, Kickstarter!B:G, 6, FALSE)</f>
        <v>NL</v>
      </c>
      <c r="G1788" t="str">
        <f>VLOOKUP(A1788, Kickstarter!B:H, 7, FALSE)</f>
        <v>EUR</v>
      </c>
      <c r="H1788">
        <f>VLOOKUP(A1788, Kickstarter!B:I, 8, FALSE)</f>
        <v>1418649177</v>
      </c>
    </row>
    <row r="1789" spans="1:8" ht="45" x14ac:dyDescent="0.25">
      <c r="A1789" s="1" t="s">
        <v>1788</v>
      </c>
      <c r="B1789" s="1" t="str">
        <f>VLOOKUP(A1789, Kickstarter!B:C, 2, FALSE)</f>
        <v>Raising awareness to the effects of global warming through photographs of the high mountains of Peru.</v>
      </c>
      <c r="C1789" s="9">
        <f>VLOOKUP(A1789, Kickstarter!B:E, 3, FALSE)</f>
        <v>10000</v>
      </c>
      <c r="D1789">
        <f>VLOOKUP(A1789, Kickstarter!B:E, 4, FALSE)</f>
        <v>1533</v>
      </c>
      <c r="E1789" t="str">
        <f>VLOOKUP(A1789, Kickstarter!B:F, 5, FALSE)</f>
        <v>failed</v>
      </c>
      <c r="F1789" t="str">
        <f>VLOOKUP(A1789, Kickstarter!B:G, 6, FALSE)</f>
        <v>US</v>
      </c>
      <c r="G1789" t="str">
        <f>VLOOKUP(A1789, Kickstarter!B:H, 7, FALSE)</f>
        <v>USD</v>
      </c>
      <c r="H1789">
        <f>VLOOKUP(A1789, Kickstarter!B:I, 8, FALSE)</f>
        <v>1428158637</v>
      </c>
    </row>
    <row r="1790" spans="1:8" ht="45" x14ac:dyDescent="0.25">
      <c r="A1790" s="1" t="s">
        <v>1789</v>
      </c>
      <c r="B1790" s="1" t="str">
        <f>VLOOKUP(A1790, Kickstarter!B:C, 2, FALSE)</f>
        <v>A photo book celebrating Goths, exploring their lives and giving an insight into what Goth is for them.</v>
      </c>
      <c r="C1790" s="9">
        <f>VLOOKUP(A1790, Kickstarter!B:E, 3, FALSE)</f>
        <v>5500</v>
      </c>
      <c r="D1790">
        <f>VLOOKUP(A1790, Kickstarter!B:E, 4, FALSE)</f>
        <v>76</v>
      </c>
      <c r="E1790" t="str">
        <f>VLOOKUP(A1790, Kickstarter!B:F, 5, FALSE)</f>
        <v>failed</v>
      </c>
      <c r="F1790" t="str">
        <f>VLOOKUP(A1790, Kickstarter!B:G, 6, FALSE)</f>
        <v>GB</v>
      </c>
      <c r="G1790" t="str">
        <f>VLOOKUP(A1790, Kickstarter!B:H, 7, FALSE)</f>
        <v>GBP</v>
      </c>
      <c r="H1790">
        <f>VLOOKUP(A1790, Kickstarter!B:I, 8, FALSE)</f>
        <v>1414795542</v>
      </c>
    </row>
    <row r="1791" spans="1:8" ht="45" x14ac:dyDescent="0.25">
      <c r="A1791" s="1" t="s">
        <v>1790</v>
      </c>
      <c r="B1791" s="1" t="str">
        <f>VLOOKUP(A1791, Kickstarter!B:C, 2, FALSE)</f>
        <v>I want to create a portfolio to show all the aspects of the adrenaline filled game of paintball. Focusing on tournament players</v>
      </c>
      <c r="C1791" s="9">
        <f>VLOOKUP(A1791, Kickstarter!B:E, 3, FALSE)</f>
        <v>8000</v>
      </c>
      <c r="D1791">
        <f>VLOOKUP(A1791, Kickstarter!B:E, 4, FALSE)</f>
        <v>40</v>
      </c>
      <c r="E1791" t="str">
        <f>VLOOKUP(A1791, Kickstarter!B:F, 5, FALSE)</f>
        <v>failed</v>
      </c>
      <c r="F1791" t="str">
        <f>VLOOKUP(A1791, Kickstarter!B:G, 6, FALSE)</f>
        <v>US</v>
      </c>
      <c r="G1791" t="str">
        <f>VLOOKUP(A1791, Kickstarter!B:H, 7, FALSE)</f>
        <v>USD</v>
      </c>
      <c r="H1791">
        <f>VLOOKUP(A1791, Kickstarter!B:I, 8, FALSE)</f>
        <v>1421042403</v>
      </c>
    </row>
    <row r="1792" spans="1:8" ht="45" x14ac:dyDescent="0.25">
      <c r="A1792" s="1" t="s">
        <v>1791</v>
      </c>
      <c r="B1792" s="1" t="str">
        <f>VLOOKUP(A1792, Kickstarter!B:C, 2, FALSE)</f>
        <v>70 years of incredible photography sits patiently in old film sheet boxes, waiting for a return to relevance.</v>
      </c>
      <c r="C1792" s="9">
        <f>VLOOKUP(A1792, Kickstarter!B:E, 3, FALSE)</f>
        <v>33000</v>
      </c>
      <c r="D1792">
        <f>VLOOKUP(A1792, Kickstarter!B:E, 4, FALSE)</f>
        <v>1636</v>
      </c>
      <c r="E1792" t="str">
        <f>VLOOKUP(A1792, Kickstarter!B:F, 5, FALSE)</f>
        <v>failed</v>
      </c>
      <c r="F1792" t="str">
        <f>VLOOKUP(A1792, Kickstarter!B:G, 6, FALSE)</f>
        <v>US</v>
      </c>
      <c r="G1792" t="str">
        <f>VLOOKUP(A1792, Kickstarter!B:H, 7, FALSE)</f>
        <v>USD</v>
      </c>
      <c r="H1792">
        <f>VLOOKUP(A1792, Kickstarter!B:I, 8, FALSE)</f>
        <v>1423152678</v>
      </c>
    </row>
    <row r="1793" spans="1:8" ht="45" x14ac:dyDescent="0.25">
      <c r="A1793" s="1" t="s">
        <v>1792</v>
      </c>
      <c r="B1793" s="1" t="str">
        <f>VLOOKUP(A1793, Kickstarter!B:C, 2, FALSE)</f>
        <v>For the love of street photography and the beauty of traditional cultures in southern Italy.</v>
      </c>
      <c r="C1793" s="9">
        <f>VLOOKUP(A1793, Kickstarter!B:E, 3, FALSE)</f>
        <v>3000</v>
      </c>
      <c r="D1793">
        <f>VLOOKUP(A1793, Kickstarter!B:E, 4, FALSE)</f>
        <v>107</v>
      </c>
      <c r="E1793" t="str">
        <f>VLOOKUP(A1793, Kickstarter!B:F, 5, FALSE)</f>
        <v>failed</v>
      </c>
      <c r="F1793" t="str">
        <f>VLOOKUP(A1793, Kickstarter!B:G, 6, FALSE)</f>
        <v>GB</v>
      </c>
      <c r="G1793" t="str">
        <f>VLOOKUP(A1793, Kickstarter!B:H, 7, FALSE)</f>
        <v>GBP</v>
      </c>
      <c r="H1793">
        <f>VLOOKUP(A1793, Kickstarter!B:I, 8, FALSE)</f>
        <v>1422553565</v>
      </c>
    </row>
    <row r="1794" spans="1:8" ht="45" x14ac:dyDescent="0.25">
      <c r="A1794" s="1" t="s">
        <v>1793</v>
      </c>
      <c r="B1794" s="1" t="str">
        <f>VLOOKUP(A1794, Kickstarter!B:C, 2, FALSE)</f>
        <v>In 1970 Helaine Garren shot a series of images at Bensingerâ€™s Pool Hall in Chicago, Illinois.</v>
      </c>
      <c r="C1794" s="9">
        <f>VLOOKUP(A1794, Kickstarter!B:E, 3, FALSE)</f>
        <v>25000</v>
      </c>
      <c r="D1794">
        <f>VLOOKUP(A1794, Kickstarter!B:E, 4, FALSE)</f>
        <v>15281</v>
      </c>
      <c r="E1794" t="str">
        <f>VLOOKUP(A1794, Kickstarter!B:F, 5, FALSE)</f>
        <v>failed</v>
      </c>
      <c r="F1794" t="str">
        <f>VLOOKUP(A1794, Kickstarter!B:G, 6, FALSE)</f>
        <v>US</v>
      </c>
      <c r="G1794" t="str">
        <f>VLOOKUP(A1794, Kickstarter!B:H, 7, FALSE)</f>
        <v>USD</v>
      </c>
      <c r="H1794">
        <f>VLOOKUP(A1794, Kickstarter!B:I, 8, FALSE)</f>
        <v>1439189940</v>
      </c>
    </row>
    <row r="1795" spans="1:8" ht="45" x14ac:dyDescent="0.25">
      <c r="A1795" s="1" t="s">
        <v>1794</v>
      </c>
      <c r="B1795" s="1" t="str">
        <f>VLOOKUP(A1795, Kickstarter!B:C, 2, FALSE)</f>
        <v>The beginning of a long term project to document life of the Karen ethnic group on the border of Thailand and Burma.</v>
      </c>
      <c r="C1795" s="9">
        <f>VLOOKUP(A1795, Kickstarter!B:E, 3, FALSE)</f>
        <v>3000</v>
      </c>
      <c r="D1795">
        <f>VLOOKUP(A1795, Kickstarter!B:E, 4, FALSE)</f>
        <v>40</v>
      </c>
      <c r="E1795" t="str">
        <f>VLOOKUP(A1795, Kickstarter!B:F, 5, FALSE)</f>
        <v>failed</v>
      </c>
      <c r="F1795" t="str">
        <f>VLOOKUP(A1795, Kickstarter!B:G, 6, FALSE)</f>
        <v>AU</v>
      </c>
      <c r="G1795" t="str">
        <f>VLOOKUP(A1795, Kickstarter!B:H, 7, FALSE)</f>
        <v>AUD</v>
      </c>
      <c r="H1795">
        <f>VLOOKUP(A1795, Kickstarter!B:I, 8, FALSE)</f>
        <v>1417127040</v>
      </c>
    </row>
    <row r="1796" spans="1:8" ht="60" x14ac:dyDescent="0.25">
      <c r="A1796" s="1" t="s">
        <v>1795</v>
      </c>
      <c r="B1796" s="1" t="str">
        <f>VLOOKUP(A1796, Kickstarter!B:C, 2, FALSE)</f>
        <v>"Venus as Menâ€ is a book about beauty of masculine nude. Is a reflection about men as a sensitive and sensual being and gender equity.</v>
      </c>
      <c r="C1796" s="9">
        <f>VLOOKUP(A1796, Kickstarter!B:E, 3, FALSE)</f>
        <v>9000</v>
      </c>
      <c r="D1796">
        <f>VLOOKUP(A1796, Kickstarter!B:E, 4, FALSE)</f>
        <v>997</v>
      </c>
      <c r="E1796" t="str">
        <f>VLOOKUP(A1796, Kickstarter!B:F, 5, FALSE)</f>
        <v>failed</v>
      </c>
      <c r="F1796" t="str">
        <f>VLOOKUP(A1796, Kickstarter!B:G, 6, FALSE)</f>
        <v>US</v>
      </c>
      <c r="G1796" t="str">
        <f>VLOOKUP(A1796, Kickstarter!B:H, 7, FALSE)</f>
        <v>USD</v>
      </c>
      <c r="H1796">
        <f>VLOOKUP(A1796, Kickstarter!B:I, 8, FALSE)</f>
        <v>1423660422</v>
      </c>
    </row>
    <row r="1797" spans="1:8" ht="45" x14ac:dyDescent="0.25">
      <c r="A1797" s="1" t="s">
        <v>1796</v>
      </c>
      <c r="B1797" s="1" t="str">
        <f>VLOOKUP(A1797, Kickstarter!B:C, 2, FALSE)</f>
        <v>A photography book documenting the impact of the ISAF mission on the Afghan people of Mazar-e Sharif.</v>
      </c>
      <c r="C1797" s="9">
        <f>VLOOKUP(A1797, Kickstarter!B:E, 3, FALSE)</f>
        <v>28000</v>
      </c>
      <c r="D1797">
        <f>VLOOKUP(A1797, Kickstarter!B:E, 4, FALSE)</f>
        <v>10846</v>
      </c>
      <c r="E1797" t="str">
        <f>VLOOKUP(A1797, Kickstarter!B:F, 5, FALSE)</f>
        <v>failed</v>
      </c>
      <c r="F1797" t="str">
        <f>VLOOKUP(A1797, Kickstarter!B:G, 6, FALSE)</f>
        <v>DE</v>
      </c>
      <c r="G1797" t="str">
        <f>VLOOKUP(A1797, Kickstarter!B:H, 7, FALSE)</f>
        <v>EUR</v>
      </c>
      <c r="H1797">
        <f>VLOOKUP(A1797, Kickstarter!B:I, 8, FALSE)</f>
        <v>1476460800</v>
      </c>
    </row>
    <row r="1798" spans="1:8" ht="60" x14ac:dyDescent="0.25">
      <c r="A1798" s="1" t="s">
        <v>1797</v>
      </c>
      <c r="B1798" s="1" t="str">
        <f>VLOOKUP(A1798, Kickstarter!B:C, 2, FALSE)</f>
        <v>Kenema is a stunning portrait photography book by British Photographer, Peter Dibdin, capturing community life in Kenema, Sierra Leone.</v>
      </c>
      <c r="C1798" s="9">
        <f>VLOOKUP(A1798, Kickstarter!B:E, 3, FALSE)</f>
        <v>19000</v>
      </c>
      <c r="D1798">
        <f>VLOOKUP(A1798, Kickstarter!B:E, 4, FALSE)</f>
        <v>4190</v>
      </c>
      <c r="E1798" t="str">
        <f>VLOOKUP(A1798, Kickstarter!B:F, 5, FALSE)</f>
        <v>failed</v>
      </c>
      <c r="F1798" t="str">
        <f>VLOOKUP(A1798, Kickstarter!B:G, 6, FALSE)</f>
        <v>GB</v>
      </c>
      <c r="G1798" t="str">
        <f>VLOOKUP(A1798, Kickstarter!B:H, 7, FALSE)</f>
        <v>GBP</v>
      </c>
      <c r="H1798">
        <f>VLOOKUP(A1798, Kickstarter!B:I, 8, FALSE)</f>
        <v>1469356366</v>
      </c>
    </row>
    <row r="1799" spans="1:8" ht="45" x14ac:dyDescent="0.25">
      <c r="A1799" s="1" t="s">
        <v>1798</v>
      </c>
      <c r="B1799" s="1" t="str">
        <f>VLOOKUP(A1799, Kickstarter!B:C, 2, FALSE)</f>
        <v>A photography book that serves as a call to action for Congress to stand up for survivors of domestic and sexual assault.</v>
      </c>
      <c r="C1799" s="9">
        <f>VLOOKUP(A1799, Kickstarter!B:E, 3, FALSE)</f>
        <v>10000</v>
      </c>
      <c r="D1799">
        <f>VLOOKUP(A1799, Kickstarter!B:E, 4, FALSE)</f>
        <v>6755</v>
      </c>
      <c r="E1799" t="str">
        <f>VLOOKUP(A1799, Kickstarter!B:F, 5, FALSE)</f>
        <v>failed</v>
      </c>
      <c r="F1799" t="str">
        <f>VLOOKUP(A1799, Kickstarter!B:G, 6, FALSE)</f>
        <v>US</v>
      </c>
      <c r="G1799" t="str">
        <f>VLOOKUP(A1799, Kickstarter!B:H, 7, FALSE)</f>
        <v>USD</v>
      </c>
      <c r="H1799">
        <f>VLOOKUP(A1799, Kickstarter!B:I, 8, FALSE)</f>
        <v>1481809189</v>
      </c>
    </row>
    <row r="1800" spans="1:8" ht="45" x14ac:dyDescent="0.25">
      <c r="A1800" s="1" t="s">
        <v>1799</v>
      </c>
      <c r="B1800" s="1" t="str">
        <f>VLOOKUP(A1800, Kickstarter!B:C, 2, FALSE)</f>
        <v>A photographic series on Mexican cowboys that I want to have published as a fine art book that will also include cowboy poetry.</v>
      </c>
      <c r="C1800" s="9">
        <f>VLOOKUP(A1800, Kickstarter!B:E, 3, FALSE)</f>
        <v>16000</v>
      </c>
      <c r="D1800">
        <f>VLOOKUP(A1800, Kickstarter!B:E, 4, FALSE)</f>
        <v>2182</v>
      </c>
      <c r="E1800" t="str">
        <f>VLOOKUP(A1800, Kickstarter!B:F, 5, FALSE)</f>
        <v>failed</v>
      </c>
      <c r="F1800" t="str">
        <f>VLOOKUP(A1800, Kickstarter!B:G, 6, FALSE)</f>
        <v>US</v>
      </c>
      <c r="G1800" t="str">
        <f>VLOOKUP(A1800, Kickstarter!B:H, 7, FALSE)</f>
        <v>USD</v>
      </c>
      <c r="H1800">
        <f>VLOOKUP(A1800, Kickstarter!B:I, 8, FALSE)</f>
        <v>1454572233</v>
      </c>
    </row>
    <row r="1801" spans="1:8" ht="30" x14ac:dyDescent="0.25">
      <c r="A1801" s="1" t="s">
        <v>1800</v>
      </c>
      <c r="B1801" s="1" t="str">
        <f>VLOOKUP(A1801, Kickstarter!B:C, 2, FALSE)</f>
        <v>The UnDiscovered Image, a monthly publication dedicated to photographers.</v>
      </c>
      <c r="C1801" s="9">
        <f>VLOOKUP(A1801, Kickstarter!B:E, 3, FALSE)</f>
        <v>4000</v>
      </c>
      <c r="D1801">
        <f>VLOOKUP(A1801, Kickstarter!B:E, 4, FALSE)</f>
        <v>69.83</v>
      </c>
      <c r="E1801" t="str">
        <f>VLOOKUP(A1801, Kickstarter!B:F, 5, FALSE)</f>
        <v>failed</v>
      </c>
      <c r="F1801" t="str">
        <f>VLOOKUP(A1801, Kickstarter!B:G, 6, FALSE)</f>
        <v>GB</v>
      </c>
      <c r="G1801" t="str">
        <f>VLOOKUP(A1801, Kickstarter!B:H, 7, FALSE)</f>
        <v>GBP</v>
      </c>
      <c r="H1801">
        <f>VLOOKUP(A1801, Kickstarter!B:I, 8, FALSE)</f>
        <v>1415740408</v>
      </c>
    </row>
    <row r="1802" spans="1:8" ht="60" x14ac:dyDescent="0.25">
      <c r="A1802" s="1" t="s">
        <v>1801</v>
      </c>
      <c r="B1802" s="1" t="str">
        <f>VLOOKUP(A1802, Kickstarter!B:C, 2, FALSE)</f>
        <v>Shot over 3 years in the U.K &amp; U.S, and featured in press worldwide, we need your help to back the highly anticipated Sikh Project book</v>
      </c>
      <c r="C1802" s="9">
        <f>VLOOKUP(A1802, Kickstarter!B:E, 3, FALSE)</f>
        <v>46260</v>
      </c>
      <c r="D1802">
        <f>VLOOKUP(A1802, Kickstarter!B:E, 4, FALSE)</f>
        <v>9460</v>
      </c>
      <c r="E1802" t="str">
        <f>VLOOKUP(A1802, Kickstarter!B:F, 5, FALSE)</f>
        <v>failed</v>
      </c>
      <c r="F1802" t="str">
        <f>VLOOKUP(A1802, Kickstarter!B:G, 6, FALSE)</f>
        <v>GB</v>
      </c>
      <c r="G1802" t="str">
        <f>VLOOKUP(A1802, Kickstarter!B:H, 7, FALSE)</f>
        <v>GBP</v>
      </c>
      <c r="H1802">
        <f>VLOOKUP(A1802, Kickstarter!B:I, 8, FALSE)</f>
        <v>1476109970</v>
      </c>
    </row>
    <row r="1803" spans="1:8" ht="60" x14ac:dyDescent="0.25">
      <c r="A1803" s="1" t="s">
        <v>1802</v>
      </c>
      <c r="B1803" s="1" t="str">
        <f>VLOOKUP(A1803, Kickstarter!B:C, 2, FALSE)</f>
        <v>Get involved in Come, Bring, Punish, a new photo book by Ewen Spencer, documenting the European Ballroom scene and the life around it</v>
      </c>
      <c r="C1803" s="9">
        <f>VLOOKUP(A1803, Kickstarter!B:E, 3, FALSE)</f>
        <v>17000</v>
      </c>
      <c r="D1803">
        <f>VLOOKUP(A1803, Kickstarter!B:E, 4, FALSE)</f>
        <v>2355</v>
      </c>
      <c r="E1803" t="str">
        <f>VLOOKUP(A1803, Kickstarter!B:F, 5, FALSE)</f>
        <v>failed</v>
      </c>
      <c r="F1803" t="str">
        <f>VLOOKUP(A1803, Kickstarter!B:G, 6, FALSE)</f>
        <v>GB</v>
      </c>
      <c r="G1803" t="str">
        <f>VLOOKUP(A1803, Kickstarter!B:H, 7, FALSE)</f>
        <v>GBP</v>
      </c>
      <c r="H1803">
        <f>VLOOKUP(A1803, Kickstarter!B:I, 8, FALSE)</f>
        <v>1450181400</v>
      </c>
    </row>
    <row r="1804" spans="1:8" ht="45" x14ac:dyDescent="0.25">
      <c r="A1804" s="1" t="s">
        <v>1803</v>
      </c>
      <c r="B1804" s="1" t="str">
        <f>VLOOKUP(A1804, Kickstarter!B:C, 2, FALSE)</f>
        <v>Inner Darkness turned into a photobook. Personal work i shot during my recovery...in Berlin.</v>
      </c>
      <c r="C1804" s="9">
        <f>VLOOKUP(A1804, Kickstarter!B:E, 3, FALSE)</f>
        <v>3500</v>
      </c>
      <c r="D1804">
        <f>VLOOKUP(A1804, Kickstarter!B:E, 4, FALSE)</f>
        <v>1697</v>
      </c>
      <c r="E1804" t="str">
        <f>VLOOKUP(A1804, Kickstarter!B:F, 5, FALSE)</f>
        <v>failed</v>
      </c>
      <c r="F1804" t="str">
        <f>VLOOKUP(A1804, Kickstarter!B:G, 6, FALSE)</f>
        <v>DE</v>
      </c>
      <c r="G1804" t="str">
        <f>VLOOKUP(A1804, Kickstarter!B:H, 7, FALSE)</f>
        <v>EUR</v>
      </c>
      <c r="H1804">
        <f>VLOOKUP(A1804, Kickstarter!B:I, 8, FALSE)</f>
        <v>1435442340</v>
      </c>
    </row>
    <row r="1805" spans="1:8" ht="45" x14ac:dyDescent="0.25">
      <c r="A1805" s="1" t="s">
        <v>1804</v>
      </c>
      <c r="B1805" s="1" t="str">
        <f>VLOOKUP(A1805, Kickstarter!B:C, 2, FALSE)</f>
        <v>Photographs capture fleeting experiences, where childhood is our past and adulthood is our future. In between. On the verge.</v>
      </c>
      <c r="C1805" s="9">
        <f>VLOOKUP(A1805, Kickstarter!B:E, 3, FALSE)</f>
        <v>17500</v>
      </c>
      <c r="D1805">
        <f>VLOOKUP(A1805, Kickstarter!B:E, 4, FALSE)</f>
        <v>5390</v>
      </c>
      <c r="E1805" t="str">
        <f>VLOOKUP(A1805, Kickstarter!B:F, 5, FALSE)</f>
        <v>failed</v>
      </c>
      <c r="F1805" t="str">
        <f>VLOOKUP(A1805, Kickstarter!B:G, 6, FALSE)</f>
        <v>US</v>
      </c>
      <c r="G1805" t="str">
        <f>VLOOKUP(A1805, Kickstarter!B:H, 7, FALSE)</f>
        <v>USD</v>
      </c>
      <c r="H1805">
        <f>VLOOKUP(A1805, Kickstarter!B:I, 8, FALSE)</f>
        <v>1423878182</v>
      </c>
    </row>
    <row r="1806" spans="1:8" ht="45" x14ac:dyDescent="0.25">
      <c r="A1806" s="1" t="s">
        <v>1805</v>
      </c>
      <c r="B1806" s="1" t="str">
        <f>VLOOKUP(A1806, Kickstarter!B:C, 2, FALSE)</f>
        <v>A beautiful book of Polaroid photographs which celebrates the beauty, diversity, and distinctive character of Colombia</v>
      </c>
      <c r="C1806" s="9">
        <f>VLOOKUP(A1806, Kickstarter!B:E, 3, FALSE)</f>
        <v>15500</v>
      </c>
      <c r="D1806">
        <f>VLOOKUP(A1806, Kickstarter!B:E, 4, FALSE)</f>
        <v>5452</v>
      </c>
      <c r="E1806" t="str">
        <f>VLOOKUP(A1806, Kickstarter!B:F, 5, FALSE)</f>
        <v>failed</v>
      </c>
      <c r="F1806" t="str">
        <f>VLOOKUP(A1806, Kickstarter!B:G, 6, FALSE)</f>
        <v>US</v>
      </c>
      <c r="G1806" t="str">
        <f>VLOOKUP(A1806, Kickstarter!B:H, 7, FALSE)</f>
        <v>USD</v>
      </c>
      <c r="H1806">
        <f>VLOOKUP(A1806, Kickstarter!B:I, 8, FALSE)</f>
        <v>1447521404</v>
      </c>
    </row>
    <row r="1807" spans="1:8" ht="60" x14ac:dyDescent="0.25">
      <c r="A1807" s="1" t="s">
        <v>1806</v>
      </c>
      <c r="B1807" s="1" t="str">
        <f>VLOOKUP(A1807, Kickstarter!B:C, 2, FALSE)</f>
        <v>The production of the book about my long term project "The Travellers", Ireland`s biggest minority group with a nomadic origin.</v>
      </c>
      <c r="C1807" s="9">
        <f>VLOOKUP(A1807, Kickstarter!B:E, 3, FALSE)</f>
        <v>22500</v>
      </c>
      <c r="D1807">
        <f>VLOOKUP(A1807, Kickstarter!B:E, 4, FALSE)</f>
        <v>8191</v>
      </c>
      <c r="E1807" t="str">
        <f>VLOOKUP(A1807, Kickstarter!B:F, 5, FALSE)</f>
        <v>failed</v>
      </c>
      <c r="F1807" t="str">
        <f>VLOOKUP(A1807, Kickstarter!B:G, 6, FALSE)</f>
        <v>DE</v>
      </c>
      <c r="G1807" t="str">
        <f>VLOOKUP(A1807, Kickstarter!B:H, 7, FALSE)</f>
        <v>EUR</v>
      </c>
      <c r="H1807">
        <f>VLOOKUP(A1807, Kickstarter!B:I, 8, FALSE)</f>
        <v>1443808800</v>
      </c>
    </row>
    <row r="1808" spans="1:8" ht="60" x14ac:dyDescent="0.25">
      <c r="A1808" s="1" t="s">
        <v>1807</v>
      </c>
      <c r="B1808" s="1" t="str">
        <f>VLOOKUP(A1808, Kickstarter!B:C, 2, FALSE)</f>
        <v>Join me in publishing an amazing and unprecedented book with full frontal photopraphs of 8 American Presidents Naked</v>
      </c>
      <c r="C1808" s="9">
        <f>VLOOKUP(A1808, Kickstarter!B:E, 3, FALSE)</f>
        <v>20000</v>
      </c>
      <c r="D1808">
        <f>VLOOKUP(A1808, Kickstarter!B:E, 4, FALSE)</f>
        <v>591</v>
      </c>
      <c r="E1808" t="str">
        <f>VLOOKUP(A1808, Kickstarter!B:F, 5, FALSE)</f>
        <v>failed</v>
      </c>
      <c r="F1808" t="str">
        <f>VLOOKUP(A1808, Kickstarter!B:G, 6, FALSE)</f>
        <v>GB</v>
      </c>
      <c r="G1808" t="str">
        <f>VLOOKUP(A1808, Kickstarter!B:H, 7, FALSE)</f>
        <v>GBP</v>
      </c>
      <c r="H1808">
        <f>VLOOKUP(A1808, Kickstarter!B:I, 8, FALSE)</f>
        <v>1412090349</v>
      </c>
    </row>
    <row r="1809" spans="1:8" ht="30" x14ac:dyDescent="0.25">
      <c r="A1809" s="1" t="s">
        <v>1808</v>
      </c>
      <c r="B1809" s="1" t="str">
        <f>VLOOKUP(A1809, Kickstarter!B:C, 2, FALSE)</f>
        <v>I want to explore alternative cultures and lifestyles in America.</v>
      </c>
      <c r="C1809" s="9">
        <f>VLOOKUP(A1809, Kickstarter!B:E, 3, FALSE)</f>
        <v>5000</v>
      </c>
      <c r="D1809">
        <f>VLOOKUP(A1809, Kickstarter!B:E, 4, FALSE)</f>
        <v>553</v>
      </c>
      <c r="E1809" t="str">
        <f>VLOOKUP(A1809, Kickstarter!B:F, 5, FALSE)</f>
        <v>failed</v>
      </c>
      <c r="F1809" t="str">
        <f>VLOOKUP(A1809, Kickstarter!B:G, 6, FALSE)</f>
        <v>US</v>
      </c>
      <c r="G1809" t="str">
        <f>VLOOKUP(A1809, Kickstarter!B:H, 7, FALSE)</f>
        <v>USD</v>
      </c>
      <c r="H1809">
        <f>VLOOKUP(A1809, Kickstarter!B:I, 8, FALSE)</f>
        <v>1411868313</v>
      </c>
    </row>
    <row r="1810" spans="1:8" ht="60" x14ac:dyDescent="0.25">
      <c r="A1810" s="1" t="s">
        <v>1809</v>
      </c>
      <c r="B1810" s="1" t="str">
        <f>VLOOKUP(A1810, Kickstarter!B:C, 2, FALSE)</f>
        <v>An Iranian Journey exposes the duality of life in modern Iran where youth navigate a thicket of Islamic laws and customs to live freely</v>
      </c>
      <c r="C1810" s="9">
        <f>VLOOKUP(A1810, Kickstarter!B:E, 3, FALSE)</f>
        <v>28000</v>
      </c>
      <c r="D1810">
        <f>VLOOKUP(A1810, Kickstarter!B:E, 4, FALSE)</f>
        <v>11594</v>
      </c>
      <c r="E1810" t="str">
        <f>VLOOKUP(A1810, Kickstarter!B:F, 5, FALSE)</f>
        <v>failed</v>
      </c>
      <c r="F1810" t="str">
        <f>VLOOKUP(A1810, Kickstarter!B:G, 6, FALSE)</f>
        <v>US</v>
      </c>
      <c r="G1810" t="str">
        <f>VLOOKUP(A1810, Kickstarter!B:H, 7, FALSE)</f>
        <v>USD</v>
      </c>
      <c r="H1810">
        <f>VLOOKUP(A1810, Kickstarter!B:I, 8, FALSE)</f>
        <v>1486830030</v>
      </c>
    </row>
    <row r="1811" spans="1:8" ht="45" x14ac:dyDescent="0.25">
      <c r="A1811" s="1" t="s">
        <v>1810</v>
      </c>
      <c r="B1811" s="1" t="str">
        <f>VLOOKUP(A1811, Kickstarter!B:C, 2, FALSE)</f>
        <v>A stunning photo book highlighting the visual diversity of the City of Hamilton and showcasing it in a new light.</v>
      </c>
      <c r="C1811" s="9">
        <f>VLOOKUP(A1811, Kickstarter!B:E, 3, FALSE)</f>
        <v>3500</v>
      </c>
      <c r="D1811">
        <f>VLOOKUP(A1811, Kickstarter!B:E, 4, FALSE)</f>
        <v>380</v>
      </c>
      <c r="E1811" t="str">
        <f>VLOOKUP(A1811, Kickstarter!B:F, 5, FALSE)</f>
        <v>failed</v>
      </c>
      <c r="F1811" t="str">
        <f>VLOOKUP(A1811, Kickstarter!B:G, 6, FALSE)</f>
        <v>CA</v>
      </c>
      <c r="G1811" t="str">
        <f>VLOOKUP(A1811, Kickstarter!B:H, 7, FALSE)</f>
        <v>CAD</v>
      </c>
      <c r="H1811">
        <f>VLOOKUP(A1811, Kickstarter!B:I, 8, FALSE)</f>
        <v>1425246439</v>
      </c>
    </row>
    <row r="1812" spans="1:8" ht="45" x14ac:dyDescent="0.25">
      <c r="A1812" s="1" t="s">
        <v>1811</v>
      </c>
      <c r="B1812" s="1" t="str">
        <f>VLOOKUP(A1812, Kickstarter!B:C, 2, FALSE)</f>
        <v>Film Speed is a series of Zines focusing on architecture shot completely on 35 and 120mm film.</v>
      </c>
      <c r="C1812" s="9">
        <f>VLOOKUP(A1812, Kickstarter!B:E, 3, FALSE)</f>
        <v>450</v>
      </c>
      <c r="D1812">
        <f>VLOOKUP(A1812, Kickstarter!B:E, 4, FALSE)</f>
        <v>15</v>
      </c>
      <c r="E1812" t="str">
        <f>VLOOKUP(A1812, Kickstarter!B:F, 5, FALSE)</f>
        <v>failed</v>
      </c>
      <c r="F1812" t="str">
        <f>VLOOKUP(A1812, Kickstarter!B:G, 6, FALSE)</f>
        <v>US</v>
      </c>
      <c r="G1812" t="str">
        <f>VLOOKUP(A1812, Kickstarter!B:H, 7, FALSE)</f>
        <v>USD</v>
      </c>
      <c r="H1812">
        <f>VLOOKUP(A1812, Kickstarter!B:I, 8, FALSE)</f>
        <v>1408657826</v>
      </c>
    </row>
    <row r="1813" spans="1:8" ht="45" x14ac:dyDescent="0.25">
      <c r="A1813" s="1" t="s">
        <v>1812</v>
      </c>
      <c r="B1813" s="1" t="str">
        <f>VLOOKUP(A1813, Kickstarter!B:C, 2, FALSE)</f>
        <v>A collection of 365 color photographs of sunsets in 2014, beautifully presented in a hardcover book.</v>
      </c>
      <c r="C1813" s="9">
        <f>VLOOKUP(A1813, Kickstarter!B:E, 3, FALSE)</f>
        <v>54000</v>
      </c>
      <c r="D1813">
        <f>VLOOKUP(A1813, Kickstarter!B:E, 4, FALSE)</f>
        <v>40</v>
      </c>
      <c r="E1813" t="str">
        <f>VLOOKUP(A1813, Kickstarter!B:F, 5, FALSE)</f>
        <v>failed</v>
      </c>
      <c r="F1813" t="str">
        <f>VLOOKUP(A1813, Kickstarter!B:G, 6, FALSE)</f>
        <v>US</v>
      </c>
      <c r="G1813" t="str">
        <f>VLOOKUP(A1813, Kickstarter!B:H, 7, FALSE)</f>
        <v>USD</v>
      </c>
      <c r="H1813">
        <f>VLOOKUP(A1813, Kickstarter!B:I, 8, FALSE)</f>
        <v>1414123200</v>
      </c>
    </row>
    <row r="1814" spans="1:8" ht="60" x14ac:dyDescent="0.25">
      <c r="A1814" s="1" t="s">
        <v>1813</v>
      </c>
      <c r="B1814" s="1" t="str">
        <f>VLOOKUP(A1814, Kickstarter!B:C, 2, FALSE)</f>
        <v>Run Rwanda - 211 miles, 100 photos:  An intimate visual documentation  of the inspiring and innovative reality of modern day Rwanda</v>
      </c>
      <c r="C1814" s="9">
        <f>VLOOKUP(A1814, Kickstarter!B:E, 3, FALSE)</f>
        <v>6500</v>
      </c>
      <c r="D1814">
        <f>VLOOKUP(A1814, Kickstarter!B:E, 4, FALSE)</f>
        <v>865</v>
      </c>
      <c r="E1814" t="str">
        <f>VLOOKUP(A1814, Kickstarter!B:F, 5, FALSE)</f>
        <v>failed</v>
      </c>
      <c r="F1814" t="str">
        <f>VLOOKUP(A1814, Kickstarter!B:G, 6, FALSE)</f>
        <v>GB</v>
      </c>
      <c r="G1814" t="str">
        <f>VLOOKUP(A1814, Kickstarter!B:H, 7, FALSE)</f>
        <v>GBP</v>
      </c>
      <c r="H1814">
        <f>VLOOKUP(A1814, Kickstarter!B:I, 8, FALSE)</f>
        <v>1467531536</v>
      </c>
    </row>
    <row r="1815" spans="1:8" ht="45" x14ac:dyDescent="0.25">
      <c r="A1815" s="1" t="s">
        <v>1814</v>
      </c>
      <c r="B1815" s="1" t="str">
        <f>VLOOKUP(A1815, Kickstarter!B:C, 2, FALSE)</f>
        <v>This project aims to document, Libyan photographic history; through both print and artisan mediums .</v>
      </c>
      <c r="C1815" s="9">
        <f>VLOOKUP(A1815, Kickstarter!B:E, 3, FALSE)</f>
        <v>8750</v>
      </c>
      <c r="D1815">
        <f>VLOOKUP(A1815, Kickstarter!B:E, 4, FALSE)</f>
        <v>0</v>
      </c>
      <c r="E1815" t="str">
        <f>VLOOKUP(A1815, Kickstarter!B:F, 5, FALSE)</f>
        <v>failed</v>
      </c>
      <c r="F1815" t="str">
        <f>VLOOKUP(A1815, Kickstarter!B:G, 6, FALSE)</f>
        <v>GB</v>
      </c>
      <c r="G1815" t="str">
        <f>VLOOKUP(A1815, Kickstarter!B:H, 7, FALSE)</f>
        <v>GBP</v>
      </c>
      <c r="H1815">
        <f>VLOOKUP(A1815, Kickstarter!B:I, 8, FALSE)</f>
        <v>1407532812</v>
      </c>
    </row>
    <row r="1816" spans="1:8" ht="45" x14ac:dyDescent="0.25">
      <c r="A1816" s="1" t="s">
        <v>1815</v>
      </c>
      <c r="B1816" s="1" t="str">
        <f>VLOOKUP(A1816, Kickstarter!B:C, 2, FALSE)</f>
        <v>A self published photo book documenting the overwhelming presence of the colour pink, in young girls lives here in the UK.</v>
      </c>
      <c r="C1816" s="9">
        <f>VLOOKUP(A1816, Kickstarter!B:E, 3, FALSE)</f>
        <v>12000</v>
      </c>
      <c r="D1816">
        <f>VLOOKUP(A1816, Kickstarter!B:E, 4, FALSE)</f>
        <v>5902</v>
      </c>
      <c r="E1816" t="str">
        <f>VLOOKUP(A1816, Kickstarter!B:F, 5, FALSE)</f>
        <v>failed</v>
      </c>
      <c r="F1816" t="str">
        <f>VLOOKUP(A1816, Kickstarter!B:G, 6, FALSE)</f>
        <v>GB</v>
      </c>
      <c r="G1816" t="str">
        <f>VLOOKUP(A1816, Kickstarter!B:H, 7, FALSE)</f>
        <v>GBP</v>
      </c>
      <c r="H1816">
        <f>VLOOKUP(A1816, Kickstarter!B:I, 8, FALSE)</f>
        <v>1425108736</v>
      </c>
    </row>
    <row r="1817" spans="1:8" ht="60" x14ac:dyDescent="0.25">
      <c r="A1817" s="1" t="s">
        <v>1816</v>
      </c>
      <c r="B1817" s="1" t="str">
        <f>VLOOKUP(A1817, Kickstarter!B:C, 2, FALSE)</f>
        <v>Photographic roadtrip from Dallas/Ft Worth, Texas to Florida's beaches. A summer photography roadtrip project to include 5 states.</v>
      </c>
      <c r="C1817" s="9">
        <f>VLOOKUP(A1817, Kickstarter!B:E, 3, FALSE)</f>
        <v>3000</v>
      </c>
      <c r="D1817">
        <f>VLOOKUP(A1817, Kickstarter!B:E, 4, FALSE)</f>
        <v>0</v>
      </c>
      <c r="E1817" t="str">
        <f>VLOOKUP(A1817, Kickstarter!B:F, 5, FALSE)</f>
        <v>failed</v>
      </c>
      <c r="F1817" t="str">
        <f>VLOOKUP(A1817, Kickstarter!B:G, 6, FALSE)</f>
        <v>US</v>
      </c>
      <c r="G1817" t="str">
        <f>VLOOKUP(A1817, Kickstarter!B:H, 7, FALSE)</f>
        <v>USD</v>
      </c>
      <c r="H1817">
        <f>VLOOKUP(A1817, Kickstarter!B:I, 8, FALSE)</f>
        <v>1435787137</v>
      </c>
    </row>
    <row r="1818" spans="1:8" ht="45" x14ac:dyDescent="0.25">
      <c r="A1818" s="1" t="s">
        <v>1817</v>
      </c>
      <c r="B1818" s="1" t="str">
        <f>VLOOKUP(A1818, Kickstarter!B:C, 2, FALSE)</f>
        <v>A unique Photographic Book Project about the Passionate Moments and Strong Emotions that lie within Karate</v>
      </c>
      <c r="C1818" s="9">
        <f>VLOOKUP(A1818, Kickstarter!B:E, 3, FALSE)</f>
        <v>25000</v>
      </c>
      <c r="D1818">
        <f>VLOOKUP(A1818, Kickstarter!B:E, 4, FALSE)</f>
        <v>509</v>
      </c>
      <c r="E1818" t="str">
        <f>VLOOKUP(A1818, Kickstarter!B:F, 5, FALSE)</f>
        <v>failed</v>
      </c>
      <c r="F1818" t="str">
        <f>VLOOKUP(A1818, Kickstarter!B:G, 6, FALSE)</f>
        <v>CH</v>
      </c>
      <c r="G1818" t="str">
        <f>VLOOKUP(A1818, Kickstarter!B:H, 7, FALSE)</f>
        <v>CHF</v>
      </c>
      <c r="H1818">
        <f>VLOOKUP(A1818, Kickstarter!B:I, 8, FALSE)</f>
        <v>1469473200</v>
      </c>
    </row>
    <row r="1819" spans="1:8" ht="45" x14ac:dyDescent="0.25">
      <c r="A1819" s="1" t="s">
        <v>1818</v>
      </c>
      <c r="B1819" s="1" t="str">
        <f>VLOOKUP(A1819, Kickstarter!B:C, 2, FALSE)</f>
        <v>Hundreds of breathtaking rodeo photographs collected in a beautiful coffee table book.</v>
      </c>
      <c r="C1819" s="9">
        <f>VLOOKUP(A1819, Kickstarter!B:E, 3, FALSE)</f>
        <v>18000</v>
      </c>
      <c r="D1819">
        <f>VLOOKUP(A1819, Kickstarter!B:E, 4, FALSE)</f>
        <v>9419</v>
      </c>
      <c r="E1819" t="str">
        <f>VLOOKUP(A1819, Kickstarter!B:F, 5, FALSE)</f>
        <v>failed</v>
      </c>
      <c r="F1819" t="str">
        <f>VLOOKUP(A1819, Kickstarter!B:G, 6, FALSE)</f>
        <v>US</v>
      </c>
      <c r="G1819" t="str">
        <f>VLOOKUP(A1819, Kickstarter!B:H, 7, FALSE)</f>
        <v>USD</v>
      </c>
      <c r="H1819">
        <f>VLOOKUP(A1819, Kickstarter!B:I, 8, FALSE)</f>
        <v>1485759540</v>
      </c>
    </row>
    <row r="1820" spans="1:8" ht="45" x14ac:dyDescent="0.25">
      <c r="A1820" s="1" t="s">
        <v>1819</v>
      </c>
      <c r="B1820" s="1" t="str">
        <f>VLOOKUP(A1820, Kickstarter!B:C, 2, FALSE)</f>
        <v>We are all different, this is a way to honor and celebrate the authenticity in being different.</v>
      </c>
      <c r="C1820" s="9">
        <f>VLOOKUP(A1820, Kickstarter!B:E, 3, FALSE)</f>
        <v>15000</v>
      </c>
      <c r="D1820">
        <f>VLOOKUP(A1820, Kickstarter!B:E, 4, FALSE)</f>
        <v>0</v>
      </c>
      <c r="E1820" t="str">
        <f>VLOOKUP(A1820, Kickstarter!B:F, 5, FALSE)</f>
        <v>failed</v>
      </c>
      <c r="F1820" t="str">
        <f>VLOOKUP(A1820, Kickstarter!B:G, 6, FALSE)</f>
        <v>US</v>
      </c>
      <c r="G1820" t="str">
        <f>VLOOKUP(A1820, Kickstarter!B:H, 7, FALSE)</f>
        <v>USD</v>
      </c>
      <c r="H1820">
        <f>VLOOKUP(A1820, Kickstarter!B:I, 8, FALSE)</f>
        <v>1428035850</v>
      </c>
    </row>
    <row r="1821" spans="1:8" ht="60" x14ac:dyDescent="0.25">
      <c r="A1821" s="1" t="s">
        <v>1820</v>
      </c>
      <c r="B1821" s="1" t="str">
        <f>VLOOKUP(A1821, Kickstarter!B:C, 2, FALSE)</f>
        <v>Reach the ends of the earth! Claim a piece of alaskan wilderness- your name in a glacier and receive photo book our Denali Expedition</v>
      </c>
      <c r="C1821" s="9">
        <f>VLOOKUP(A1821, Kickstarter!B:E, 3, FALSE)</f>
        <v>1200</v>
      </c>
      <c r="D1821">
        <f>VLOOKUP(A1821, Kickstarter!B:E, 4, FALSE)</f>
        <v>25</v>
      </c>
      <c r="E1821" t="str">
        <f>VLOOKUP(A1821, Kickstarter!B:F, 5, FALSE)</f>
        <v>failed</v>
      </c>
      <c r="F1821" t="str">
        <f>VLOOKUP(A1821, Kickstarter!B:G, 6, FALSE)</f>
        <v>US</v>
      </c>
      <c r="G1821" t="str">
        <f>VLOOKUP(A1821, Kickstarter!B:H, 7, FALSE)</f>
        <v>USD</v>
      </c>
      <c r="H1821">
        <f>VLOOKUP(A1821, Kickstarter!B:I, 8, FALSE)</f>
        <v>1406743396</v>
      </c>
    </row>
    <row r="1822" spans="1:8" ht="60" x14ac:dyDescent="0.25">
      <c r="A1822" s="1" t="s">
        <v>1821</v>
      </c>
      <c r="B1822" s="1" t="str">
        <f>VLOOKUP(A1822, Kickstarter!B:C, 2, FALSE)</f>
        <v>An Iconic look at one of California's oldest beach communities, photographed in Monochrome, on a c1947 medium format 6x6cm Box Camera.</v>
      </c>
      <c r="C1822" s="9">
        <f>VLOOKUP(A1822, Kickstarter!B:E, 3, FALSE)</f>
        <v>26000</v>
      </c>
      <c r="D1822">
        <f>VLOOKUP(A1822, Kickstarter!B:E, 4, FALSE)</f>
        <v>1707</v>
      </c>
      <c r="E1822" t="str">
        <f>VLOOKUP(A1822, Kickstarter!B:F, 5, FALSE)</f>
        <v>failed</v>
      </c>
      <c r="F1822" t="str">
        <f>VLOOKUP(A1822, Kickstarter!B:G, 6, FALSE)</f>
        <v>US</v>
      </c>
      <c r="G1822" t="str">
        <f>VLOOKUP(A1822, Kickstarter!B:H, 7, FALSE)</f>
        <v>USD</v>
      </c>
      <c r="H1822">
        <f>VLOOKUP(A1822, Kickstarter!B:I, 8, FALSE)</f>
        <v>1427850090</v>
      </c>
    </row>
    <row r="1823" spans="1:8" ht="45" x14ac:dyDescent="0.25">
      <c r="A1823" s="1" t="s">
        <v>1822</v>
      </c>
      <c r="B1823" s="1" t="str">
        <f>VLOOKUP(A1823, Kickstarter!B:C, 2, FALSE)</f>
        <v>Glass Cloud tour dates are already beginning to pile up. They are turning to YOU to help get them from town to town.</v>
      </c>
      <c r="C1823" s="9">
        <f>VLOOKUP(A1823, Kickstarter!B:E, 3, FALSE)</f>
        <v>2500</v>
      </c>
      <c r="D1823">
        <f>VLOOKUP(A1823, Kickstarter!B:E, 4, FALSE)</f>
        <v>3372.25</v>
      </c>
      <c r="E1823" t="str">
        <f>VLOOKUP(A1823, Kickstarter!B:F, 5, FALSE)</f>
        <v>successful</v>
      </c>
      <c r="F1823" t="str">
        <f>VLOOKUP(A1823, Kickstarter!B:G, 6, FALSE)</f>
        <v>US</v>
      </c>
      <c r="G1823" t="str">
        <f>VLOOKUP(A1823, Kickstarter!B:H, 7, FALSE)</f>
        <v>USD</v>
      </c>
      <c r="H1823">
        <f>VLOOKUP(A1823, Kickstarter!B:I, 8, FALSE)</f>
        <v>1330760367</v>
      </c>
    </row>
    <row r="1824" spans="1:8" ht="30" x14ac:dyDescent="0.25">
      <c r="A1824" s="1" t="s">
        <v>1823</v>
      </c>
      <c r="B1824" s="1" t="str">
        <f>VLOOKUP(A1824, Kickstarter!B:C, 2, FALSE)</f>
        <v>Wood Butcher needs your help to make this happen. Buy a CD, support local music!</v>
      </c>
      <c r="C1824" s="9">
        <f>VLOOKUP(A1824, Kickstarter!B:E, 3, FALSE)</f>
        <v>300</v>
      </c>
      <c r="D1824">
        <f>VLOOKUP(A1824, Kickstarter!B:E, 4, FALSE)</f>
        <v>300</v>
      </c>
      <c r="E1824" t="str">
        <f>VLOOKUP(A1824, Kickstarter!B:F, 5, FALSE)</f>
        <v>successful</v>
      </c>
      <c r="F1824" t="str">
        <f>VLOOKUP(A1824, Kickstarter!B:G, 6, FALSE)</f>
        <v>CA</v>
      </c>
      <c r="G1824" t="str">
        <f>VLOOKUP(A1824, Kickstarter!B:H, 7, FALSE)</f>
        <v>CAD</v>
      </c>
      <c r="H1824">
        <f>VLOOKUP(A1824, Kickstarter!B:I, 8, FALSE)</f>
        <v>1391194860</v>
      </c>
    </row>
    <row r="1825" spans="1:8" ht="60" x14ac:dyDescent="0.25">
      <c r="A1825" s="1" t="s">
        <v>1824</v>
      </c>
      <c r="B1825" s="1" t="str">
        <f>VLOOKUP(A1825, Kickstarter!B:C, 2, FALSE)</f>
        <v>Just as we are getting prepared to tour we find out our van has serious damage and can't run. We unfortunately don't have enough.</v>
      </c>
      <c r="C1825" s="9">
        <f>VLOOKUP(A1825, Kickstarter!B:E, 3, FALSE)</f>
        <v>700</v>
      </c>
      <c r="D1825">
        <f>VLOOKUP(A1825, Kickstarter!B:E, 4, FALSE)</f>
        <v>811</v>
      </c>
      <c r="E1825" t="str">
        <f>VLOOKUP(A1825, Kickstarter!B:F, 5, FALSE)</f>
        <v>successful</v>
      </c>
      <c r="F1825" t="str">
        <f>VLOOKUP(A1825, Kickstarter!B:G, 6, FALSE)</f>
        <v>US</v>
      </c>
      <c r="G1825" t="str">
        <f>VLOOKUP(A1825, Kickstarter!B:H, 7, FALSE)</f>
        <v>USD</v>
      </c>
      <c r="H1825">
        <f>VLOOKUP(A1825, Kickstarter!B:I, 8, FALSE)</f>
        <v>1351095976</v>
      </c>
    </row>
    <row r="1826" spans="1:8" ht="15.75" x14ac:dyDescent="0.25">
      <c r="A1826" s="1" t="s">
        <v>1825</v>
      </c>
      <c r="B1826" s="1" t="str">
        <f>VLOOKUP(A1826, Kickstarter!B:C, 2, FALSE)</f>
        <v>cd fund raiser</v>
      </c>
      <c r="C1826" s="9">
        <f>VLOOKUP(A1826, Kickstarter!B:E, 3, FALSE)</f>
        <v>3000</v>
      </c>
      <c r="D1826">
        <f>VLOOKUP(A1826, Kickstarter!B:E, 4, FALSE)</f>
        <v>3002</v>
      </c>
      <c r="E1826" t="str">
        <f>VLOOKUP(A1826, Kickstarter!B:F, 5, FALSE)</f>
        <v>successful</v>
      </c>
      <c r="F1826" t="str">
        <f>VLOOKUP(A1826, Kickstarter!B:G, 6, FALSE)</f>
        <v>US</v>
      </c>
      <c r="G1826" t="str">
        <f>VLOOKUP(A1826, Kickstarter!B:H, 7, FALSE)</f>
        <v>USD</v>
      </c>
      <c r="H1826">
        <f>VLOOKUP(A1826, Kickstarter!B:I, 8, FALSE)</f>
        <v>1389146880</v>
      </c>
    </row>
    <row r="1827" spans="1:8" ht="60" x14ac:dyDescent="0.25">
      <c r="A1827" s="1" t="s">
        <v>1826</v>
      </c>
      <c r="B1827" s="1" t="str">
        <f>VLOOKUP(A1827, Kickstarter!B:C, 2, FALSE)</f>
        <v>Eurisko is trying to release our full length entitled "Wild Animal!" Money raised will go towards studio time, mixing, and mastering.</v>
      </c>
      <c r="C1827" s="9">
        <f>VLOOKUP(A1827, Kickstarter!B:E, 3, FALSE)</f>
        <v>2000</v>
      </c>
      <c r="D1827">
        <f>VLOOKUP(A1827, Kickstarter!B:E, 4, FALSE)</f>
        <v>2101</v>
      </c>
      <c r="E1827" t="str">
        <f>VLOOKUP(A1827, Kickstarter!B:F, 5, FALSE)</f>
        <v>successful</v>
      </c>
      <c r="F1827" t="str">
        <f>VLOOKUP(A1827, Kickstarter!B:G, 6, FALSE)</f>
        <v>US</v>
      </c>
      <c r="G1827" t="str">
        <f>VLOOKUP(A1827, Kickstarter!B:H, 7, FALSE)</f>
        <v>USD</v>
      </c>
      <c r="H1827">
        <f>VLOOKUP(A1827, Kickstarter!B:I, 8, FALSE)</f>
        <v>1373572903</v>
      </c>
    </row>
    <row r="1828" spans="1:8" ht="30" x14ac:dyDescent="0.25">
      <c r="A1828" s="1" t="s">
        <v>1827</v>
      </c>
      <c r="B1828" s="1" t="str">
        <f>VLOOKUP(A1828, Kickstarter!B:C, 2, FALSE)</f>
        <v>Hear your favorite Bear Ghost in eargasmic quality!</v>
      </c>
      <c r="C1828" s="9">
        <f>VLOOKUP(A1828, Kickstarter!B:E, 3, FALSE)</f>
        <v>2000</v>
      </c>
      <c r="D1828">
        <f>VLOOKUP(A1828, Kickstarter!B:E, 4, FALSE)</f>
        <v>2020</v>
      </c>
      <c r="E1828" t="str">
        <f>VLOOKUP(A1828, Kickstarter!B:F, 5, FALSE)</f>
        <v>successful</v>
      </c>
      <c r="F1828" t="str">
        <f>VLOOKUP(A1828, Kickstarter!B:G, 6, FALSE)</f>
        <v>US</v>
      </c>
      <c r="G1828" t="str">
        <f>VLOOKUP(A1828, Kickstarter!B:H, 7, FALSE)</f>
        <v>USD</v>
      </c>
      <c r="H1828">
        <f>VLOOKUP(A1828, Kickstarter!B:I, 8, FALSE)</f>
        <v>1392675017</v>
      </c>
    </row>
    <row r="1829" spans="1:8" ht="60" x14ac:dyDescent="0.25">
      <c r="A1829" s="1" t="s">
        <v>1828</v>
      </c>
      <c r="B1829" s="1" t="str">
        <f>VLOOKUP(A1829, Kickstarter!B:C, 2, FALSE)</f>
        <v>I have been a lot of places &amp; written a lot of songs. It's finally time to make my debut album "Homeward Bound" and I need your help!</v>
      </c>
      <c r="C1829" s="9">
        <f>VLOOKUP(A1829, Kickstarter!B:E, 3, FALSE)</f>
        <v>8000</v>
      </c>
      <c r="D1829">
        <f>VLOOKUP(A1829, Kickstarter!B:E, 4, FALSE)</f>
        <v>8053</v>
      </c>
      <c r="E1829" t="str">
        <f>VLOOKUP(A1829, Kickstarter!B:F, 5, FALSE)</f>
        <v>successful</v>
      </c>
      <c r="F1829" t="str">
        <f>VLOOKUP(A1829, Kickstarter!B:G, 6, FALSE)</f>
        <v>US</v>
      </c>
      <c r="G1829" t="str">
        <f>VLOOKUP(A1829, Kickstarter!B:H, 7, FALSE)</f>
        <v>USD</v>
      </c>
      <c r="H1829">
        <f>VLOOKUP(A1829, Kickstarter!B:I, 8, FALSE)</f>
        <v>1299138561</v>
      </c>
    </row>
    <row r="1830" spans="1:8" ht="60" x14ac:dyDescent="0.25">
      <c r="A1830" s="1" t="s">
        <v>1829</v>
      </c>
      <c r="B1830" s="1" t="str">
        <f>VLOOKUP(A1830, Kickstarter!B:C, 2, FALSE)</f>
        <v>Sam Sliva's new EP, "Drained," will combine Rock, Reggae and Country stylings to make one definitive sound...BUT ONLY WITH YOUR HELP!!</v>
      </c>
      <c r="C1830" s="9">
        <f>VLOOKUP(A1830, Kickstarter!B:E, 3, FALSE)</f>
        <v>20000</v>
      </c>
      <c r="D1830">
        <f>VLOOKUP(A1830, Kickstarter!B:E, 4, FALSE)</f>
        <v>20032</v>
      </c>
      <c r="E1830" t="str">
        <f>VLOOKUP(A1830, Kickstarter!B:F, 5, FALSE)</f>
        <v>successful</v>
      </c>
      <c r="F1830" t="str">
        <f>VLOOKUP(A1830, Kickstarter!B:G, 6, FALSE)</f>
        <v>US</v>
      </c>
      <c r="G1830" t="str">
        <f>VLOOKUP(A1830, Kickstarter!B:H, 7, FALSE)</f>
        <v>USD</v>
      </c>
      <c r="H1830">
        <f>VLOOKUP(A1830, Kickstarter!B:I, 8, FALSE)</f>
        <v>1399672800</v>
      </c>
    </row>
    <row r="1831" spans="1:8" ht="45" x14ac:dyDescent="0.25">
      <c r="A1831" s="1" t="s">
        <v>1830</v>
      </c>
      <c r="B1831" s="1" t="str">
        <f>VLOOKUP(A1831, Kickstarter!B:C, 2, FALSE)</f>
        <v xml:space="preserve">Everything is set to record are EP except for our finances. Please donate if you can! Any amount is appreciated. </v>
      </c>
      <c r="C1831" s="9">
        <f>VLOOKUP(A1831, Kickstarter!B:E, 3, FALSE)</f>
        <v>1500</v>
      </c>
      <c r="D1831">
        <f>VLOOKUP(A1831, Kickstarter!B:E, 4, FALSE)</f>
        <v>2500.25</v>
      </c>
      <c r="E1831" t="str">
        <f>VLOOKUP(A1831, Kickstarter!B:F, 5, FALSE)</f>
        <v>successful</v>
      </c>
      <c r="F1831" t="str">
        <f>VLOOKUP(A1831, Kickstarter!B:G, 6, FALSE)</f>
        <v>US</v>
      </c>
      <c r="G1831" t="str">
        <f>VLOOKUP(A1831, Kickstarter!B:H, 7, FALSE)</f>
        <v>USD</v>
      </c>
      <c r="H1831">
        <f>VLOOKUP(A1831, Kickstarter!B:I, 8, FALSE)</f>
        <v>1295647200</v>
      </c>
    </row>
    <row r="1832" spans="1:8" ht="45" x14ac:dyDescent="0.25">
      <c r="A1832" s="1" t="s">
        <v>1831</v>
      </c>
      <c r="B1832" s="1" t="str">
        <f>VLOOKUP(A1832, Kickstarter!B:C, 2, FALSE)</f>
        <v>We have come a long way on our new record, but now we need your help.  Help us, and together we can make magic!</v>
      </c>
      <c r="C1832" s="9">
        <f>VLOOKUP(A1832, Kickstarter!B:E, 3, FALSE)</f>
        <v>15000</v>
      </c>
      <c r="D1832">
        <f>VLOOKUP(A1832, Kickstarter!B:E, 4, FALSE)</f>
        <v>15230</v>
      </c>
      <c r="E1832" t="str">
        <f>VLOOKUP(A1832, Kickstarter!B:F, 5, FALSE)</f>
        <v>successful</v>
      </c>
      <c r="F1832" t="str">
        <f>VLOOKUP(A1832, Kickstarter!B:G, 6, FALSE)</f>
        <v>US</v>
      </c>
      <c r="G1832" t="str">
        <f>VLOOKUP(A1832, Kickstarter!B:H, 7, FALSE)</f>
        <v>USD</v>
      </c>
      <c r="H1832">
        <f>VLOOKUP(A1832, Kickstarter!B:I, 8, FALSE)</f>
        <v>1393259107</v>
      </c>
    </row>
    <row r="1833" spans="1:8" ht="45" x14ac:dyDescent="0.25">
      <c r="A1833" s="1" t="s">
        <v>1832</v>
      </c>
      <c r="B1833" s="1" t="str">
        <f>VLOOKUP(A1833, Kickstarter!B:C, 2, FALSE)</f>
        <v>After a 2 year Odyssey, Darling Waste's trailer is still not home! We need $3,500 to get it through U.S. Customs!</v>
      </c>
      <c r="C1833" s="9">
        <f>VLOOKUP(A1833, Kickstarter!B:E, 3, FALSE)</f>
        <v>1000</v>
      </c>
      <c r="D1833">
        <f>VLOOKUP(A1833, Kickstarter!B:E, 4, FALSE)</f>
        <v>1030</v>
      </c>
      <c r="E1833" t="str">
        <f>VLOOKUP(A1833, Kickstarter!B:F, 5, FALSE)</f>
        <v>successful</v>
      </c>
      <c r="F1833" t="str">
        <f>VLOOKUP(A1833, Kickstarter!B:G, 6, FALSE)</f>
        <v>US</v>
      </c>
      <c r="G1833" t="str">
        <f>VLOOKUP(A1833, Kickstarter!B:H, 7, FALSE)</f>
        <v>USD</v>
      </c>
      <c r="H1833">
        <f>VLOOKUP(A1833, Kickstarter!B:I, 8, FALSE)</f>
        <v>1336866863</v>
      </c>
    </row>
    <row r="1834" spans="1:8" ht="60" x14ac:dyDescent="0.25">
      <c r="A1834" s="1" t="s">
        <v>1833</v>
      </c>
      <c r="B1834" s="1" t="str">
        <f>VLOOKUP(A1834, Kickstarter!B:C, 2, FALSE)</f>
        <v xml:space="preserve">Hi! We're the music duo Black Swan Theories and our project is to manufacture our debut CD of 10 already-completed songs.  </v>
      </c>
      <c r="C1834" s="9">
        <f>VLOOKUP(A1834, Kickstarter!B:E, 3, FALSE)</f>
        <v>350</v>
      </c>
      <c r="D1834">
        <f>VLOOKUP(A1834, Kickstarter!B:E, 4, FALSE)</f>
        <v>500</v>
      </c>
      <c r="E1834" t="str">
        <f>VLOOKUP(A1834, Kickstarter!B:F, 5, FALSE)</f>
        <v>successful</v>
      </c>
      <c r="F1834" t="str">
        <f>VLOOKUP(A1834, Kickstarter!B:G, 6, FALSE)</f>
        <v>US</v>
      </c>
      <c r="G1834" t="str">
        <f>VLOOKUP(A1834, Kickstarter!B:H, 7, FALSE)</f>
        <v>USD</v>
      </c>
      <c r="H1834">
        <f>VLOOKUP(A1834, Kickstarter!B:I, 8, FALSE)</f>
        <v>1299243427</v>
      </c>
    </row>
    <row r="1835" spans="1:8" ht="60" x14ac:dyDescent="0.25">
      <c r="A1835" s="1" t="s">
        <v>1834</v>
      </c>
      <c r="B1835" s="1" t="str">
        <f>VLOOKUP(A1835, Kickstarter!B:C, 2, FALSE)</f>
        <v>I am writing the second volume in a series of hair band encyclopedias, however I lack the means to afford the costs of the photos.</v>
      </c>
      <c r="C1835" s="9">
        <f>VLOOKUP(A1835, Kickstarter!B:E, 3, FALSE)</f>
        <v>400</v>
      </c>
      <c r="D1835">
        <f>VLOOKUP(A1835, Kickstarter!B:E, 4, FALSE)</f>
        <v>1050</v>
      </c>
      <c r="E1835" t="str">
        <f>VLOOKUP(A1835, Kickstarter!B:F, 5, FALSE)</f>
        <v>successful</v>
      </c>
      <c r="F1835" t="str">
        <f>VLOOKUP(A1835, Kickstarter!B:G, 6, FALSE)</f>
        <v>US</v>
      </c>
      <c r="G1835" t="str">
        <f>VLOOKUP(A1835, Kickstarter!B:H, 7, FALSE)</f>
        <v>USD</v>
      </c>
      <c r="H1835">
        <f>VLOOKUP(A1835, Kickstarter!B:I, 8, FALSE)</f>
        <v>1362211140</v>
      </c>
    </row>
    <row r="1836" spans="1:8" ht="30" x14ac:dyDescent="0.25">
      <c r="A1836" s="1" t="s">
        <v>1835</v>
      </c>
      <c r="B1836" s="1" t="str">
        <f>VLOOKUP(A1836, Kickstarter!B:C, 2, FALSE)</f>
        <v>Help us fund our first tour and promote our new EP!</v>
      </c>
      <c r="C1836" s="9">
        <f>VLOOKUP(A1836, Kickstarter!B:E, 3, FALSE)</f>
        <v>10000</v>
      </c>
      <c r="D1836">
        <f>VLOOKUP(A1836, Kickstarter!B:E, 4, FALSE)</f>
        <v>11805</v>
      </c>
      <c r="E1836" t="str">
        <f>VLOOKUP(A1836, Kickstarter!B:F, 5, FALSE)</f>
        <v>successful</v>
      </c>
      <c r="F1836" t="str">
        <f>VLOOKUP(A1836, Kickstarter!B:G, 6, FALSE)</f>
        <v>US</v>
      </c>
      <c r="G1836" t="str">
        <f>VLOOKUP(A1836, Kickstarter!B:H, 7, FALSE)</f>
        <v>USD</v>
      </c>
      <c r="H1836">
        <f>VLOOKUP(A1836, Kickstarter!B:I, 8, FALSE)</f>
        <v>1422140895</v>
      </c>
    </row>
    <row r="1837" spans="1:8" ht="75" x14ac:dyDescent="0.25">
      <c r="A1837" s="1" t="s">
        <v>1836</v>
      </c>
      <c r="B1837" s="1" t="str">
        <f>VLOOKUP(A1837, Kickstarter!B:C, 2, FALSE)</f>
        <v>WE ARE A HARD ROCK/PUNK BAND SEEKING FUNDS TO RECORD A NEW EP. 
https://www.reverbnation.com/dirtylittlerebel</v>
      </c>
      <c r="C1837" s="9">
        <f>VLOOKUP(A1837, Kickstarter!B:E, 3, FALSE)</f>
        <v>500</v>
      </c>
      <c r="D1837">
        <f>VLOOKUP(A1837, Kickstarter!B:E, 4, FALSE)</f>
        <v>520</v>
      </c>
      <c r="E1837" t="str">
        <f>VLOOKUP(A1837, Kickstarter!B:F, 5, FALSE)</f>
        <v>successful</v>
      </c>
      <c r="F1837" t="str">
        <f>VLOOKUP(A1837, Kickstarter!B:G, 6, FALSE)</f>
        <v>GB</v>
      </c>
      <c r="G1837" t="str">
        <f>VLOOKUP(A1837, Kickstarter!B:H, 7, FALSE)</f>
        <v>GBP</v>
      </c>
      <c r="H1837">
        <f>VLOOKUP(A1837, Kickstarter!B:I, 8, FALSE)</f>
        <v>1459439471</v>
      </c>
    </row>
    <row r="1838" spans="1:8" ht="30" x14ac:dyDescent="0.25">
      <c r="A1838" s="1" t="s">
        <v>1837</v>
      </c>
      <c r="B1838" s="1" t="str">
        <f>VLOOKUP(A1838, Kickstarter!B:C, 2, FALSE)</f>
        <v>Help fund our 2013 Sound &amp; Lighting Touring rig!</v>
      </c>
      <c r="C1838" s="9">
        <f>VLOOKUP(A1838, Kickstarter!B:E, 3, FALSE)</f>
        <v>5000</v>
      </c>
      <c r="D1838">
        <f>VLOOKUP(A1838, Kickstarter!B:E, 4, FALSE)</f>
        <v>10017</v>
      </c>
      <c r="E1838" t="str">
        <f>VLOOKUP(A1838, Kickstarter!B:F, 5, FALSE)</f>
        <v>successful</v>
      </c>
      <c r="F1838" t="str">
        <f>VLOOKUP(A1838, Kickstarter!B:G, 6, FALSE)</f>
        <v>US</v>
      </c>
      <c r="G1838" t="str">
        <f>VLOOKUP(A1838, Kickstarter!B:H, 7, FALSE)</f>
        <v>USD</v>
      </c>
      <c r="H1838">
        <f>VLOOKUP(A1838, Kickstarter!B:I, 8, FALSE)</f>
        <v>1361129129</v>
      </c>
    </row>
    <row r="1839" spans="1:8" ht="60" x14ac:dyDescent="0.25">
      <c r="A1839" s="1" t="s">
        <v>1838</v>
      </c>
      <c r="B1839" s="1" t="str">
        <f>VLOOKUP(A1839, Kickstarter!B:C, 2, FALSE)</f>
        <v>Shady Grady &amp; The Nobodies is a band from Chicago, IL that fuse James Brown, Pink Floyd &amp; Jimi Hendrix into 1 - www.shadygradymusic.com</v>
      </c>
      <c r="C1839" s="9">
        <f>VLOOKUP(A1839, Kickstarter!B:E, 3, FALSE)</f>
        <v>600</v>
      </c>
      <c r="D1839">
        <f>VLOOKUP(A1839, Kickstarter!B:E, 4, FALSE)</f>
        <v>1841</v>
      </c>
      <c r="E1839" t="str">
        <f>VLOOKUP(A1839, Kickstarter!B:F, 5, FALSE)</f>
        <v>successful</v>
      </c>
      <c r="F1839" t="str">
        <f>VLOOKUP(A1839, Kickstarter!B:G, 6, FALSE)</f>
        <v>US</v>
      </c>
      <c r="G1839" t="str">
        <f>VLOOKUP(A1839, Kickstarter!B:H, 7, FALSE)</f>
        <v>USD</v>
      </c>
      <c r="H1839">
        <f>VLOOKUP(A1839, Kickstarter!B:I, 8, FALSE)</f>
        <v>1332029335</v>
      </c>
    </row>
    <row r="1840" spans="1:8" ht="60" x14ac:dyDescent="0.25">
      <c r="A1840" s="1" t="s">
        <v>1839</v>
      </c>
      <c r="B1840" s="1" t="str">
        <f>VLOOKUP(A1840, Kickstarter!B:C, 2, FALSE)</f>
        <v>Paul Haasch is producing his first music video! With awesome people involved and a great vision, it is sure to be an amazing piece.</v>
      </c>
      <c r="C1840" s="9">
        <f>VLOOKUP(A1840, Kickstarter!B:E, 3, FALSE)</f>
        <v>1000</v>
      </c>
      <c r="D1840">
        <f>VLOOKUP(A1840, Kickstarter!B:E, 4, FALSE)</f>
        <v>1001.49</v>
      </c>
      <c r="E1840" t="str">
        <f>VLOOKUP(A1840, Kickstarter!B:F, 5, FALSE)</f>
        <v>successful</v>
      </c>
      <c r="F1840" t="str">
        <f>VLOOKUP(A1840, Kickstarter!B:G, 6, FALSE)</f>
        <v>US</v>
      </c>
      <c r="G1840" t="str">
        <f>VLOOKUP(A1840, Kickstarter!B:H, 7, FALSE)</f>
        <v>USD</v>
      </c>
      <c r="H1840">
        <f>VLOOKUP(A1840, Kickstarter!B:I, 8, FALSE)</f>
        <v>1317438000</v>
      </c>
    </row>
    <row r="1841" spans="1:8" ht="45" x14ac:dyDescent="0.25">
      <c r="A1841" s="1" t="s">
        <v>1840</v>
      </c>
      <c r="B1841" s="1" t="str">
        <f>VLOOKUP(A1841, Kickstarter!B:C, 2, FALSE)</f>
        <v>The King of Mars, a Chicago rock band, needs your help funding their first EP! Visit us at thekingofmars.com for more.</v>
      </c>
      <c r="C1841" s="9">
        <f>VLOOKUP(A1841, Kickstarter!B:E, 3, FALSE)</f>
        <v>1000</v>
      </c>
      <c r="D1841">
        <f>VLOOKUP(A1841, Kickstarter!B:E, 4, FALSE)</f>
        <v>2053</v>
      </c>
      <c r="E1841" t="str">
        <f>VLOOKUP(A1841, Kickstarter!B:F, 5, FALSE)</f>
        <v>successful</v>
      </c>
      <c r="F1841" t="str">
        <f>VLOOKUP(A1841, Kickstarter!B:G, 6, FALSE)</f>
        <v>US</v>
      </c>
      <c r="G1841" t="str">
        <f>VLOOKUP(A1841, Kickstarter!B:H, 7, FALSE)</f>
        <v>USD</v>
      </c>
      <c r="H1841">
        <f>VLOOKUP(A1841, Kickstarter!B:I, 8, FALSE)</f>
        <v>1475342382</v>
      </c>
    </row>
    <row r="1842" spans="1:8" ht="60" x14ac:dyDescent="0.25">
      <c r="A1842" s="1" t="s">
        <v>1841</v>
      </c>
      <c r="B1842" s="1" t="str">
        <f>VLOOKUP(A1842, Kickstarter!B:C, 2, FALSE)</f>
        <v>St. Paul five-piece band City of the Weak hits the road May 9th, heading for Ft. Lauderdale to attend the Driven Music Conference!</v>
      </c>
      <c r="C1842" s="9">
        <f>VLOOKUP(A1842, Kickstarter!B:E, 3, FALSE)</f>
        <v>900</v>
      </c>
      <c r="D1842">
        <f>VLOOKUP(A1842, Kickstarter!B:E, 4, FALSE)</f>
        <v>980</v>
      </c>
      <c r="E1842" t="str">
        <f>VLOOKUP(A1842, Kickstarter!B:F, 5, FALSE)</f>
        <v>successful</v>
      </c>
      <c r="F1842" t="str">
        <f>VLOOKUP(A1842, Kickstarter!B:G, 6, FALSE)</f>
        <v>US</v>
      </c>
      <c r="G1842" t="str">
        <f>VLOOKUP(A1842, Kickstarter!B:H, 7, FALSE)</f>
        <v>USD</v>
      </c>
      <c r="H1842">
        <f>VLOOKUP(A1842, Kickstarter!B:I, 8, FALSE)</f>
        <v>1367902740</v>
      </c>
    </row>
    <row r="1843" spans="1:8" ht="30" x14ac:dyDescent="0.25">
      <c r="A1843" s="1" t="s">
        <v>1842</v>
      </c>
      <c r="B1843" s="1" t="str">
        <f>VLOOKUP(A1843, Kickstarter!B:C, 2, FALSE)</f>
        <v>Hard Rock with a Positive Message. Help us fund, release and promote our debut EP!</v>
      </c>
      <c r="C1843" s="9">
        <f>VLOOKUP(A1843, Kickstarter!B:E, 3, FALSE)</f>
        <v>2000</v>
      </c>
      <c r="D1843">
        <f>VLOOKUP(A1843, Kickstarter!B:E, 4, FALSE)</f>
        <v>2035</v>
      </c>
      <c r="E1843" t="str">
        <f>VLOOKUP(A1843, Kickstarter!B:F, 5, FALSE)</f>
        <v>successful</v>
      </c>
      <c r="F1843" t="str">
        <f>VLOOKUP(A1843, Kickstarter!B:G, 6, FALSE)</f>
        <v>US</v>
      </c>
      <c r="G1843" t="str">
        <f>VLOOKUP(A1843, Kickstarter!B:H, 7, FALSE)</f>
        <v>USD</v>
      </c>
      <c r="H1843">
        <f>VLOOKUP(A1843, Kickstarter!B:I, 8, FALSE)</f>
        <v>1400561940</v>
      </c>
    </row>
    <row r="1844" spans="1:8" ht="45" x14ac:dyDescent="0.25">
      <c r="A1844" s="1" t="s">
        <v>1843</v>
      </c>
      <c r="B1844" s="1" t="str">
        <f>VLOOKUP(A1844, Kickstarter!B:C, 2, FALSE)</f>
        <v>Every time we sit down to rehearse, thoughts of recording a CD excite us! We are ready to do this!  It's time, so read on...</v>
      </c>
      <c r="C1844" s="9">
        <f>VLOOKUP(A1844, Kickstarter!B:E, 3, FALSE)</f>
        <v>2000</v>
      </c>
      <c r="D1844">
        <f>VLOOKUP(A1844, Kickstarter!B:E, 4, FALSE)</f>
        <v>2505</v>
      </c>
      <c r="E1844" t="str">
        <f>VLOOKUP(A1844, Kickstarter!B:F, 5, FALSE)</f>
        <v>successful</v>
      </c>
      <c r="F1844" t="str">
        <f>VLOOKUP(A1844, Kickstarter!B:G, 6, FALSE)</f>
        <v>US</v>
      </c>
      <c r="G1844" t="str">
        <f>VLOOKUP(A1844, Kickstarter!B:H, 7, FALSE)</f>
        <v>USD</v>
      </c>
      <c r="H1844">
        <f>VLOOKUP(A1844, Kickstarter!B:I, 8, FALSE)</f>
        <v>1425275940</v>
      </c>
    </row>
    <row r="1845" spans="1:8" ht="60" x14ac:dyDescent="0.25">
      <c r="A1845" s="1" t="s">
        <v>1844</v>
      </c>
      <c r="B1845" s="1" t="str">
        <f>VLOOKUP(A1845, Kickstarter!B:C, 2, FALSE)</f>
        <v>Support Jeremy Buck &amp; The Bang as they finish and release their Brand New Album, â€œYou Are a Starâ€, as well as shoot 2 New Music Videos</v>
      </c>
      <c r="C1845" s="9">
        <f>VLOOKUP(A1845, Kickstarter!B:E, 3, FALSE)</f>
        <v>10000</v>
      </c>
      <c r="D1845">
        <f>VLOOKUP(A1845, Kickstarter!B:E, 4, FALSE)</f>
        <v>12400.61</v>
      </c>
      <c r="E1845" t="str">
        <f>VLOOKUP(A1845, Kickstarter!B:F, 5, FALSE)</f>
        <v>successful</v>
      </c>
      <c r="F1845" t="str">
        <f>VLOOKUP(A1845, Kickstarter!B:G, 6, FALSE)</f>
        <v>US</v>
      </c>
      <c r="G1845" t="str">
        <f>VLOOKUP(A1845, Kickstarter!B:H, 7, FALSE)</f>
        <v>USD</v>
      </c>
      <c r="H1845">
        <f>VLOOKUP(A1845, Kickstarter!B:I, 8, FALSE)</f>
        <v>1298245954</v>
      </c>
    </row>
    <row r="1846" spans="1:8" ht="60" x14ac:dyDescent="0.25">
      <c r="A1846" s="1" t="s">
        <v>1845</v>
      </c>
      <c r="B1846" s="1" t="str">
        <f>VLOOKUP(A1846, Kickstarter!B:C, 2, FALSE)</f>
        <v>We are working hard to get into the recording studio and finally release a full-length album...but we need your help getting there!</v>
      </c>
      <c r="C1846" s="9">
        <f>VLOOKUP(A1846, Kickstarter!B:E, 3, FALSE)</f>
        <v>1500</v>
      </c>
      <c r="D1846">
        <f>VLOOKUP(A1846, Kickstarter!B:E, 4, FALSE)</f>
        <v>1521</v>
      </c>
      <c r="E1846" t="str">
        <f>VLOOKUP(A1846, Kickstarter!B:F, 5, FALSE)</f>
        <v>successful</v>
      </c>
      <c r="F1846" t="str">
        <f>VLOOKUP(A1846, Kickstarter!B:G, 6, FALSE)</f>
        <v>US</v>
      </c>
      <c r="G1846" t="str">
        <f>VLOOKUP(A1846, Kickstarter!B:H, 7, FALSE)</f>
        <v>USD</v>
      </c>
      <c r="H1846">
        <f>VLOOKUP(A1846, Kickstarter!B:I, 8, FALSE)</f>
        <v>1307761200</v>
      </c>
    </row>
    <row r="1847" spans="1:8" ht="90" x14ac:dyDescent="0.25">
      <c r="A1847" s="1" t="s">
        <v>1846</v>
      </c>
      <c r="B1847" s="1" t="str">
        <f>VLOOKUP(A1847, Kickstarter!B:C, 2, FALSE)</f>
        <v>OH MY JOSH! 
Our Kickstarter Supporters get FIRST DIBS!
Here's our latest single release and a package deal you cannot ignore!</v>
      </c>
      <c r="C1847" s="9">
        <f>VLOOKUP(A1847, Kickstarter!B:E, 3, FALSE)</f>
        <v>1000</v>
      </c>
      <c r="D1847">
        <f>VLOOKUP(A1847, Kickstarter!B:E, 4, FALSE)</f>
        <v>1000</v>
      </c>
      <c r="E1847" t="str">
        <f>VLOOKUP(A1847, Kickstarter!B:F, 5, FALSE)</f>
        <v>successful</v>
      </c>
      <c r="F1847" t="str">
        <f>VLOOKUP(A1847, Kickstarter!B:G, 6, FALSE)</f>
        <v>US</v>
      </c>
      <c r="G1847" t="str">
        <f>VLOOKUP(A1847, Kickstarter!B:H, 7, FALSE)</f>
        <v>USD</v>
      </c>
      <c r="H1847">
        <f>VLOOKUP(A1847, Kickstarter!B:I, 8, FALSE)</f>
        <v>1466139300</v>
      </c>
    </row>
    <row r="1848" spans="1:8" ht="60" x14ac:dyDescent="0.25">
      <c r="A1848" s="1" t="s">
        <v>1847</v>
      </c>
      <c r="B1848" s="1" t="str">
        <f>VLOOKUP(A1848, Kickstarter!B:C, 2, FALSE)</f>
        <v>This album of all original music has been in the making for several years and I am excited to make my fans a part of this experience.</v>
      </c>
      <c r="C1848" s="9">
        <f>VLOOKUP(A1848, Kickstarter!B:E, 3, FALSE)</f>
        <v>15000</v>
      </c>
      <c r="D1848">
        <f>VLOOKUP(A1848, Kickstarter!B:E, 4, FALSE)</f>
        <v>20689</v>
      </c>
      <c r="E1848" t="str">
        <f>VLOOKUP(A1848, Kickstarter!B:F, 5, FALSE)</f>
        <v>successful</v>
      </c>
      <c r="F1848" t="str">
        <f>VLOOKUP(A1848, Kickstarter!B:G, 6, FALSE)</f>
        <v>US</v>
      </c>
      <c r="G1848" t="str">
        <f>VLOOKUP(A1848, Kickstarter!B:H, 7, FALSE)</f>
        <v>USD</v>
      </c>
      <c r="H1848">
        <f>VLOOKUP(A1848, Kickstarter!B:I, 8, FALSE)</f>
        <v>1355585777</v>
      </c>
    </row>
    <row r="1849" spans="1:8" ht="60" x14ac:dyDescent="0.25">
      <c r="A1849" s="1" t="s">
        <v>1848</v>
      </c>
      <c r="B1849" s="1" t="str">
        <f>VLOOKUP(A1849, Kickstarter!B:C, 2, FALSE)</f>
        <v>Deathtrap America is touring the country this spring.  Your pledge will help us across the country with Faster Pussycat and QueensrÃ¿che</v>
      </c>
      <c r="C1849" s="9">
        <f>VLOOKUP(A1849, Kickstarter!B:E, 3, FALSE)</f>
        <v>2500</v>
      </c>
      <c r="D1849">
        <f>VLOOKUP(A1849, Kickstarter!B:E, 4, FALSE)</f>
        <v>3022</v>
      </c>
      <c r="E1849" t="str">
        <f>VLOOKUP(A1849, Kickstarter!B:F, 5, FALSE)</f>
        <v>successful</v>
      </c>
      <c r="F1849" t="str">
        <f>VLOOKUP(A1849, Kickstarter!B:G, 6, FALSE)</f>
        <v>US</v>
      </c>
      <c r="G1849" t="str">
        <f>VLOOKUP(A1849, Kickstarter!B:H, 7, FALSE)</f>
        <v>USD</v>
      </c>
      <c r="H1849">
        <f>VLOOKUP(A1849, Kickstarter!B:I, 8, FALSE)</f>
        <v>1429594832</v>
      </c>
    </row>
    <row r="1850" spans="1:8" ht="45" x14ac:dyDescent="0.25">
      <c r="A1850" s="1" t="s">
        <v>1849</v>
      </c>
      <c r="B1850" s="1" t="str">
        <f>VLOOKUP(A1850, Kickstarter!B:C, 2, FALSE)</f>
        <v>Hopeless Jack &amp; the Handsome Devil's first American tour. Help us bring our dirty brand of "Roots &amp; Roll" across the country!</v>
      </c>
      <c r="C1850" s="9">
        <f>VLOOKUP(A1850, Kickstarter!B:E, 3, FALSE)</f>
        <v>3000</v>
      </c>
      <c r="D1850">
        <f>VLOOKUP(A1850, Kickstarter!B:E, 4, FALSE)</f>
        <v>3221</v>
      </c>
      <c r="E1850" t="str">
        <f>VLOOKUP(A1850, Kickstarter!B:F, 5, FALSE)</f>
        <v>successful</v>
      </c>
      <c r="F1850" t="str">
        <f>VLOOKUP(A1850, Kickstarter!B:G, 6, FALSE)</f>
        <v>US</v>
      </c>
      <c r="G1850" t="str">
        <f>VLOOKUP(A1850, Kickstarter!B:H, 7, FALSE)</f>
        <v>USD</v>
      </c>
      <c r="H1850">
        <f>VLOOKUP(A1850, Kickstarter!B:I, 8, FALSE)</f>
        <v>1312095540</v>
      </c>
    </row>
    <row r="1851" spans="1:8" ht="45" x14ac:dyDescent="0.25">
      <c r="A1851" s="1" t="s">
        <v>1850</v>
      </c>
      <c r="B1851" s="1" t="str">
        <f>VLOOKUP(A1851, Kickstarter!B:C, 2, FALSE)</f>
        <v>Release the Skylines is a small, local Cleveland metal band looking to record an album.</v>
      </c>
      <c r="C1851" s="9">
        <f>VLOOKUP(A1851, Kickstarter!B:E, 3, FALSE)</f>
        <v>300</v>
      </c>
      <c r="D1851">
        <f>VLOOKUP(A1851, Kickstarter!B:E, 4, FALSE)</f>
        <v>301</v>
      </c>
      <c r="E1851" t="str">
        <f>VLOOKUP(A1851, Kickstarter!B:F, 5, FALSE)</f>
        <v>successful</v>
      </c>
      <c r="F1851" t="str">
        <f>VLOOKUP(A1851, Kickstarter!B:G, 6, FALSE)</f>
        <v>US</v>
      </c>
      <c r="G1851" t="str">
        <f>VLOOKUP(A1851, Kickstarter!B:H, 7, FALSE)</f>
        <v>USD</v>
      </c>
      <c r="H1851">
        <f>VLOOKUP(A1851, Kickstarter!B:I, 8, FALSE)</f>
        <v>1350505059</v>
      </c>
    </row>
    <row r="1852" spans="1:8" ht="60" x14ac:dyDescent="0.25">
      <c r="A1852" s="1" t="s">
        <v>1851</v>
      </c>
      <c r="B1852" s="1" t="str">
        <f>VLOOKUP(A1852, Kickstarter!B:C, 2, FALSE)</f>
        <v>WILKES is the solo venture of HighFlightSociety singer / Disciple bassist, Jason Wilkes. This project is to fund the debut 6 song EP.</v>
      </c>
      <c r="C1852" s="9">
        <f>VLOOKUP(A1852, Kickstarter!B:E, 3, FALSE)</f>
        <v>9000</v>
      </c>
      <c r="D1852">
        <f>VLOOKUP(A1852, Kickstarter!B:E, 4, FALSE)</f>
        <v>9137</v>
      </c>
      <c r="E1852" t="str">
        <f>VLOOKUP(A1852, Kickstarter!B:F, 5, FALSE)</f>
        <v>successful</v>
      </c>
      <c r="F1852" t="str">
        <f>VLOOKUP(A1852, Kickstarter!B:G, 6, FALSE)</f>
        <v>US</v>
      </c>
      <c r="G1852" t="str">
        <f>VLOOKUP(A1852, Kickstarter!B:H, 7, FALSE)</f>
        <v>USD</v>
      </c>
      <c r="H1852">
        <f>VLOOKUP(A1852, Kickstarter!B:I, 8, FALSE)</f>
        <v>1405033300</v>
      </c>
    </row>
    <row r="1853" spans="1:8" ht="60" x14ac:dyDescent="0.25">
      <c r="A1853" s="1" t="s">
        <v>1852</v>
      </c>
      <c r="B1853" s="1" t="str">
        <f>VLOOKUP(A1853, Kickstarter!B:C, 2, FALSE)</f>
        <v>I have recorded 3 solo blues/rock/surf albums of original music, but they're only digitally released - I want there to be real CD's!</v>
      </c>
      <c r="C1853" s="9">
        <f>VLOOKUP(A1853, Kickstarter!B:E, 3, FALSE)</f>
        <v>1300</v>
      </c>
      <c r="D1853">
        <f>VLOOKUP(A1853, Kickstarter!B:E, 4, FALSE)</f>
        <v>1301</v>
      </c>
      <c r="E1853" t="str">
        <f>VLOOKUP(A1853, Kickstarter!B:F, 5, FALSE)</f>
        <v>successful</v>
      </c>
      <c r="F1853" t="str">
        <f>VLOOKUP(A1853, Kickstarter!B:G, 6, FALSE)</f>
        <v>US</v>
      </c>
      <c r="G1853" t="str">
        <f>VLOOKUP(A1853, Kickstarter!B:H, 7, FALSE)</f>
        <v>USD</v>
      </c>
      <c r="H1853">
        <f>VLOOKUP(A1853, Kickstarter!B:I, 8, FALSE)</f>
        <v>1406509200</v>
      </c>
    </row>
    <row r="1854" spans="1:8" ht="60" x14ac:dyDescent="0.25">
      <c r="A1854" s="1" t="s">
        <v>1853</v>
      </c>
      <c r="B1854" s="1" t="str">
        <f>VLOOKUP(A1854, Kickstarter!B:C, 2, FALSE)</f>
        <v>Athens, GA-based rock &amp; roll/soul band Radiolucent is kickstarting funds to mix, master, &amp; release their 2nd record, Electric City.</v>
      </c>
      <c r="C1854" s="9">
        <f>VLOOKUP(A1854, Kickstarter!B:E, 3, FALSE)</f>
        <v>15000</v>
      </c>
      <c r="D1854">
        <f>VLOOKUP(A1854, Kickstarter!B:E, 4, FALSE)</f>
        <v>17545</v>
      </c>
      <c r="E1854" t="str">
        <f>VLOOKUP(A1854, Kickstarter!B:F, 5, FALSE)</f>
        <v>successful</v>
      </c>
      <c r="F1854" t="str">
        <f>VLOOKUP(A1854, Kickstarter!B:G, 6, FALSE)</f>
        <v>US</v>
      </c>
      <c r="G1854" t="str">
        <f>VLOOKUP(A1854, Kickstarter!B:H, 7, FALSE)</f>
        <v>USD</v>
      </c>
      <c r="H1854">
        <f>VLOOKUP(A1854, Kickstarter!B:I, 8, FALSE)</f>
        <v>1429920000</v>
      </c>
    </row>
    <row r="1855" spans="1:8" ht="60" x14ac:dyDescent="0.25">
      <c r="A1855" s="1" t="s">
        <v>1854</v>
      </c>
      <c r="B1855" s="1" t="str">
        <f>VLOOKUP(A1855, Kickstarter!B:C, 2, FALSE)</f>
        <v>The money will go towards our debut EP being Recorded mixed by Andrew Baylis and mastered by Drew Fulk of Think Sound Studios.</v>
      </c>
      <c r="C1855" s="9">
        <f>VLOOKUP(A1855, Kickstarter!B:E, 3, FALSE)</f>
        <v>800</v>
      </c>
      <c r="D1855">
        <f>VLOOKUP(A1855, Kickstarter!B:E, 4, FALSE)</f>
        <v>815</v>
      </c>
      <c r="E1855" t="str">
        <f>VLOOKUP(A1855, Kickstarter!B:F, 5, FALSE)</f>
        <v>successful</v>
      </c>
      <c r="F1855" t="str">
        <f>VLOOKUP(A1855, Kickstarter!B:G, 6, FALSE)</f>
        <v>US</v>
      </c>
      <c r="G1855" t="str">
        <f>VLOOKUP(A1855, Kickstarter!B:H, 7, FALSE)</f>
        <v>USD</v>
      </c>
      <c r="H1855">
        <f>VLOOKUP(A1855, Kickstarter!B:I, 8, FALSE)</f>
        <v>1352860017</v>
      </c>
    </row>
    <row r="1856" spans="1:8" ht="45" x14ac:dyDescent="0.25">
      <c r="A1856" s="1" t="s">
        <v>1855</v>
      </c>
      <c r="B1856" s="1" t="str">
        <f>VLOOKUP(A1856, Kickstarter!B:C, 2, FALSE)</f>
        <v>After much anticipation, I'm finally releasing my first album, "In Technicolor"! Let's join forces and get it done right!</v>
      </c>
      <c r="C1856" s="9">
        <f>VLOOKUP(A1856, Kickstarter!B:E, 3, FALSE)</f>
        <v>15000</v>
      </c>
      <c r="D1856">
        <f>VLOOKUP(A1856, Kickstarter!B:E, 4, FALSE)</f>
        <v>15318.55</v>
      </c>
      <c r="E1856" t="str">
        <f>VLOOKUP(A1856, Kickstarter!B:F, 5, FALSE)</f>
        <v>successful</v>
      </c>
      <c r="F1856" t="str">
        <f>VLOOKUP(A1856, Kickstarter!B:G, 6, FALSE)</f>
        <v>US</v>
      </c>
      <c r="G1856" t="str">
        <f>VLOOKUP(A1856, Kickstarter!B:H, 7, FALSE)</f>
        <v>USD</v>
      </c>
      <c r="H1856">
        <f>VLOOKUP(A1856, Kickstarter!B:I, 8, FALSE)</f>
        <v>1369355437</v>
      </c>
    </row>
    <row r="1857" spans="1:8" ht="45" x14ac:dyDescent="0.25">
      <c r="A1857" s="1" t="s">
        <v>1856</v>
      </c>
      <c r="B1857" s="1" t="str">
        <f>VLOOKUP(A1857, Kickstarter!B:C, 2, FALSE)</f>
        <v>11 year old Sara &amp; Motion Device want rock &amp; metal fans all over the world to unite and join the ROCK REVOLUTION!!!</v>
      </c>
      <c r="C1857" s="9">
        <f>VLOOKUP(A1857, Kickstarter!B:E, 3, FALSE)</f>
        <v>8750</v>
      </c>
      <c r="D1857">
        <f>VLOOKUP(A1857, Kickstarter!B:E, 4, FALSE)</f>
        <v>13480.16</v>
      </c>
      <c r="E1857" t="str">
        <f>VLOOKUP(A1857, Kickstarter!B:F, 5, FALSE)</f>
        <v>successful</v>
      </c>
      <c r="F1857" t="str">
        <f>VLOOKUP(A1857, Kickstarter!B:G, 6, FALSE)</f>
        <v>CA</v>
      </c>
      <c r="G1857" t="str">
        <f>VLOOKUP(A1857, Kickstarter!B:H, 7, FALSE)</f>
        <v>CAD</v>
      </c>
      <c r="H1857">
        <f>VLOOKUP(A1857, Kickstarter!B:I, 8, FALSE)</f>
        <v>1389012940</v>
      </c>
    </row>
    <row r="1858" spans="1:8" ht="60" x14ac:dyDescent="0.25">
      <c r="A1858" s="1" t="s">
        <v>1857</v>
      </c>
      <c r="B1858" s="1" t="str">
        <f>VLOOKUP(A1858, Kickstarter!B:C, 2, FALSE)</f>
        <v>We are an independent band who needs your help for the production of our new album, so we can share our music with you lovely people :)</v>
      </c>
      <c r="C1858" s="9">
        <f>VLOOKUP(A1858, Kickstarter!B:E, 3, FALSE)</f>
        <v>2000</v>
      </c>
      <c r="D1858">
        <f>VLOOKUP(A1858, Kickstarter!B:E, 4, FALSE)</f>
        <v>2025</v>
      </c>
      <c r="E1858" t="str">
        <f>VLOOKUP(A1858, Kickstarter!B:F, 5, FALSE)</f>
        <v>successful</v>
      </c>
      <c r="F1858" t="str">
        <f>VLOOKUP(A1858, Kickstarter!B:G, 6, FALSE)</f>
        <v>US</v>
      </c>
      <c r="G1858" t="str">
        <f>VLOOKUP(A1858, Kickstarter!B:H, 7, FALSE)</f>
        <v>USD</v>
      </c>
      <c r="H1858">
        <f>VLOOKUP(A1858, Kickstarter!B:I, 8, FALSE)</f>
        <v>1405715472</v>
      </c>
    </row>
    <row r="1859" spans="1:8" ht="45" x14ac:dyDescent="0.25">
      <c r="A1859" s="1" t="s">
        <v>1858</v>
      </c>
      <c r="B1859" s="1" t="str">
        <f>VLOOKUP(A1859, Kickstarter!B:C, 2, FALSE)</f>
        <v>We need to get back to Nashville to record our second record, a full LP this time.  It ain't cheap and we need your help!</v>
      </c>
      <c r="C1859" s="9">
        <f>VLOOKUP(A1859, Kickstarter!B:E, 3, FALSE)</f>
        <v>3000</v>
      </c>
      <c r="D1859">
        <f>VLOOKUP(A1859, Kickstarter!B:E, 4, FALSE)</f>
        <v>3000</v>
      </c>
      <c r="E1859" t="str">
        <f>VLOOKUP(A1859, Kickstarter!B:F, 5, FALSE)</f>
        <v>successful</v>
      </c>
      <c r="F1859" t="str">
        <f>VLOOKUP(A1859, Kickstarter!B:G, 6, FALSE)</f>
        <v>US</v>
      </c>
      <c r="G1859" t="str">
        <f>VLOOKUP(A1859, Kickstarter!B:H, 7, FALSE)</f>
        <v>USD</v>
      </c>
      <c r="H1859">
        <f>VLOOKUP(A1859, Kickstarter!B:I, 8, FALSE)</f>
        <v>1410546413</v>
      </c>
    </row>
    <row r="1860" spans="1:8" ht="60" x14ac:dyDescent="0.25">
      <c r="A1860" s="1" t="s">
        <v>1859</v>
      </c>
      <c r="B1860" s="1" t="str">
        <f>VLOOKUP(A1860, Kickstarter!B:C, 2, FALSE)</f>
        <v>I write songs to teach with at two Chicago schools.  The enthusiastic response from my students &amp; colleagues inspired me to do do this!</v>
      </c>
      <c r="C1860" s="9">
        <f>VLOOKUP(A1860, Kickstarter!B:E, 3, FALSE)</f>
        <v>5555.55</v>
      </c>
      <c r="D1860">
        <f>VLOOKUP(A1860, Kickstarter!B:E, 4, FALSE)</f>
        <v>6041.55</v>
      </c>
      <c r="E1860" t="str">
        <f>VLOOKUP(A1860, Kickstarter!B:F, 5, FALSE)</f>
        <v>successful</v>
      </c>
      <c r="F1860" t="str">
        <f>VLOOKUP(A1860, Kickstarter!B:G, 6, FALSE)</f>
        <v>US</v>
      </c>
      <c r="G1860" t="str">
        <f>VLOOKUP(A1860, Kickstarter!B:H, 7, FALSE)</f>
        <v>USD</v>
      </c>
      <c r="H1860">
        <f>VLOOKUP(A1860, Kickstarter!B:I, 8, FALSE)</f>
        <v>1324014521</v>
      </c>
    </row>
    <row r="1861" spans="1:8" ht="30" x14ac:dyDescent="0.25">
      <c r="A1861" s="1" t="s">
        <v>1860</v>
      </c>
      <c r="B1861" s="1" t="str">
        <f>VLOOKUP(A1861, Kickstarter!B:C, 2, FALSE)</f>
        <v>Queen Kwong is going ON TOUR to London and Paris!</v>
      </c>
      <c r="C1861" s="9">
        <f>VLOOKUP(A1861, Kickstarter!B:E, 3, FALSE)</f>
        <v>3000</v>
      </c>
      <c r="D1861">
        <f>VLOOKUP(A1861, Kickstarter!B:E, 4, FALSE)</f>
        <v>3955</v>
      </c>
      <c r="E1861" t="str">
        <f>VLOOKUP(A1861, Kickstarter!B:F, 5, FALSE)</f>
        <v>successful</v>
      </c>
      <c r="F1861" t="str">
        <f>VLOOKUP(A1861, Kickstarter!B:G, 6, FALSE)</f>
        <v>US</v>
      </c>
      <c r="G1861" t="str">
        <f>VLOOKUP(A1861, Kickstarter!B:H, 7, FALSE)</f>
        <v>USD</v>
      </c>
      <c r="H1861">
        <f>VLOOKUP(A1861, Kickstarter!B:I, 8, FALSE)</f>
        <v>1316716129</v>
      </c>
    </row>
    <row r="1862" spans="1:8" ht="45" x14ac:dyDescent="0.25">
      <c r="A1862" s="1" t="s">
        <v>1861</v>
      </c>
      <c r="B1862" s="1" t="str">
        <f>VLOOKUP(A1862, Kickstarter!B:C, 2, FALSE)</f>
        <v>ASC had a one-of-a-kind CD release party in 2013, and we want to share it with the world - in DVD format!</v>
      </c>
      <c r="C1862" s="9">
        <f>VLOOKUP(A1862, Kickstarter!B:E, 3, FALSE)</f>
        <v>750</v>
      </c>
      <c r="D1862">
        <f>VLOOKUP(A1862, Kickstarter!B:E, 4, FALSE)</f>
        <v>1001</v>
      </c>
      <c r="E1862" t="str">
        <f>VLOOKUP(A1862, Kickstarter!B:F, 5, FALSE)</f>
        <v>successful</v>
      </c>
      <c r="F1862" t="str">
        <f>VLOOKUP(A1862, Kickstarter!B:G, 6, FALSE)</f>
        <v>US</v>
      </c>
      <c r="G1862" t="str">
        <f>VLOOKUP(A1862, Kickstarter!B:H, 7, FALSE)</f>
        <v>USD</v>
      </c>
      <c r="H1862">
        <f>VLOOKUP(A1862, Kickstarter!B:I, 8, FALSE)</f>
        <v>1391706084</v>
      </c>
    </row>
    <row r="1863" spans="1:8" ht="60" x14ac:dyDescent="0.25">
      <c r="A1863" s="1" t="s">
        <v>1862</v>
      </c>
      <c r="B1863" s="1" t="str">
        <f>VLOOKUP(A1863, Kickstarter!B:C, 2, FALSE)</f>
        <v>A game for Apple &amp; Android devices that sees you get your own spacecraft, take on the competition, mine asteroids &amp; fight to survive.</v>
      </c>
      <c r="C1863" s="9">
        <f>VLOOKUP(A1863, Kickstarter!B:E, 3, FALSE)</f>
        <v>250000</v>
      </c>
      <c r="D1863">
        <f>VLOOKUP(A1863, Kickstarter!B:E, 4, FALSE)</f>
        <v>0</v>
      </c>
      <c r="E1863" t="str">
        <f>VLOOKUP(A1863, Kickstarter!B:F, 5, FALSE)</f>
        <v>failed</v>
      </c>
      <c r="F1863" t="str">
        <f>VLOOKUP(A1863, Kickstarter!B:G, 6, FALSE)</f>
        <v>GB</v>
      </c>
      <c r="G1863" t="str">
        <f>VLOOKUP(A1863, Kickstarter!B:H, 7, FALSE)</f>
        <v>GBP</v>
      </c>
      <c r="H1863">
        <f>VLOOKUP(A1863, Kickstarter!B:I, 8, FALSE)</f>
        <v>1422256341</v>
      </c>
    </row>
    <row r="1864" spans="1:8" ht="45" x14ac:dyDescent="0.25">
      <c r="A1864" s="1" t="s">
        <v>1863</v>
      </c>
      <c r="B1864" s="1" t="str">
        <f>VLOOKUP(A1864, Kickstarter!B:C, 2, FALSE)</f>
        <v>Purple Fishing is an online game and social media platform for Trump Supporters and Critics to have fun finding common ground.</v>
      </c>
      <c r="C1864" s="9">
        <f>VLOOKUP(A1864, Kickstarter!B:E, 3, FALSE)</f>
        <v>18000</v>
      </c>
      <c r="D1864">
        <f>VLOOKUP(A1864, Kickstarter!B:E, 4, FALSE)</f>
        <v>1455</v>
      </c>
      <c r="E1864" t="str">
        <f>VLOOKUP(A1864, Kickstarter!B:F, 5, FALSE)</f>
        <v>failed</v>
      </c>
      <c r="F1864" t="str">
        <f>VLOOKUP(A1864, Kickstarter!B:G, 6, FALSE)</f>
        <v>US</v>
      </c>
      <c r="G1864" t="str">
        <f>VLOOKUP(A1864, Kickstarter!B:H, 7, FALSE)</f>
        <v>USD</v>
      </c>
      <c r="H1864">
        <f>VLOOKUP(A1864, Kickstarter!B:I, 8, FALSE)</f>
        <v>1488958200</v>
      </c>
    </row>
    <row r="1865" spans="1:8" ht="45" x14ac:dyDescent="0.25">
      <c r="A1865" s="1" t="s">
        <v>1864</v>
      </c>
      <c r="B1865" s="1" t="str">
        <f>VLOOKUP(A1865, Kickstarter!B:C, 2, FALSE)</f>
        <v>This is an Android game where you take control of the zombies and try to eat your way to world domination!</v>
      </c>
      <c r="C1865" s="9">
        <f>VLOOKUP(A1865, Kickstarter!B:E, 3, FALSE)</f>
        <v>2500</v>
      </c>
      <c r="D1865">
        <f>VLOOKUP(A1865, Kickstarter!B:E, 4, FALSE)</f>
        <v>10</v>
      </c>
      <c r="E1865" t="str">
        <f>VLOOKUP(A1865, Kickstarter!B:F, 5, FALSE)</f>
        <v>failed</v>
      </c>
      <c r="F1865" t="str">
        <f>VLOOKUP(A1865, Kickstarter!B:G, 6, FALSE)</f>
        <v>US</v>
      </c>
      <c r="G1865" t="str">
        <f>VLOOKUP(A1865, Kickstarter!B:H, 7, FALSE)</f>
        <v>USD</v>
      </c>
      <c r="H1865">
        <f>VLOOKUP(A1865, Kickstarter!B:I, 8, FALSE)</f>
        <v>1402600085</v>
      </c>
    </row>
    <row r="1866" spans="1:8" ht="60" x14ac:dyDescent="0.25">
      <c r="A1866" s="1" t="s">
        <v>1865</v>
      </c>
      <c r="B1866" s="1" t="str">
        <f>VLOOKUP(A1866, Kickstarter!B:C, 2, FALSE)</f>
        <v>Cannons, Power Gloves, and PUNCHING STUFF!  Help Fat Cheeks collect Acorns for upgrades and customize his gear in this Endless Runner</v>
      </c>
      <c r="C1866" s="9">
        <f>VLOOKUP(A1866, Kickstarter!B:E, 3, FALSE)</f>
        <v>6500</v>
      </c>
      <c r="D1866">
        <f>VLOOKUP(A1866, Kickstarter!B:E, 4, FALSE)</f>
        <v>2788</v>
      </c>
      <c r="E1866" t="str">
        <f>VLOOKUP(A1866, Kickstarter!B:F, 5, FALSE)</f>
        <v>failed</v>
      </c>
      <c r="F1866" t="str">
        <f>VLOOKUP(A1866, Kickstarter!B:G, 6, FALSE)</f>
        <v>US</v>
      </c>
      <c r="G1866" t="str">
        <f>VLOOKUP(A1866, Kickstarter!B:H, 7, FALSE)</f>
        <v>USD</v>
      </c>
      <c r="H1866">
        <f>VLOOKUP(A1866, Kickstarter!B:I, 8, FALSE)</f>
        <v>1399223500</v>
      </c>
    </row>
    <row r="1867" spans="1:8" ht="60" x14ac:dyDescent="0.25">
      <c r="A1867" s="1" t="s">
        <v>1866</v>
      </c>
      <c r="B1867" s="1" t="str">
        <f>VLOOKUP(A1867, Kickstarter!B:C, 2, FALSE)</f>
        <v>This game is an alternative to the boring morning jogs This game will make you excited to workout Following elite footballer movements!</v>
      </c>
      <c r="C1867" s="9">
        <f>VLOOKUP(A1867, Kickstarter!B:E, 3, FALSE)</f>
        <v>110000</v>
      </c>
      <c r="D1867">
        <f>VLOOKUP(A1867, Kickstarter!B:E, 4, FALSE)</f>
        <v>4</v>
      </c>
      <c r="E1867" t="str">
        <f>VLOOKUP(A1867, Kickstarter!B:F, 5, FALSE)</f>
        <v>failed</v>
      </c>
      <c r="F1867" t="str">
        <f>VLOOKUP(A1867, Kickstarter!B:G, 6, FALSE)</f>
        <v>GB</v>
      </c>
      <c r="G1867" t="str">
        <f>VLOOKUP(A1867, Kickstarter!B:H, 7, FALSE)</f>
        <v>GBP</v>
      </c>
      <c r="H1867">
        <f>VLOOKUP(A1867, Kickstarter!B:I, 8, FALSE)</f>
        <v>1478425747</v>
      </c>
    </row>
    <row r="1868" spans="1:8" ht="60" x14ac:dyDescent="0.25">
      <c r="A1868" s="1" t="s">
        <v>1867</v>
      </c>
      <c r="B1868" s="1" t="str">
        <f>VLOOKUP(A1868, Kickstarter!B:C, 2, FALSE)</f>
        <v>A mobile application that will allow math learners to practice math operations and improve critical thinking. Ideal for ages 7 to 12.</v>
      </c>
      <c r="C1868" s="9">
        <f>VLOOKUP(A1868, Kickstarter!B:E, 3, FALSE)</f>
        <v>25000</v>
      </c>
      <c r="D1868">
        <f>VLOOKUP(A1868, Kickstarter!B:E, 4, FALSE)</f>
        <v>125</v>
      </c>
      <c r="E1868" t="str">
        <f>VLOOKUP(A1868, Kickstarter!B:F, 5, FALSE)</f>
        <v>failed</v>
      </c>
      <c r="F1868" t="str">
        <f>VLOOKUP(A1868, Kickstarter!B:G, 6, FALSE)</f>
        <v>US</v>
      </c>
      <c r="G1868" t="str">
        <f>VLOOKUP(A1868, Kickstarter!B:H, 7, FALSE)</f>
        <v>USD</v>
      </c>
      <c r="H1868">
        <f>VLOOKUP(A1868, Kickstarter!B:I, 8, FALSE)</f>
        <v>1488340800</v>
      </c>
    </row>
    <row r="1869" spans="1:8" ht="60" x14ac:dyDescent="0.25">
      <c r="A1869" s="1" t="s">
        <v>1868</v>
      </c>
      <c r="B1869" s="1" t="str">
        <f>VLOOKUP(A1869, Kickstarter!B:C, 2, FALSE)</f>
        <v>A mix of PokemonGo, Game of War- Fire Age, DragonSoul, &amp; Throwdown. Join a clan, collect meme, upgrade features, fight, &amp; compete.</v>
      </c>
      <c r="C1869" s="9">
        <f>VLOOKUP(A1869, Kickstarter!B:E, 3, FALSE)</f>
        <v>20000</v>
      </c>
      <c r="D1869">
        <f>VLOOKUP(A1869, Kickstarter!B:E, 4, FALSE)</f>
        <v>10</v>
      </c>
      <c r="E1869" t="str">
        <f>VLOOKUP(A1869, Kickstarter!B:F, 5, FALSE)</f>
        <v>failed</v>
      </c>
      <c r="F1869" t="str">
        <f>VLOOKUP(A1869, Kickstarter!B:G, 6, FALSE)</f>
        <v>US</v>
      </c>
      <c r="G1869" t="str">
        <f>VLOOKUP(A1869, Kickstarter!B:H, 7, FALSE)</f>
        <v>USD</v>
      </c>
      <c r="H1869">
        <f>VLOOKUP(A1869, Kickstarter!B:I, 8, FALSE)</f>
        <v>1478383912</v>
      </c>
    </row>
    <row r="1870" spans="1:8" ht="60" x14ac:dyDescent="0.25">
      <c r="A1870" s="1" t="s">
        <v>1869</v>
      </c>
      <c r="B1870" s="1" t="str">
        <f>VLOOKUP(A1870, Kickstarter!B:C, 2, FALSE)</f>
        <v>PaperChase is a popular endless flying game conceived by a 15 year old and loved by millions worldwide.  Help us build version 3!</v>
      </c>
      <c r="C1870" s="9">
        <f>VLOOKUP(A1870, Kickstarter!B:E, 3, FALSE)</f>
        <v>25000</v>
      </c>
      <c r="D1870">
        <f>VLOOKUP(A1870, Kickstarter!B:E, 4, FALSE)</f>
        <v>1217</v>
      </c>
      <c r="E1870" t="str">
        <f>VLOOKUP(A1870, Kickstarter!B:F, 5, FALSE)</f>
        <v>failed</v>
      </c>
      <c r="F1870" t="str">
        <f>VLOOKUP(A1870, Kickstarter!B:G, 6, FALSE)</f>
        <v>US</v>
      </c>
      <c r="G1870" t="str">
        <f>VLOOKUP(A1870, Kickstarter!B:H, 7, FALSE)</f>
        <v>USD</v>
      </c>
      <c r="H1870">
        <f>VLOOKUP(A1870, Kickstarter!B:I, 8, FALSE)</f>
        <v>1450166340</v>
      </c>
    </row>
    <row r="1871" spans="1:8" ht="60" x14ac:dyDescent="0.25">
      <c r="A1871" s="1" t="s">
        <v>1870</v>
      </c>
      <c r="B1871" s="1" t="str">
        <f>VLOOKUP(A1871, Kickstarter!B:C, 2, FALSE)</f>
        <v>CCRPG will be a 2D Pixel Art Game based on similar elements to the SNES game "Zelda: A Link to the Past" with RPG elements added in.</v>
      </c>
      <c r="C1871" s="9">
        <f>VLOOKUP(A1871, Kickstarter!B:E, 3, FALSE)</f>
        <v>10000</v>
      </c>
      <c r="D1871">
        <f>VLOOKUP(A1871, Kickstarter!B:E, 4, FALSE)</f>
        <v>0</v>
      </c>
      <c r="E1871" t="str">
        <f>VLOOKUP(A1871, Kickstarter!B:F, 5, FALSE)</f>
        <v>failed</v>
      </c>
      <c r="F1871" t="str">
        <f>VLOOKUP(A1871, Kickstarter!B:G, 6, FALSE)</f>
        <v>US</v>
      </c>
      <c r="G1871" t="str">
        <f>VLOOKUP(A1871, Kickstarter!B:H, 7, FALSE)</f>
        <v>USD</v>
      </c>
      <c r="H1871">
        <f>VLOOKUP(A1871, Kickstarter!B:I, 8, FALSE)</f>
        <v>1483488249</v>
      </c>
    </row>
    <row r="1872" spans="1:8" ht="45" x14ac:dyDescent="0.25">
      <c r="A1872" s="1" t="s">
        <v>1871</v>
      </c>
      <c r="B1872" s="1" t="str">
        <f>VLOOKUP(A1872, Kickstarter!B:C, 2, FALSE)</f>
        <v>Conflict of Van Helsing &amp; Dracula (C.O.V.D.) is a board game available as an App based on the story: Dracula. Can you survive?</v>
      </c>
      <c r="C1872" s="9">
        <f>VLOOKUP(A1872, Kickstarter!B:E, 3, FALSE)</f>
        <v>3500</v>
      </c>
      <c r="D1872">
        <f>VLOOKUP(A1872, Kickstarter!B:E, 4, FALSE)</f>
        <v>361</v>
      </c>
      <c r="E1872" t="str">
        <f>VLOOKUP(A1872, Kickstarter!B:F, 5, FALSE)</f>
        <v>failed</v>
      </c>
      <c r="F1872" t="str">
        <f>VLOOKUP(A1872, Kickstarter!B:G, 6, FALSE)</f>
        <v>US</v>
      </c>
      <c r="G1872" t="str">
        <f>VLOOKUP(A1872, Kickstarter!B:H, 7, FALSE)</f>
        <v>USD</v>
      </c>
      <c r="H1872">
        <f>VLOOKUP(A1872, Kickstarter!B:I, 8, FALSE)</f>
        <v>1454213820</v>
      </c>
    </row>
    <row r="1873" spans="1:8" ht="60" x14ac:dyDescent="0.25">
      <c r="A1873" s="1" t="s">
        <v>1872</v>
      </c>
      <c r="B1873" s="1" t="str">
        <f>VLOOKUP(A1873, Kickstarter!B:C, 2, FALSE)</f>
        <v>Journey with Bible Bear through each of the books of the Bible, exploring stories while learning verses, songs, and preschool concepts!</v>
      </c>
      <c r="C1873" s="9">
        <f>VLOOKUP(A1873, Kickstarter!B:E, 3, FALSE)</f>
        <v>6500</v>
      </c>
      <c r="D1873">
        <f>VLOOKUP(A1873, Kickstarter!B:E, 4, FALSE)</f>
        <v>4666</v>
      </c>
      <c r="E1873" t="str">
        <f>VLOOKUP(A1873, Kickstarter!B:F, 5, FALSE)</f>
        <v>failed</v>
      </c>
      <c r="F1873" t="str">
        <f>VLOOKUP(A1873, Kickstarter!B:G, 6, FALSE)</f>
        <v>US</v>
      </c>
      <c r="G1873" t="str">
        <f>VLOOKUP(A1873, Kickstarter!B:H, 7, FALSE)</f>
        <v>USD</v>
      </c>
      <c r="H1873">
        <f>VLOOKUP(A1873, Kickstarter!B:I, 8, FALSE)</f>
        <v>1416512901</v>
      </c>
    </row>
    <row r="1874" spans="1:8" ht="60" x14ac:dyDescent="0.25">
      <c r="A1874" s="1" t="s">
        <v>1873</v>
      </c>
      <c r="B1874" s="1" t="str">
        <f>VLOOKUP(A1874, Kickstarter!B:C, 2, FALSE)</f>
        <v>A Top-View Action game where you play as Bob, the FIRST zombie to rise from the grave. Bring chaos to town, feast and don't die again.</v>
      </c>
      <c r="C1874" s="9">
        <f>VLOOKUP(A1874, Kickstarter!B:E, 3, FALSE)</f>
        <v>20000</v>
      </c>
      <c r="D1874">
        <f>VLOOKUP(A1874, Kickstarter!B:E, 4, FALSE)</f>
        <v>212</v>
      </c>
      <c r="E1874" t="str">
        <f>VLOOKUP(A1874, Kickstarter!B:F, 5, FALSE)</f>
        <v>failed</v>
      </c>
      <c r="F1874" t="str">
        <f>VLOOKUP(A1874, Kickstarter!B:G, 6, FALSE)</f>
        <v>US</v>
      </c>
      <c r="G1874" t="str">
        <f>VLOOKUP(A1874, Kickstarter!B:H, 7, FALSE)</f>
        <v>USD</v>
      </c>
      <c r="H1874">
        <f>VLOOKUP(A1874, Kickstarter!B:I, 8, FALSE)</f>
        <v>1435633602</v>
      </c>
    </row>
    <row r="1875" spans="1:8" ht="60" x14ac:dyDescent="0.25">
      <c r="A1875" s="1" t="s">
        <v>1874</v>
      </c>
      <c r="B1875" s="1" t="str">
        <f>VLOOKUP(A1875, Kickstarter!B:C, 2, FALSE)</f>
        <v>It's time for The Red Card Blue Card Game to be available everywhere! Help save the sanity of ALL parent's! Help make it an App!!</v>
      </c>
      <c r="C1875" s="9">
        <f>VLOOKUP(A1875, Kickstarter!B:E, 3, FALSE)</f>
        <v>8000</v>
      </c>
      <c r="D1875">
        <f>VLOOKUP(A1875, Kickstarter!B:E, 4, FALSE)</f>
        <v>36</v>
      </c>
      <c r="E1875" t="str">
        <f>VLOOKUP(A1875, Kickstarter!B:F, 5, FALSE)</f>
        <v>failed</v>
      </c>
      <c r="F1875" t="str">
        <f>VLOOKUP(A1875, Kickstarter!B:G, 6, FALSE)</f>
        <v>CA</v>
      </c>
      <c r="G1875" t="str">
        <f>VLOOKUP(A1875, Kickstarter!B:H, 7, FALSE)</f>
        <v>CAD</v>
      </c>
      <c r="H1875">
        <f>VLOOKUP(A1875, Kickstarter!B:I, 8, FALSE)</f>
        <v>1436373900</v>
      </c>
    </row>
    <row r="1876" spans="1:8" ht="60" x14ac:dyDescent="0.25">
      <c r="A1876" s="1" t="s">
        <v>1875</v>
      </c>
      <c r="B1876" s="1" t="str">
        <f>VLOOKUP(A1876, Kickstarter!B:C, 2, FALSE)</f>
        <v>PATH to Reading (PATH) is a patented break-through technology  that dramatically and permanently improves attention, reading, memory</v>
      </c>
      <c r="C1876" s="9">
        <f>VLOOKUP(A1876, Kickstarter!B:E, 3, FALSE)</f>
        <v>160000</v>
      </c>
      <c r="D1876">
        <f>VLOOKUP(A1876, Kickstarter!B:E, 4, FALSE)</f>
        <v>26</v>
      </c>
      <c r="E1876" t="str">
        <f>VLOOKUP(A1876, Kickstarter!B:F, 5, FALSE)</f>
        <v>failed</v>
      </c>
      <c r="F1876" t="str">
        <f>VLOOKUP(A1876, Kickstarter!B:G, 6, FALSE)</f>
        <v>US</v>
      </c>
      <c r="G1876" t="str">
        <f>VLOOKUP(A1876, Kickstarter!B:H, 7, FALSE)</f>
        <v>USD</v>
      </c>
      <c r="H1876">
        <f>VLOOKUP(A1876, Kickstarter!B:I, 8, FALSE)</f>
        <v>1467155733</v>
      </c>
    </row>
    <row r="1877" spans="1:8" ht="45" x14ac:dyDescent="0.25">
      <c r="A1877" s="1" t="s">
        <v>1876</v>
      </c>
      <c r="B1877" s="1" t="str">
        <f>VLOOKUP(A1877, Kickstarter!B:C, 2, FALSE)</f>
        <v>Sea opposition of Crab's family and angry fishes. Who is going to win, and who is going to loose ?!</v>
      </c>
      <c r="C1877" s="9">
        <f>VLOOKUP(A1877, Kickstarter!B:E, 3, FALSE)</f>
        <v>10000</v>
      </c>
      <c r="D1877">
        <f>VLOOKUP(A1877, Kickstarter!B:E, 4, FALSE)</f>
        <v>51</v>
      </c>
      <c r="E1877" t="str">
        <f>VLOOKUP(A1877, Kickstarter!B:F, 5, FALSE)</f>
        <v>failed</v>
      </c>
      <c r="F1877" t="str">
        <f>VLOOKUP(A1877, Kickstarter!B:G, 6, FALSE)</f>
        <v>US</v>
      </c>
      <c r="G1877" t="str">
        <f>VLOOKUP(A1877, Kickstarter!B:H, 7, FALSE)</f>
        <v>USD</v>
      </c>
      <c r="H1877">
        <f>VLOOKUP(A1877, Kickstarter!B:I, 8, FALSE)</f>
        <v>1470519308</v>
      </c>
    </row>
    <row r="1878" spans="1:8" ht="45" x14ac:dyDescent="0.25">
      <c r="A1878" s="1" t="s">
        <v>1877</v>
      </c>
      <c r="B1878" s="1" t="str">
        <f>VLOOKUP(A1878, Kickstarter!B:C, 2, FALSE)</f>
        <v>An arcade styled side scroller. Help Bob the pilot steer his plane through hordes of migrating birds strapped with explosives.</v>
      </c>
      <c r="C1878" s="9">
        <f>VLOOKUP(A1878, Kickstarter!B:E, 3, FALSE)</f>
        <v>280</v>
      </c>
      <c r="D1878">
        <f>VLOOKUP(A1878, Kickstarter!B:E, 4, FALSE)</f>
        <v>0</v>
      </c>
      <c r="E1878" t="str">
        <f>VLOOKUP(A1878, Kickstarter!B:F, 5, FALSE)</f>
        <v>failed</v>
      </c>
      <c r="F1878" t="str">
        <f>VLOOKUP(A1878, Kickstarter!B:G, 6, FALSE)</f>
        <v>AU</v>
      </c>
      <c r="G1878" t="str">
        <f>VLOOKUP(A1878, Kickstarter!B:H, 7, FALSE)</f>
        <v>AUD</v>
      </c>
      <c r="H1878">
        <f>VLOOKUP(A1878, Kickstarter!B:I, 8, FALSE)</f>
        <v>1402901405</v>
      </c>
    </row>
    <row r="1879" spans="1:8" ht="45" x14ac:dyDescent="0.25">
      <c r="A1879" s="1" t="s">
        <v>1878</v>
      </c>
      <c r="B1879" s="1" t="str">
        <f>VLOOKUP(A1879, Kickstarter!B:C, 2, FALSE)</f>
        <v>It's obvious you won't survive by your wits alone. Unfortunately that's all you've got, Chip. Run!</v>
      </c>
      <c r="C1879" s="9">
        <f>VLOOKUP(A1879, Kickstarter!B:E, 3, FALSE)</f>
        <v>60</v>
      </c>
      <c r="D1879">
        <f>VLOOKUP(A1879, Kickstarter!B:E, 4, FALSE)</f>
        <v>0</v>
      </c>
      <c r="E1879" t="str">
        <f>VLOOKUP(A1879, Kickstarter!B:F, 5, FALSE)</f>
        <v>failed</v>
      </c>
      <c r="F1879" t="str">
        <f>VLOOKUP(A1879, Kickstarter!B:G, 6, FALSE)</f>
        <v>US</v>
      </c>
      <c r="G1879" t="str">
        <f>VLOOKUP(A1879, Kickstarter!B:H, 7, FALSE)</f>
        <v>USD</v>
      </c>
      <c r="H1879">
        <f>VLOOKUP(A1879, Kickstarter!B:I, 8, FALSE)</f>
        <v>1425170525</v>
      </c>
    </row>
    <row r="1880" spans="1:8" ht="60" x14ac:dyDescent="0.25">
      <c r="A1880" s="1" t="s">
        <v>1879</v>
      </c>
      <c r="B1880" s="1" t="str">
        <f>VLOOKUP(A1880, Kickstarter!B:C, 2, FALSE)</f>
        <v>Action game now playable on Android/iOS platforms and PC browsers. Easy gameplay even for starters yet hard to be skilled. Multi-player</v>
      </c>
      <c r="C1880" s="9">
        <f>VLOOKUP(A1880, Kickstarter!B:E, 3, FALSE)</f>
        <v>8000</v>
      </c>
      <c r="D1880">
        <f>VLOOKUP(A1880, Kickstarter!B:E, 4, FALSE)</f>
        <v>0</v>
      </c>
      <c r="E1880" t="str">
        <f>VLOOKUP(A1880, Kickstarter!B:F, 5, FALSE)</f>
        <v>failed</v>
      </c>
      <c r="F1880" t="str">
        <f>VLOOKUP(A1880, Kickstarter!B:G, 6, FALSE)</f>
        <v>AU</v>
      </c>
      <c r="G1880" t="str">
        <f>VLOOKUP(A1880, Kickstarter!B:H, 7, FALSE)</f>
        <v>AUD</v>
      </c>
      <c r="H1880">
        <f>VLOOKUP(A1880, Kickstarter!B:I, 8, FALSE)</f>
        <v>1402618355</v>
      </c>
    </row>
    <row r="1881" spans="1:8" ht="60" x14ac:dyDescent="0.25">
      <c r="A1881" s="1" t="s">
        <v>1880</v>
      </c>
      <c r="B1881" s="1" t="str">
        <f>VLOOKUP(A1881, Kickstarter!B:C, 2, FALSE)</f>
        <v>Juego de plataformas con 20 personajes. Cada personaje tiene cuatro habilidades distintas al resto de personajes y sus propias voces.</v>
      </c>
      <c r="C1881" s="9">
        <f>VLOOKUP(A1881, Kickstarter!B:E, 3, FALSE)</f>
        <v>5000</v>
      </c>
      <c r="D1881">
        <f>VLOOKUP(A1881, Kickstarter!B:E, 4, FALSE)</f>
        <v>6</v>
      </c>
      <c r="E1881" t="str">
        <f>VLOOKUP(A1881, Kickstarter!B:F, 5, FALSE)</f>
        <v>failed</v>
      </c>
      <c r="F1881" t="str">
        <f>VLOOKUP(A1881, Kickstarter!B:G, 6, FALSE)</f>
        <v>ES</v>
      </c>
      <c r="G1881" t="str">
        <f>VLOOKUP(A1881, Kickstarter!B:H, 7, FALSE)</f>
        <v>EUR</v>
      </c>
      <c r="H1881">
        <f>VLOOKUP(A1881, Kickstarter!B:I, 8, FALSE)</f>
        <v>1457966129</v>
      </c>
    </row>
    <row r="1882" spans="1:8" ht="30" x14ac:dyDescent="0.25">
      <c r="A1882" s="1" t="s">
        <v>1881</v>
      </c>
      <c r="B1882" s="1" t="str">
        <f>VLOOKUP(A1882, Kickstarter!B:C, 2, FALSE)</f>
        <v>Sim Betting Football is the only football (soccer) betting simulation  game.</v>
      </c>
      <c r="C1882" s="9">
        <f>VLOOKUP(A1882, Kickstarter!B:E, 3, FALSE)</f>
        <v>5000</v>
      </c>
      <c r="D1882">
        <f>VLOOKUP(A1882, Kickstarter!B:E, 4, FALSE)</f>
        <v>1004</v>
      </c>
      <c r="E1882" t="str">
        <f>VLOOKUP(A1882, Kickstarter!B:F, 5, FALSE)</f>
        <v>failed</v>
      </c>
      <c r="F1882" t="str">
        <f>VLOOKUP(A1882, Kickstarter!B:G, 6, FALSE)</f>
        <v>GB</v>
      </c>
      <c r="G1882" t="str">
        <f>VLOOKUP(A1882, Kickstarter!B:H, 7, FALSE)</f>
        <v>GBP</v>
      </c>
      <c r="H1882">
        <f>VLOOKUP(A1882, Kickstarter!B:I, 8, FALSE)</f>
        <v>1459341380</v>
      </c>
    </row>
    <row r="1883" spans="1:8" ht="45" x14ac:dyDescent="0.25">
      <c r="A1883" s="1" t="s">
        <v>1882</v>
      </c>
      <c r="B1883" s="1" t="str">
        <f>VLOOKUP(A1883, Kickstarter!B:C, 2, FALSE)</f>
        <v>We're now raising money to produce a music video. Those who donate get a vote in deciding which song!</v>
      </c>
      <c r="C1883" s="9">
        <f>VLOOKUP(A1883, Kickstarter!B:E, 3, FALSE)</f>
        <v>2000</v>
      </c>
      <c r="D1883">
        <f>VLOOKUP(A1883, Kickstarter!B:E, 4, FALSE)</f>
        <v>3453.69</v>
      </c>
      <c r="E1883" t="str">
        <f>VLOOKUP(A1883, Kickstarter!B:F, 5, FALSE)</f>
        <v>successful</v>
      </c>
      <c r="F1883" t="str">
        <f>VLOOKUP(A1883, Kickstarter!B:G, 6, FALSE)</f>
        <v>US</v>
      </c>
      <c r="G1883" t="str">
        <f>VLOOKUP(A1883, Kickstarter!B:H, 7, FALSE)</f>
        <v>USD</v>
      </c>
      <c r="H1883">
        <f>VLOOKUP(A1883, Kickstarter!B:I, 8, FALSE)</f>
        <v>1425955189</v>
      </c>
    </row>
    <row r="1884" spans="1:8" ht="60" x14ac:dyDescent="0.25">
      <c r="A1884" s="1" t="s">
        <v>1883</v>
      </c>
      <c r="B1884" s="1" t="str">
        <f>VLOOKUP(A1884, Kickstarter!B:C, 2, FALSE)</f>
        <v>New songs have been popping out of Mark Donato for years now and he's got a large, squirming litter of them in need of triage.  Help!</v>
      </c>
      <c r="C1884" s="9">
        <f>VLOOKUP(A1884, Kickstarter!B:E, 3, FALSE)</f>
        <v>3350</v>
      </c>
      <c r="D1884">
        <f>VLOOKUP(A1884, Kickstarter!B:E, 4, FALSE)</f>
        <v>3380</v>
      </c>
      <c r="E1884" t="str">
        <f>VLOOKUP(A1884, Kickstarter!B:F, 5, FALSE)</f>
        <v>successful</v>
      </c>
      <c r="F1884" t="str">
        <f>VLOOKUP(A1884, Kickstarter!B:G, 6, FALSE)</f>
        <v>US</v>
      </c>
      <c r="G1884" t="str">
        <f>VLOOKUP(A1884, Kickstarter!B:H, 7, FALSE)</f>
        <v>USD</v>
      </c>
      <c r="H1884">
        <f>VLOOKUP(A1884, Kickstarter!B:I, 8, FALSE)</f>
        <v>1341964080</v>
      </c>
    </row>
    <row r="1885" spans="1:8" ht="45" x14ac:dyDescent="0.25">
      <c r="A1885" s="1" t="s">
        <v>1884</v>
      </c>
      <c r="B1885" s="1" t="str">
        <f>VLOOKUP(A1885, Kickstarter!B:C, 2, FALSE)</f>
        <v>Afraid Of Figs is a high energy pop/rock band, with off-the-wall humor, catchy hooks, and wild interactive live shows.</v>
      </c>
      <c r="C1885" s="9">
        <f>VLOOKUP(A1885, Kickstarter!B:E, 3, FALSE)</f>
        <v>999</v>
      </c>
      <c r="D1885">
        <f>VLOOKUP(A1885, Kickstarter!B:E, 4, FALSE)</f>
        <v>1047</v>
      </c>
      <c r="E1885" t="str">
        <f>VLOOKUP(A1885, Kickstarter!B:F, 5, FALSE)</f>
        <v>successful</v>
      </c>
      <c r="F1885" t="str">
        <f>VLOOKUP(A1885, Kickstarter!B:G, 6, FALSE)</f>
        <v>US</v>
      </c>
      <c r="G1885" t="str">
        <f>VLOOKUP(A1885, Kickstarter!B:H, 7, FALSE)</f>
        <v>USD</v>
      </c>
      <c r="H1885">
        <f>VLOOKUP(A1885, Kickstarter!B:I, 8, FALSE)</f>
        <v>1333921508</v>
      </c>
    </row>
    <row r="1886" spans="1:8" ht="60" x14ac:dyDescent="0.25">
      <c r="A1886" s="1" t="s">
        <v>1885</v>
      </c>
      <c r="B1886" s="1" t="str">
        <f>VLOOKUP(A1886, Kickstarter!B:C, 2, FALSE)</f>
        <v>Glad Hearts Latest Album, Twenty Two, Pressed In A Very Limited Edition On Beautiful Vinyl With Accompanying Digital Download</v>
      </c>
      <c r="C1886" s="9">
        <f>VLOOKUP(A1886, Kickstarter!B:E, 3, FALSE)</f>
        <v>1000</v>
      </c>
      <c r="D1886">
        <f>VLOOKUP(A1886, Kickstarter!B:E, 4, FALSE)</f>
        <v>1351</v>
      </c>
      <c r="E1886" t="str">
        <f>VLOOKUP(A1886, Kickstarter!B:F, 5, FALSE)</f>
        <v>successful</v>
      </c>
      <c r="F1886" t="str">
        <f>VLOOKUP(A1886, Kickstarter!B:G, 6, FALSE)</f>
        <v>US</v>
      </c>
      <c r="G1886" t="str">
        <f>VLOOKUP(A1886, Kickstarter!B:H, 7, FALSE)</f>
        <v>USD</v>
      </c>
      <c r="H1886">
        <f>VLOOKUP(A1886, Kickstarter!B:I, 8, FALSE)</f>
        <v>1354017600</v>
      </c>
    </row>
    <row r="1887" spans="1:8" ht="45" x14ac:dyDescent="0.25">
      <c r="A1887" s="1" t="s">
        <v>1886</v>
      </c>
      <c r="B1887" s="1" t="str">
        <f>VLOOKUP(A1887, Kickstarter!B:C, 2, FALSE)</f>
        <v>KATA's debut album 'The Rising' is ready for your ears, now all we need to do is press the vinyl. That's where you come in!</v>
      </c>
      <c r="C1887" s="9">
        <f>VLOOKUP(A1887, Kickstarter!B:E, 3, FALSE)</f>
        <v>4575</v>
      </c>
      <c r="D1887">
        <f>VLOOKUP(A1887, Kickstarter!B:E, 4, FALSE)</f>
        <v>5322</v>
      </c>
      <c r="E1887" t="str">
        <f>VLOOKUP(A1887, Kickstarter!B:F, 5, FALSE)</f>
        <v>successful</v>
      </c>
      <c r="F1887" t="str">
        <f>VLOOKUP(A1887, Kickstarter!B:G, 6, FALSE)</f>
        <v>US</v>
      </c>
      <c r="G1887" t="str">
        <f>VLOOKUP(A1887, Kickstarter!B:H, 7, FALSE)</f>
        <v>USD</v>
      </c>
      <c r="H1887">
        <f>VLOOKUP(A1887, Kickstarter!B:I, 8, FALSE)</f>
        <v>1344636000</v>
      </c>
    </row>
    <row r="1888" spans="1:8" ht="45" x14ac:dyDescent="0.25">
      <c r="A1888" s="1" t="s">
        <v>1887</v>
      </c>
      <c r="B1888" s="1" t="str">
        <f>VLOOKUP(A1888, Kickstarter!B:C, 2, FALSE)</f>
        <v>Help the New York - based independent prog-rock band Invisible House create their new album called "a history of the world"</v>
      </c>
      <c r="C1888" s="9">
        <f>VLOOKUP(A1888, Kickstarter!B:E, 3, FALSE)</f>
        <v>1200</v>
      </c>
      <c r="D1888">
        <f>VLOOKUP(A1888, Kickstarter!B:E, 4, FALSE)</f>
        <v>1225</v>
      </c>
      <c r="E1888" t="str">
        <f>VLOOKUP(A1888, Kickstarter!B:F, 5, FALSE)</f>
        <v>successful</v>
      </c>
      <c r="F1888" t="str">
        <f>VLOOKUP(A1888, Kickstarter!B:G, 6, FALSE)</f>
        <v>US</v>
      </c>
      <c r="G1888" t="str">
        <f>VLOOKUP(A1888, Kickstarter!B:H, 7, FALSE)</f>
        <v>USD</v>
      </c>
      <c r="H1888">
        <f>VLOOKUP(A1888, Kickstarter!B:I, 8, FALSE)</f>
        <v>1415832338</v>
      </c>
    </row>
    <row r="1889" spans="1:8" ht="60" x14ac:dyDescent="0.25">
      <c r="A1889" s="1" t="s">
        <v>1888</v>
      </c>
      <c r="B1889" s="1" t="str">
        <f>VLOOKUP(A1889, Kickstarter!B:C, 2, FALSE)</f>
        <v>Our dream of recording our second single in London and making it big in the UK is closer than ever! Do you want to be a part of it?</v>
      </c>
      <c r="C1889" s="9">
        <f>VLOOKUP(A1889, Kickstarter!B:E, 3, FALSE)</f>
        <v>3000</v>
      </c>
      <c r="D1889">
        <f>VLOOKUP(A1889, Kickstarter!B:E, 4, FALSE)</f>
        <v>3335</v>
      </c>
      <c r="E1889" t="str">
        <f>VLOOKUP(A1889, Kickstarter!B:F, 5, FALSE)</f>
        <v>successful</v>
      </c>
      <c r="F1889" t="str">
        <f>VLOOKUP(A1889, Kickstarter!B:G, 6, FALSE)</f>
        <v>ES</v>
      </c>
      <c r="G1889" t="str">
        <f>VLOOKUP(A1889, Kickstarter!B:H, 7, FALSE)</f>
        <v>EUR</v>
      </c>
      <c r="H1889">
        <f>VLOOKUP(A1889, Kickstarter!B:I, 8, FALSE)</f>
        <v>1449178200</v>
      </c>
    </row>
    <row r="1890" spans="1:8" ht="60" x14ac:dyDescent="0.25">
      <c r="A1890" s="1" t="s">
        <v>1889</v>
      </c>
      <c r="B1890" s="1" t="str">
        <f>VLOOKUP(A1890, Kickstarter!B:C, 2, FALSE)</f>
        <v>Hey there! I have new music recorded for my 3rd CD but  need to raise a few more bucks to finish the artwork &amp; pressing. I'm so close I can taste it!</v>
      </c>
      <c r="C1890" s="9">
        <f>VLOOKUP(A1890, Kickstarter!B:E, 3, FALSE)</f>
        <v>2500</v>
      </c>
      <c r="D1890">
        <f>VLOOKUP(A1890, Kickstarter!B:E, 4, FALSE)</f>
        <v>4152</v>
      </c>
      <c r="E1890" t="str">
        <f>VLOOKUP(A1890, Kickstarter!B:F, 5, FALSE)</f>
        <v>successful</v>
      </c>
      <c r="F1890" t="str">
        <f>VLOOKUP(A1890, Kickstarter!B:G, 6, FALSE)</f>
        <v>US</v>
      </c>
      <c r="G1890" t="str">
        <f>VLOOKUP(A1890, Kickstarter!B:H, 7, FALSE)</f>
        <v>USD</v>
      </c>
      <c r="H1890">
        <f>VLOOKUP(A1890, Kickstarter!B:I, 8, FALSE)</f>
        <v>1275368340</v>
      </c>
    </row>
    <row r="1891" spans="1:8" ht="60" x14ac:dyDescent="0.25">
      <c r="A1891" s="1" t="s">
        <v>1890</v>
      </c>
      <c r="B1891" s="1" t="str">
        <f>VLOOKUP(A1891, Kickstarter!B:C, 2, FALSE)</f>
        <v>Sweeping epic melodies. I want to incorporate all my influences into one album I have been writing for 90 days now and ready to record!</v>
      </c>
      <c r="C1891" s="9">
        <f>VLOOKUP(A1891, Kickstarter!B:E, 3, FALSE)</f>
        <v>2000</v>
      </c>
      <c r="D1891">
        <f>VLOOKUP(A1891, Kickstarter!B:E, 4, FALSE)</f>
        <v>2132</v>
      </c>
      <c r="E1891" t="str">
        <f>VLOOKUP(A1891, Kickstarter!B:F, 5, FALSE)</f>
        <v>successful</v>
      </c>
      <c r="F1891" t="str">
        <f>VLOOKUP(A1891, Kickstarter!B:G, 6, FALSE)</f>
        <v>US</v>
      </c>
      <c r="G1891" t="str">
        <f>VLOOKUP(A1891, Kickstarter!B:H, 7, FALSE)</f>
        <v>USD</v>
      </c>
      <c r="H1891">
        <f>VLOOKUP(A1891, Kickstarter!B:I, 8, FALSE)</f>
        <v>1363024946</v>
      </c>
    </row>
    <row r="1892" spans="1:8" ht="45" x14ac:dyDescent="0.25">
      <c r="A1892" s="1" t="s">
        <v>1891</v>
      </c>
      <c r="B1892" s="1" t="str">
        <f>VLOOKUP(A1892, Kickstarter!B:C, 2, FALSE)</f>
        <v>We want to record a live album at this year's annual Boxing Day show at the Arden Gild Hall - we need your help to do it!</v>
      </c>
      <c r="C1892" s="9">
        <f>VLOOKUP(A1892, Kickstarter!B:E, 3, FALSE)</f>
        <v>12000</v>
      </c>
      <c r="D1892">
        <f>VLOOKUP(A1892, Kickstarter!B:E, 4, FALSE)</f>
        <v>17350.13</v>
      </c>
      <c r="E1892" t="str">
        <f>VLOOKUP(A1892, Kickstarter!B:F, 5, FALSE)</f>
        <v>successful</v>
      </c>
      <c r="F1892" t="str">
        <f>VLOOKUP(A1892, Kickstarter!B:G, 6, FALSE)</f>
        <v>US</v>
      </c>
      <c r="G1892" t="str">
        <f>VLOOKUP(A1892, Kickstarter!B:H, 7, FALSE)</f>
        <v>USD</v>
      </c>
      <c r="H1892">
        <f>VLOOKUP(A1892, Kickstarter!B:I, 8, FALSE)</f>
        <v>1355597528</v>
      </c>
    </row>
    <row r="1893" spans="1:8" ht="60" x14ac:dyDescent="0.25">
      <c r="A1893" s="1" t="s">
        <v>1892</v>
      </c>
      <c r="B1893" s="1" t="str">
        <f>VLOOKUP(A1893, Kickstarter!B:C, 2, FALSE)</f>
        <v>Help promote Lindsey Ray's debut full-length album &amp; get loads of great giveaways in return! Can you say free music and prizes?! You know you wanna...</v>
      </c>
      <c r="C1893" s="9">
        <f>VLOOKUP(A1893, Kickstarter!B:E, 3, FALSE)</f>
        <v>10000</v>
      </c>
      <c r="D1893">
        <f>VLOOKUP(A1893, Kickstarter!B:E, 4, FALSE)</f>
        <v>10555</v>
      </c>
      <c r="E1893" t="str">
        <f>VLOOKUP(A1893, Kickstarter!B:F, 5, FALSE)</f>
        <v>successful</v>
      </c>
      <c r="F1893" t="str">
        <f>VLOOKUP(A1893, Kickstarter!B:G, 6, FALSE)</f>
        <v>US</v>
      </c>
      <c r="G1893" t="str">
        <f>VLOOKUP(A1893, Kickstarter!B:H, 7, FALSE)</f>
        <v>USD</v>
      </c>
      <c r="H1893">
        <f>VLOOKUP(A1893, Kickstarter!B:I, 8, FALSE)</f>
        <v>1279778400</v>
      </c>
    </row>
    <row r="1894" spans="1:8" ht="45" x14ac:dyDescent="0.25">
      <c r="A1894" s="1" t="s">
        <v>1893</v>
      </c>
      <c r="B1894" s="1" t="str">
        <f>VLOOKUP(A1894, Kickstarter!B:C, 2, FALSE)</f>
        <v>Nemes has just recorded a new album and is raising $500 to get it mixed and mastered professionally.</v>
      </c>
      <c r="C1894" s="9">
        <f>VLOOKUP(A1894, Kickstarter!B:E, 3, FALSE)</f>
        <v>500</v>
      </c>
      <c r="D1894">
        <f>VLOOKUP(A1894, Kickstarter!B:E, 4, FALSE)</f>
        <v>683</v>
      </c>
      <c r="E1894" t="str">
        <f>VLOOKUP(A1894, Kickstarter!B:F, 5, FALSE)</f>
        <v>successful</v>
      </c>
      <c r="F1894" t="str">
        <f>VLOOKUP(A1894, Kickstarter!B:G, 6, FALSE)</f>
        <v>US</v>
      </c>
      <c r="G1894" t="str">
        <f>VLOOKUP(A1894, Kickstarter!B:H, 7, FALSE)</f>
        <v>USD</v>
      </c>
      <c r="H1894">
        <f>VLOOKUP(A1894, Kickstarter!B:I, 8, FALSE)</f>
        <v>1307459881</v>
      </c>
    </row>
    <row r="1895" spans="1:8" ht="45" x14ac:dyDescent="0.25">
      <c r="A1895" s="1" t="s">
        <v>1894</v>
      </c>
      <c r="B1895" s="1" t="str">
        <f>VLOOKUP(A1895, Kickstarter!B:C, 2, FALSE)</f>
        <v>Archeology is looking to gain support to release their 7" vinyl single "Hunger" as well as the b-side, "Kings canyon.</v>
      </c>
      <c r="C1895" s="9">
        <f>VLOOKUP(A1895, Kickstarter!B:E, 3, FALSE)</f>
        <v>2500</v>
      </c>
      <c r="D1895">
        <f>VLOOKUP(A1895, Kickstarter!B:E, 4, FALSE)</f>
        <v>2600</v>
      </c>
      <c r="E1895" t="str">
        <f>VLOOKUP(A1895, Kickstarter!B:F, 5, FALSE)</f>
        <v>successful</v>
      </c>
      <c r="F1895" t="str">
        <f>VLOOKUP(A1895, Kickstarter!B:G, 6, FALSE)</f>
        <v>US</v>
      </c>
      <c r="G1895" t="str">
        <f>VLOOKUP(A1895, Kickstarter!B:H, 7, FALSE)</f>
        <v>USD</v>
      </c>
      <c r="H1895">
        <f>VLOOKUP(A1895, Kickstarter!B:I, 8, FALSE)</f>
        <v>1302926340</v>
      </c>
    </row>
    <row r="1896" spans="1:8" ht="30" x14ac:dyDescent="0.25">
      <c r="A1896" s="1" t="s">
        <v>1895</v>
      </c>
      <c r="B1896" s="1" t="str">
        <f>VLOOKUP(A1896, Kickstarter!B:C, 2, FALSE)</f>
        <v>Im trying to raise $1000 for a 3 song EP in a studio!</v>
      </c>
      <c r="C1896" s="9">
        <f>VLOOKUP(A1896, Kickstarter!B:E, 3, FALSE)</f>
        <v>1000</v>
      </c>
      <c r="D1896">
        <f>VLOOKUP(A1896, Kickstarter!B:E, 4, FALSE)</f>
        <v>1145</v>
      </c>
      <c r="E1896" t="str">
        <f>VLOOKUP(A1896, Kickstarter!B:F, 5, FALSE)</f>
        <v>successful</v>
      </c>
      <c r="F1896" t="str">
        <f>VLOOKUP(A1896, Kickstarter!B:G, 6, FALSE)</f>
        <v>US</v>
      </c>
      <c r="G1896" t="str">
        <f>VLOOKUP(A1896, Kickstarter!B:H, 7, FALSE)</f>
        <v>USD</v>
      </c>
      <c r="H1896">
        <f>VLOOKUP(A1896, Kickstarter!B:I, 8, FALSE)</f>
        <v>1329082983</v>
      </c>
    </row>
    <row r="1897" spans="1:8" ht="60" x14ac:dyDescent="0.25">
      <c r="A1897" s="1" t="s">
        <v>1896</v>
      </c>
      <c r="B1897" s="1" t="str">
        <f>VLOOKUP(A1897, Kickstarter!B:C, 2, FALSE)</f>
        <v>HERESTOFIGHTIN is a folk rock band from Colorado fighting for change in our world through rock and roll. Be the change you want to see.</v>
      </c>
      <c r="C1897" s="9">
        <f>VLOOKUP(A1897, Kickstarter!B:E, 3, FALSE)</f>
        <v>9072</v>
      </c>
      <c r="D1897">
        <f>VLOOKUP(A1897, Kickstarter!B:E, 4, FALSE)</f>
        <v>9228</v>
      </c>
      <c r="E1897" t="str">
        <f>VLOOKUP(A1897, Kickstarter!B:F, 5, FALSE)</f>
        <v>successful</v>
      </c>
      <c r="F1897" t="str">
        <f>VLOOKUP(A1897, Kickstarter!B:G, 6, FALSE)</f>
        <v>US</v>
      </c>
      <c r="G1897" t="str">
        <f>VLOOKUP(A1897, Kickstarter!B:H, 7, FALSE)</f>
        <v>USD</v>
      </c>
      <c r="H1897">
        <f>VLOOKUP(A1897, Kickstarter!B:I, 8, FALSE)</f>
        <v>1445363722</v>
      </c>
    </row>
    <row r="1898" spans="1:8" ht="45" x14ac:dyDescent="0.25">
      <c r="A1898" s="1" t="s">
        <v>1897</v>
      </c>
      <c r="B1898" s="1" t="str">
        <f>VLOOKUP(A1898, Kickstarter!B:C, 2, FALSE)</f>
        <v>My barely anticipated second album of self produced songs is ready to go.  Just need a little help to cover mastering, artwork etc.</v>
      </c>
      <c r="C1898" s="9">
        <f>VLOOKUP(A1898, Kickstarter!B:E, 3, FALSE)</f>
        <v>451</v>
      </c>
      <c r="D1898">
        <f>VLOOKUP(A1898, Kickstarter!B:E, 4, FALSE)</f>
        <v>559</v>
      </c>
      <c r="E1898" t="str">
        <f>VLOOKUP(A1898, Kickstarter!B:F, 5, FALSE)</f>
        <v>successful</v>
      </c>
      <c r="F1898" t="str">
        <f>VLOOKUP(A1898, Kickstarter!B:G, 6, FALSE)</f>
        <v>US</v>
      </c>
      <c r="G1898" t="str">
        <f>VLOOKUP(A1898, Kickstarter!B:H, 7, FALSE)</f>
        <v>USD</v>
      </c>
      <c r="H1898">
        <f>VLOOKUP(A1898, Kickstarter!B:I, 8, FALSE)</f>
        <v>1334250165</v>
      </c>
    </row>
    <row r="1899" spans="1:8" ht="60" x14ac:dyDescent="0.25">
      <c r="A1899" s="1" t="s">
        <v>1898</v>
      </c>
      <c r="B1899" s="1" t="str">
        <f>VLOOKUP(A1899, Kickstarter!B:C, 2, FALSE)</f>
        <v>My new album produced by Paul Curreri is one of the most unique musical projects I have done. Let's finish it before the baby comes!</v>
      </c>
      <c r="C1899" s="9">
        <f>VLOOKUP(A1899, Kickstarter!B:E, 3, FALSE)</f>
        <v>6350</v>
      </c>
      <c r="D1899">
        <f>VLOOKUP(A1899, Kickstarter!B:E, 4, FALSE)</f>
        <v>6506</v>
      </c>
      <c r="E1899" t="str">
        <f>VLOOKUP(A1899, Kickstarter!B:F, 5, FALSE)</f>
        <v>successful</v>
      </c>
      <c r="F1899" t="str">
        <f>VLOOKUP(A1899, Kickstarter!B:G, 6, FALSE)</f>
        <v>US</v>
      </c>
      <c r="G1899" t="str">
        <f>VLOOKUP(A1899, Kickstarter!B:H, 7, FALSE)</f>
        <v>USD</v>
      </c>
      <c r="H1899">
        <f>VLOOKUP(A1899, Kickstarter!B:I, 8, FALSE)</f>
        <v>1393966800</v>
      </c>
    </row>
    <row r="1900" spans="1:8" ht="45" x14ac:dyDescent="0.25">
      <c r="A1900" s="1" t="s">
        <v>1899</v>
      </c>
      <c r="B1900" s="1" t="str">
        <f>VLOOKUP(A1900, Kickstarter!B:C, 2, FALSE)</f>
        <v>We are heading into the studio to create the most soulfully orchestrated Indie Pop masterpiece mankind has ever witnessed.</v>
      </c>
      <c r="C1900" s="9">
        <f>VLOOKUP(A1900, Kickstarter!B:E, 3, FALSE)</f>
        <v>1000</v>
      </c>
      <c r="D1900">
        <f>VLOOKUP(A1900, Kickstarter!B:E, 4, FALSE)</f>
        <v>1445</v>
      </c>
      <c r="E1900" t="str">
        <f>VLOOKUP(A1900, Kickstarter!B:F, 5, FALSE)</f>
        <v>successful</v>
      </c>
      <c r="F1900" t="str">
        <f>VLOOKUP(A1900, Kickstarter!B:G, 6, FALSE)</f>
        <v>US</v>
      </c>
      <c r="G1900" t="str">
        <f>VLOOKUP(A1900, Kickstarter!B:H, 7, FALSE)</f>
        <v>USD</v>
      </c>
      <c r="H1900">
        <f>VLOOKUP(A1900, Kickstarter!B:I, 8, FALSE)</f>
        <v>1454349600</v>
      </c>
    </row>
    <row r="1901" spans="1:8" ht="60" x14ac:dyDescent="0.25">
      <c r="A1901" s="1" t="s">
        <v>1900</v>
      </c>
      <c r="B1901" s="1" t="str">
        <f>VLOOKUP(A1901, Kickstarter!B:C, 2, FALSE)</f>
        <v>Ukulele Songs from the Zombie Apocalypse, a concept album where boy meets girl, boy loses girl to Zombie King, boy gets girl back. Fun!</v>
      </c>
      <c r="C1901" s="9">
        <f>VLOOKUP(A1901, Kickstarter!B:E, 3, FALSE)</f>
        <v>900</v>
      </c>
      <c r="D1901">
        <f>VLOOKUP(A1901, Kickstarter!B:E, 4, FALSE)</f>
        <v>1200</v>
      </c>
      <c r="E1901" t="str">
        <f>VLOOKUP(A1901, Kickstarter!B:F, 5, FALSE)</f>
        <v>successful</v>
      </c>
      <c r="F1901" t="str">
        <f>VLOOKUP(A1901, Kickstarter!B:G, 6, FALSE)</f>
        <v>US</v>
      </c>
      <c r="G1901" t="str">
        <f>VLOOKUP(A1901, Kickstarter!B:H, 7, FALSE)</f>
        <v>USD</v>
      </c>
      <c r="H1901">
        <f>VLOOKUP(A1901, Kickstarter!B:I, 8, FALSE)</f>
        <v>1427319366</v>
      </c>
    </row>
    <row r="1902" spans="1:8" ht="60" x14ac:dyDescent="0.25">
      <c r="A1902" s="1" t="s">
        <v>1901</v>
      </c>
      <c r="B1902" s="1" t="str">
        <f>VLOOKUP(A1902, Kickstarter!B:C, 2, FALSE)</f>
        <v>Angieâ€™s Curse, an Indie Goth/Dark Rock band &amp; local favorite from Ventura, are ready to record a professional CD of all original songs.</v>
      </c>
      <c r="C1902" s="9">
        <f>VLOOKUP(A1902, Kickstarter!B:E, 3, FALSE)</f>
        <v>2500</v>
      </c>
      <c r="D1902">
        <f>VLOOKUP(A1902, Kickstarter!B:E, 4, FALSE)</f>
        <v>2734.11</v>
      </c>
      <c r="E1902" t="str">
        <f>VLOOKUP(A1902, Kickstarter!B:F, 5, FALSE)</f>
        <v>successful</v>
      </c>
      <c r="F1902" t="str">
        <f>VLOOKUP(A1902, Kickstarter!B:G, 6, FALSE)</f>
        <v>US</v>
      </c>
      <c r="G1902" t="str">
        <f>VLOOKUP(A1902, Kickstarter!B:H, 7, FALSE)</f>
        <v>USD</v>
      </c>
      <c r="H1902">
        <f>VLOOKUP(A1902, Kickstarter!B:I, 8, FALSE)</f>
        <v>1349517540</v>
      </c>
    </row>
    <row r="1903" spans="1:8" ht="60" x14ac:dyDescent="0.25">
      <c r="A1903" s="1" t="s">
        <v>1902</v>
      </c>
      <c r="B1903" s="1" t="str">
        <f>VLOOKUP(A1903, Kickstarter!B:C, 2, FALSE)</f>
        <v>KiddieRail is a height adjustable hand rail of the right size for little children to help them manage the stairs more safely at home.</v>
      </c>
      <c r="C1903" s="9">
        <f>VLOOKUP(A1903, Kickstarter!B:E, 3, FALSE)</f>
        <v>99000</v>
      </c>
      <c r="D1903">
        <f>VLOOKUP(A1903, Kickstarter!B:E, 4, FALSE)</f>
        <v>2670</v>
      </c>
      <c r="E1903" t="str">
        <f>VLOOKUP(A1903, Kickstarter!B:F, 5, FALSE)</f>
        <v>failed</v>
      </c>
      <c r="F1903" t="str">
        <f>VLOOKUP(A1903, Kickstarter!B:G, 6, FALSE)</f>
        <v>GB</v>
      </c>
      <c r="G1903" t="str">
        <f>VLOOKUP(A1903, Kickstarter!B:H, 7, FALSE)</f>
        <v>GBP</v>
      </c>
      <c r="H1903">
        <f>VLOOKUP(A1903, Kickstarter!B:I, 8, FALSE)</f>
        <v>1432299600</v>
      </c>
    </row>
    <row r="1904" spans="1:8" ht="60" x14ac:dyDescent="0.25">
      <c r="A1904" s="1" t="s">
        <v>1903</v>
      </c>
      <c r="B1904" s="1" t="str">
        <f>VLOOKUP(A1904, Kickstarter!B:C, 2, FALSE)</f>
        <v>Virtual reality is expensive, here is the solution. I've created a VR device out of cardboard. I present: World's cheapest VR Device.</v>
      </c>
      <c r="C1904" s="9">
        <f>VLOOKUP(A1904, Kickstarter!B:E, 3, FALSE)</f>
        <v>1000</v>
      </c>
      <c r="D1904">
        <f>VLOOKUP(A1904, Kickstarter!B:E, 4, FALSE)</f>
        <v>12</v>
      </c>
      <c r="E1904" t="str">
        <f>VLOOKUP(A1904, Kickstarter!B:F, 5, FALSE)</f>
        <v>failed</v>
      </c>
      <c r="F1904" t="str">
        <f>VLOOKUP(A1904, Kickstarter!B:G, 6, FALSE)</f>
        <v>NL</v>
      </c>
      <c r="G1904" t="str">
        <f>VLOOKUP(A1904, Kickstarter!B:H, 7, FALSE)</f>
        <v>EUR</v>
      </c>
      <c r="H1904">
        <f>VLOOKUP(A1904, Kickstarter!B:I, 8, FALSE)</f>
        <v>1425495447</v>
      </c>
    </row>
    <row r="1905" spans="1:8" ht="60" x14ac:dyDescent="0.25">
      <c r="A1905" s="1" t="s">
        <v>1904</v>
      </c>
      <c r="B1905" s="1" t="str">
        <f>VLOOKUP(A1905, Kickstarter!B:C, 2, FALSE)</f>
        <v>A cool smart laser pointer for presenting professionals. Unique by design, widest functional coverage for both IOS and Android.</v>
      </c>
      <c r="C1905" s="9">
        <f>VLOOKUP(A1905, Kickstarter!B:E, 3, FALSE)</f>
        <v>3000</v>
      </c>
      <c r="D1905">
        <f>VLOOKUP(A1905, Kickstarter!B:E, 4, FALSE)</f>
        <v>1398</v>
      </c>
      <c r="E1905" t="str">
        <f>VLOOKUP(A1905, Kickstarter!B:F, 5, FALSE)</f>
        <v>failed</v>
      </c>
      <c r="F1905" t="str">
        <f>VLOOKUP(A1905, Kickstarter!B:G, 6, FALSE)</f>
        <v>US</v>
      </c>
      <c r="G1905" t="str">
        <f>VLOOKUP(A1905, Kickstarter!B:H, 7, FALSE)</f>
        <v>USD</v>
      </c>
      <c r="H1905">
        <f>VLOOKUP(A1905, Kickstarter!B:I, 8, FALSE)</f>
        <v>1485541791</v>
      </c>
    </row>
    <row r="1906" spans="1:8" ht="45" x14ac:dyDescent="0.25">
      <c r="A1906" s="1" t="s">
        <v>1905</v>
      </c>
      <c r="B1906" s="1" t="str">
        <f>VLOOKUP(A1906, Kickstarter!B:C, 2, FALSE)</f>
        <v>Animals knocking over your waste wheeler making a mess on trash day? The S.A.D.L. will help prevent that from happening!</v>
      </c>
      <c r="C1906" s="9">
        <f>VLOOKUP(A1906, Kickstarter!B:E, 3, FALSE)</f>
        <v>50000</v>
      </c>
      <c r="D1906">
        <f>VLOOKUP(A1906, Kickstarter!B:E, 4, FALSE)</f>
        <v>50</v>
      </c>
      <c r="E1906" t="str">
        <f>VLOOKUP(A1906, Kickstarter!B:F, 5, FALSE)</f>
        <v>failed</v>
      </c>
      <c r="F1906" t="str">
        <f>VLOOKUP(A1906, Kickstarter!B:G, 6, FALSE)</f>
        <v>US</v>
      </c>
      <c r="G1906" t="str">
        <f>VLOOKUP(A1906, Kickstarter!B:H, 7, FALSE)</f>
        <v>USD</v>
      </c>
      <c r="H1906">
        <f>VLOOKUP(A1906, Kickstarter!B:I, 8, FALSE)</f>
        <v>1451752021</v>
      </c>
    </row>
    <row r="1907" spans="1:8" ht="60" x14ac:dyDescent="0.25">
      <c r="A1907" s="1" t="s">
        <v>1906</v>
      </c>
      <c r="B1907" s="1" t="str">
        <f>VLOOKUP(A1907, Kickstarter!B:C, 2, FALSE)</f>
        <v>Before Dick Armstrong passed away unexpectedly in 2003, he invented an AxleCrutch device to help his customers-his idea lives on today.</v>
      </c>
      <c r="C1907" s="9">
        <f>VLOOKUP(A1907, Kickstarter!B:E, 3, FALSE)</f>
        <v>25000</v>
      </c>
      <c r="D1907">
        <f>VLOOKUP(A1907, Kickstarter!B:E, 4, FALSE)</f>
        <v>42</v>
      </c>
      <c r="E1907" t="str">
        <f>VLOOKUP(A1907, Kickstarter!B:F, 5, FALSE)</f>
        <v>failed</v>
      </c>
      <c r="F1907" t="str">
        <f>VLOOKUP(A1907, Kickstarter!B:G, 6, FALSE)</f>
        <v>US</v>
      </c>
      <c r="G1907" t="str">
        <f>VLOOKUP(A1907, Kickstarter!B:H, 7, FALSE)</f>
        <v>USD</v>
      </c>
      <c r="H1907">
        <f>VLOOKUP(A1907, Kickstarter!B:I, 8, FALSE)</f>
        <v>1410127994</v>
      </c>
    </row>
    <row r="1908" spans="1:8" ht="45" x14ac:dyDescent="0.25">
      <c r="A1908" s="1" t="s">
        <v>1907</v>
      </c>
      <c r="B1908" s="1" t="str">
        <f>VLOOKUP(A1908, Kickstarter!B:C, 2, FALSE)</f>
        <v>Max 5Tb storage, Wired lan, Additional USB ports and Hi-res DAC, 10000mAh battery, Real portable docking station</v>
      </c>
      <c r="C1908" s="9">
        <f>VLOOKUP(A1908, Kickstarter!B:E, 3, FALSE)</f>
        <v>50000</v>
      </c>
      <c r="D1908">
        <f>VLOOKUP(A1908, Kickstarter!B:E, 4, FALSE)</f>
        <v>21380</v>
      </c>
      <c r="E1908" t="str">
        <f>VLOOKUP(A1908, Kickstarter!B:F, 5, FALSE)</f>
        <v>failed</v>
      </c>
      <c r="F1908" t="str">
        <f>VLOOKUP(A1908, Kickstarter!B:G, 6, FALSE)</f>
        <v>US</v>
      </c>
      <c r="G1908" t="str">
        <f>VLOOKUP(A1908, Kickstarter!B:H, 7, FALSE)</f>
        <v>USD</v>
      </c>
      <c r="H1908">
        <f>VLOOKUP(A1908, Kickstarter!B:I, 8, FALSE)</f>
        <v>1466697983</v>
      </c>
    </row>
    <row r="1909" spans="1:8" ht="45" x14ac:dyDescent="0.25">
      <c r="A1909" s="1" t="s">
        <v>1908</v>
      </c>
      <c r="B1909" s="1" t="str">
        <f>VLOOKUP(A1909, Kickstarter!B:C, 2, FALSE)</f>
        <v>Litter-Buddy is great economical alternative to leading pet waste disposal systems with cartridge bag elements.</v>
      </c>
      <c r="C1909" s="9">
        <f>VLOOKUP(A1909, Kickstarter!B:E, 3, FALSE)</f>
        <v>30000</v>
      </c>
      <c r="D1909">
        <f>VLOOKUP(A1909, Kickstarter!B:E, 4, FALSE)</f>
        <v>85</v>
      </c>
      <c r="E1909" t="str">
        <f>VLOOKUP(A1909, Kickstarter!B:F, 5, FALSE)</f>
        <v>failed</v>
      </c>
      <c r="F1909" t="str">
        <f>VLOOKUP(A1909, Kickstarter!B:G, 6, FALSE)</f>
        <v>US</v>
      </c>
      <c r="G1909" t="str">
        <f>VLOOKUP(A1909, Kickstarter!B:H, 7, FALSE)</f>
        <v>USD</v>
      </c>
      <c r="H1909">
        <f>VLOOKUP(A1909, Kickstarter!B:I, 8, FALSE)</f>
        <v>1400853925</v>
      </c>
    </row>
    <row r="1910" spans="1:8" ht="60" x14ac:dyDescent="0.25">
      <c r="A1910" s="1" t="s">
        <v>1909</v>
      </c>
      <c r="B1910" s="1" t="str">
        <f>VLOOKUP(A1910, Kickstarter!B:C, 2, FALSE)</f>
        <v>Our device eliminates WiFi range issues with your connected devices by allowing you to locate our device where you will use your WiFi.</v>
      </c>
      <c r="C1910" s="9">
        <f>VLOOKUP(A1910, Kickstarter!B:E, 3, FALSE)</f>
        <v>25000</v>
      </c>
      <c r="D1910">
        <f>VLOOKUP(A1910, Kickstarter!B:E, 4, FALSE)</f>
        <v>433</v>
      </c>
      <c r="E1910" t="str">
        <f>VLOOKUP(A1910, Kickstarter!B:F, 5, FALSE)</f>
        <v>failed</v>
      </c>
      <c r="F1910" t="str">
        <f>VLOOKUP(A1910, Kickstarter!B:G, 6, FALSE)</f>
        <v>US</v>
      </c>
      <c r="G1910" t="str">
        <f>VLOOKUP(A1910, Kickstarter!B:H, 7, FALSE)</f>
        <v>USD</v>
      </c>
      <c r="H1910">
        <f>VLOOKUP(A1910, Kickstarter!B:I, 8, FALSE)</f>
        <v>1483048900</v>
      </c>
    </row>
    <row r="1911" spans="1:8" ht="60" x14ac:dyDescent="0.25">
      <c r="A1911" s="1" t="s">
        <v>1910</v>
      </c>
      <c r="B1911" s="1" t="str">
        <f>VLOOKUP(A1911, Kickstarter!B:C, 2, FALSE)</f>
        <v>Use Little Occhio to see and share the hidden secrets of nature. Capture, share awesome photos, works with iPhone/Android/tablets.</v>
      </c>
      <c r="C1911" s="9">
        <f>VLOOKUP(A1911, Kickstarter!B:E, 3, FALSE)</f>
        <v>35000</v>
      </c>
      <c r="D1911">
        <f>VLOOKUP(A1911, Kickstarter!B:E, 4, FALSE)</f>
        <v>4939</v>
      </c>
      <c r="E1911" t="str">
        <f>VLOOKUP(A1911, Kickstarter!B:F, 5, FALSE)</f>
        <v>failed</v>
      </c>
      <c r="F1911" t="str">
        <f>VLOOKUP(A1911, Kickstarter!B:G, 6, FALSE)</f>
        <v>US</v>
      </c>
      <c r="G1911" t="str">
        <f>VLOOKUP(A1911, Kickstarter!B:H, 7, FALSE)</f>
        <v>USD</v>
      </c>
      <c r="H1911">
        <f>VLOOKUP(A1911, Kickstarter!B:I, 8, FALSE)</f>
        <v>1414059479</v>
      </c>
    </row>
    <row r="1912" spans="1:8" ht="45" x14ac:dyDescent="0.25">
      <c r="A1912" s="1" t="s">
        <v>1911</v>
      </c>
      <c r="B1912" s="1" t="str">
        <f>VLOOKUP(A1912, Kickstarter!B:C, 2, FALSE)</f>
        <v>Thinking Cleaner is an add-on for your iRobotÂ® RoombaÂ® 700/800 that makes it smarter and aware of its owner.</v>
      </c>
      <c r="C1912" s="9">
        <f>VLOOKUP(A1912, Kickstarter!B:E, 3, FALSE)</f>
        <v>85000</v>
      </c>
      <c r="D1912">
        <f>VLOOKUP(A1912, Kickstarter!B:E, 4, FALSE)</f>
        <v>33486</v>
      </c>
      <c r="E1912" t="str">
        <f>VLOOKUP(A1912, Kickstarter!B:F, 5, FALSE)</f>
        <v>failed</v>
      </c>
      <c r="F1912" t="str">
        <f>VLOOKUP(A1912, Kickstarter!B:G, 6, FALSE)</f>
        <v>NL</v>
      </c>
      <c r="G1912" t="str">
        <f>VLOOKUP(A1912, Kickstarter!B:H, 7, FALSE)</f>
        <v>EUR</v>
      </c>
      <c r="H1912">
        <f>VLOOKUP(A1912, Kickstarter!B:I, 8, FALSE)</f>
        <v>1446331500</v>
      </c>
    </row>
    <row r="1913" spans="1:8" ht="60" x14ac:dyDescent="0.25">
      <c r="A1913" s="1" t="s">
        <v>1912</v>
      </c>
      <c r="B1913" s="1" t="str">
        <f>VLOOKUP(A1913, Kickstarter!B:C, 2, FALSE)</f>
        <v>Charge furniture, making it simple and comfortable to charge your USB devices without leaving the comfort of your couch or armchair</v>
      </c>
      <c r="C1913" s="9">
        <f>VLOOKUP(A1913, Kickstarter!B:E, 3, FALSE)</f>
        <v>42500</v>
      </c>
      <c r="D1913">
        <f>VLOOKUP(A1913, Kickstarter!B:E, 4, FALSE)</f>
        <v>10</v>
      </c>
      <c r="E1913" t="str">
        <f>VLOOKUP(A1913, Kickstarter!B:F, 5, FALSE)</f>
        <v>failed</v>
      </c>
      <c r="F1913" t="str">
        <f>VLOOKUP(A1913, Kickstarter!B:G, 6, FALSE)</f>
        <v>NZ</v>
      </c>
      <c r="G1913" t="str">
        <f>VLOOKUP(A1913, Kickstarter!B:H, 7, FALSE)</f>
        <v>NZD</v>
      </c>
      <c r="H1913">
        <f>VLOOKUP(A1913, Kickstarter!B:I, 8, FALSE)</f>
        <v>1407545334</v>
      </c>
    </row>
    <row r="1914" spans="1:8" ht="45" x14ac:dyDescent="0.25">
      <c r="A1914" s="1" t="s">
        <v>1913</v>
      </c>
      <c r="B1914" s="1" t="str">
        <f>VLOOKUP(A1914, Kickstarter!B:C, 2, FALSE)</f>
        <v>Finally! Electrical Wiring Testing Made Easy...  Designed by a Professional for Professionals, Homeowners and DIYs, Too!</v>
      </c>
      <c r="C1914" s="9">
        <f>VLOOKUP(A1914, Kickstarter!B:E, 3, FALSE)</f>
        <v>5000</v>
      </c>
      <c r="D1914">
        <f>VLOOKUP(A1914, Kickstarter!B:E, 4, FALSE)</f>
        <v>2965</v>
      </c>
      <c r="E1914" t="str">
        <f>VLOOKUP(A1914, Kickstarter!B:F, 5, FALSE)</f>
        <v>failed</v>
      </c>
      <c r="F1914" t="str">
        <f>VLOOKUP(A1914, Kickstarter!B:G, 6, FALSE)</f>
        <v>US</v>
      </c>
      <c r="G1914" t="str">
        <f>VLOOKUP(A1914, Kickstarter!B:H, 7, FALSE)</f>
        <v>USD</v>
      </c>
      <c r="H1914">
        <f>VLOOKUP(A1914, Kickstarter!B:I, 8, FALSE)</f>
        <v>1433395560</v>
      </c>
    </row>
    <row r="1915" spans="1:8" ht="30" x14ac:dyDescent="0.25">
      <c r="A1915" s="1" t="s">
        <v>1914</v>
      </c>
      <c r="B1915" s="1" t="str">
        <f>VLOOKUP(A1915, Kickstarter!B:C, 2, FALSE)</f>
        <v>Tibio is a revolutionary new product designed to solve an age old problem.</v>
      </c>
      <c r="C1915" s="9">
        <f>VLOOKUP(A1915, Kickstarter!B:E, 3, FALSE)</f>
        <v>48000</v>
      </c>
      <c r="D1915">
        <f>VLOOKUP(A1915, Kickstarter!B:E, 4, FALSE)</f>
        <v>637</v>
      </c>
      <c r="E1915" t="str">
        <f>VLOOKUP(A1915, Kickstarter!B:F, 5, FALSE)</f>
        <v>failed</v>
      </c>
      <c r="F1915" t="str">
        <f>VLOOKUP(A1915, Kickstarter!B:G, 6, FALSE)</f>
        <v>GB</v>
      </c>
      <c r="G1915" t="str">
        <f>VLOOKUP(A1915, Kickstarter!B:H, 7, FALSE)</f>
        <v>GBP</v>
      </c>
      <c r="H1915">
        <f>VLOOKUP(A1915, Kickstarter!B:I, 8, FALSE)</f>
        <v>1412770578</v>
      </c>
    </row>
    <row r="1916" spans="1:8" ht="60" x14ac:dyDescent="0.25">
      <c r="A1916" s="1" t="s">
        <v>1915</v>
      </c>
      <c r="B1916" s="1" t="str">
        <f>VLOOKUP(A1916, Kickstarter!B:C, 2, FALSE)</f>
        <v>The "ZoZo Skeleton Hand Planchette" is a fully functional "ouija board" planchette (pointer) but is significantly more hair-raising.</v>
      </c>
      <c r="C1916" s="9">
        <f>VLOOKUP(A1916, Kickstarter!B:E, 3, FALSE)</f>
        <v>666</v>
      </c>
      <c r="D1916">
        <f>VLOOKUP(A1916, Kickstarter!B:E, 4, FALSE)</f>
        <v>60</v>
      </c>
      <c r="E1916" t="str">
        <f>VLOOKUP(A1916, Kickstarter!B:F, 5, FALSE)</f>
        <v>failed</v>
      </c>
      <c r="F1916" t="str">
        <f>VLOOKUP(A1916, Kickstarter!B:G, 6, FALSE)</f>
        <v>US</v>
      </c>
      <c r="G1916" t="str">
        <f>VLOOKUP(A1916, Kickstarter!B:H, 7, FALSE)</f>
        <v>USD</v>
      </c>
      <c r="H1916">
        <f>VLOOKUP(A1916, Kickstarter!B:I, 8, FALSE)</f>
        <v>1414814340</v>
      </c>
    </row>
    <row r="1917" spans="1:8" ht="60" x14ac:dyDescent="0.25">
      <c r="A1917" s="1" t="s">
        <v>1916</v>
      </c>
      <c r="B1917" s="1" t="str">
        <f>VLOOKUP(A1917, Kickstarter!B:C, 2, FALSE)</f>
        <v>The picture above is of our current prototype for the cat bath - we hope to move beyond a simple bin and create a cat bath revolution!</v>
      </c>
      <c r="C1917" s="9">
        <f>VLOOKUP(A1917, Kickstarter!B:E, 3, FALSE)</f>
        <v>500</v>
      </c>
      <c r="D1917">
        <f>VLOOKUP(A1917, Kickstarter!B:E, 4, FALSE)</f>
        <v>8</v>
      </c>
      <c r="E1917" t="str">
        <f>VLOOKUP(A1917, Kickstarter!B:F, 5, FALSE)</f>
        <v>failed</v>
      </c>
      <c r="F1917" t="str">
        <f>VLOOKUP(A1917, Kickstarter!B:G, 6, FALSE)</f>
        <v>US</v>
      </c>
      <c r="G1917" t="str">
        <f>VLOOKUP(A1917, Kickstarter!B:H, 7, FALSE)</f>
        <v>USD</v>
      </c>
      <c r="H1917">
        <f>VLOOKUP(A1917, Kickstarter!B:I, 8, FALSE)</f>
        <v>1409620222</v>
      </c>
    </row>
    <row r="1918" spans="1:8" ht="30" x14ac:dyDescent="0.25">
      <c r="A1918" s="1" t="s">
        <v>1917</v>
      </c>
      <c r="B1918" s="1" t="str">
        <f>VLOOKUP(A1918, Kickstarter!B:C, 2, FALSE)</f>
        <v>The Paint Can Holder Makes Painting Easier and Safer on Extension Ladders.</v>
      </c>
      <c r="C1918" s="9">
        <f>VLOOKUP(A1918, Kickstarter!B:E, 3, FALSE)</f>
        <v>20000</v>
      </c>
      <c r="D1918">
        <f>VLOOKUP(A1918, Kickstarter!B:E, 4, FALSE)</f>
        <v>102</v>
      </c>
      <c r="E1918" t="str">
        <f>VLOOKUP(A1918, Kickstarter!B:F, 5, FALSE)</f>
        <v>failed</v>
      </c>
      <c r="F1918" t="str">
        <f>VLOOKUP(A1918, Kickstarter!B:G, 6, FALSE)</f>
        <v>US</v>
      </c>
      <c r="G1918" t="str">
        <f>VLOOKUP(A1918, Kickstarter!B:H, 7, FALSE)</f>
        <v>USD</v>
      </c>
      <c r="H1918">
        <f>VLOOKUP(A1918, Kickstarter!B:I, 8, FALSE)</f>
        <v>1478542375</v>
      </c>
    </row>
    <row r="1919" spans="1:8" ht="30" x14ac:dyDescent="0.25">
      <c r="A1919" s="1" t="s">
        <v>1918</v>
      </c>
      <c r="B1919" s="1" t="str">
        <f>VLOOKUP(A1919, Kickstarter!B:C, 2, FALSE)</f>
        <v>Let's build a legendary brand altogether</v>
      </c>
      <c r="C1919" s="9">
        <f>VLOOKUP(A1919, Kickstarter!B:E, 3, FALSE)</f>
        <v>390000</v>
      </c>
      <c r="D1919">
        <f>VLOOKUP(A1919, Kickstarter!B:E, 4, FALSE)</f>
        <v>205025</v>
      </c>
      <c r="E1919" t="str">
        <f>VLOOKUP(A1919, Kickstarter!B:F, 5, FALSE)</f>
        <v>failed</v>
      </c>
      <c r="F1919" t="str">
        <f>VLOOKUP(A1919, Kickstarter!B:G, 6, FALSE)</f>
        <v>HK</v>
      </c>
      <c r="G1919" t="str">
        <f>VLOOKUP(A1919, Kickstarter!B:H, 7, FALSE)</f>
        <v>HKD</v>
      </c>
      <c r="H1919">
        <f>VLOOKUP(A1919, Kickstarter!B:I, 8, FALSE)</f>
        <v>1486708133</v>
      </c>
    </row>
    <row r="1920" spans="1:8" ht="45" x14ac:dyDescent="0.25">
      <c r="A1920" s="1" t="s">
        <v>1919</v>
      </c>
      <c r="B1920" s="1" t="str">
        <f>VLOOKUP(A1920, Kickstarter!B:C, 2, FALSE)</f>
        <v>Repel Japanese beetles and garden pests. Grow organic fruit and vegetables to help the environment, one plant at a time.</v>
      </c>
      <c r="C1920" s="9">
        <f>VLOOKUP(A1920, Kickstarter!B:E, 3, FALSE)</f>
        <v>25000</v>
      </c>
      <c r="D1920">
        <f>VLOOKUP(A1920, Kickstarter!B:E, 4, FALSE)</f>
        <v>260</v>
      </c>
      <c r="E1920" t="str">
        <f>VLOOKUP(A1920, Kickstarter!B:F, 5, FALSE)</f>
        <v>failed</v>
      </c>
      <c r="F1920" t="str">
        <f>VLOOKUP(A1920, Kickstarter!B:G, 6, FALSE)</f>
        <v>US</v>
      </c>
      <c r="G1920" t="str">
        <f>VLOOKUP(A1920, Kickstarter!B:H, 7, FALSE)</f>
        <v>USD</v>
      </c>
      <c r="H1920">
        <f>VLOOKUP(A1920, Kickstarter!B:I, 8, FALSE)</f>
        <v>1407869851</v>
      </c>
    </row>
    <row r="1921" spans="1:8" ht="60" x14ac:dyDescent="0.25">
      <c r="A1921" s="1" t="s">
        <v>1920</v>
      </c>
      <c r="B1921" s="1" t="str">
        <f>VLOOKUP(A1921, Kickstarter!B:C, 2, FALSE)</f>
        <v>Use preprogrammed firmware or program your own with AVR-ISP or Arduino ISP.  Device is based on the Atmel ATtiny13A microcontroller.</v>
      </c>
      <c r="C1921" s="9">
        <f>VLOOKUP(A1921, Kickstarter!B:E, 3, FALSE)</f>
        <v>500</v>
      </c>
      <c r="D1921">
        <f>VLOOKUP(A1921, Kickstarter!B:E, 4, FALSE)</f>
        <v>237</v>
      </c>
      <c r="E1921" t="str">
        <f>VLOOKUP(A1921, Kickstarter!B:F, 5, FALSE)</f>
        <v>failed</v>
      </c>
      <c r="F1921" t="str">
        <f>VLOOKUP(A1921, Kickstarter!B:G, 6, FALSE)</f>
        <v>US</v>
      </c>
      <c r="G1921" t="str">
        <f>VLOOKUP(A1921, Kickstarter!B:H, 7, FALSE)</f>
        <v>USD</v>
      </c>
      <c r="H1921">
        <f>VLOOKUP(A1921, Kickstarter!B:I, 8, FALSE)</f>
        <v>1432069249</v>
      </c>
    </row>
    <row r="1922" spans="1:8" ht="45" x14ac:dyDescent="0.25">
      <c r="A1922" s="1" t="s">
        <v>1921</v>
      </c>
      <c r="B1922" s="1" t="str">
        <f>VLOOKUP(A1922, Kickstarter!B:C, 2, FALSE)</f>
        <v>A new concept in bike light safety, protecting cyclists from being hit in the side. Bright, amber sideways.</v>
      </c>
      <c r="C1922" s="9">
        <f>VLOOKUP(A1922, Kickstarter!B:E, 3, FALSE)</f>
        <v>10000</v>
      </c>
      <c r="D1922">
        <f>VLOOKUP(A1922, Kickstarter!B:E, 4, FALSE)</f>
        <v>4303</v>
      </c>
      <c r="E1922" t="str">
        <f>VLOOKUP(A1922, Kickstarter!B:F, 5, FALSE)</f>
        <v>failed</v>
      </c>
      <c r="F1922" t="str">
        <f>VLOOKUP(A1922, Kickstarter!B:G, 6, FALSE)</f>
        <v>GB</v>
      </c>
      <c r="G1922" t="str">
        <f>VLOOKUP(A1922, Kickstarter!B:H, 7, FALSE)</f>
        <v>GBP</v>
      </c>
      <c r="H1922">
        <f>VLOOKUP(A1922, Kickstarter!B:I, 8, FALSE)</f>
        <v>1445468400</v>
      </c>
    </row>
    <row r="1923" spans="1:8" ht="30" x14ac:dyDescent="0.25">
      <c r="A1923" s="1" t="s">
        <v>1922</v>
      </c>
      <c r="B1923" s="1" t="str">
        <f>VLOOKUP(A1923, Kickstarter!B:C, 2, FALSE)</f>
        <v>The Fine Spirits are making an album, but we need your help!</v>
      </c>
      <c r="C1923" s="9">
        <f>VLOOKUP(A1923, Kickstarter!B:E, 3, FALSE)</f>
        <v>1500</v>
      </c>
      <c r="D1923">
        <f>VLOOKUP(A1923, Kickstarter!B:E, 4, FALSE)</f>
        <v>2052</v>
      </c>
      <c r="E1923" t="str">
        <f>VLOOKUP(A1923, Kickstarter!B:F, 5, FALSE)</f>
        <v>successful</v>
      </c>
      <c r="F1923" t="str">
        <f>VLOOKUP(A1923, Kickstarter!B:G, 6, FALSE)</f>
        <v>US</v>
      </c>
      <c r="G1923" t="str">
        <f>VLOOKUP(A1923, Kickstarter!B:H, 7, FALSE)</f>
        <v>USD</v>
      </c>
      <c r="H1923">
        <f>VLOOKUP(A1923, Kickstarter!B:I, 8, FALSE)</f>
        <v>1342243143</v>
      </c>
    </row>
    <row r="1924" spans="1:8" ht="45" x14ac:dyDescent="0.25">
      <c r="A1924" s="1" t="s">
        <v>1923</v>
      </c>
      <c r="B1924" s="1" t="str">
        <f>VLOOKUP(A1924, Kickstarter!B:C, 2, FALSE)</f>
        <v>Low Weather's debut album is halfway finished.  With your help and your help alone we can record the rest!</v>
      </c>
      <c r="C1924" s="9">
        <f>VLOOKUP(A1924, Kickstarter!B:E, 3, FALSE)</f>
        <v>2000</v>
      </c>
      <c r="D1924">
        <f>VLOOKUP(A1924, Kickstarter!B:E, 4, FALSE)</f>
        <v>2311</v>
      </c>
      <c r="E1924" t="str">
        <f>VLOOKUP(A1924, Kickstarter!B:F, 5, FALSE)</f>
        <v>successful</v>
      </c>
      <c r="F1924" t="str">
        <f>VLOOKUP(A1924, Kickstarter!B:G, 6, FALSE)</f>
        <v>US</v>
      </c>
      <c r="G1924" t="str">
        <f>VLOOKUP(A1924, Kickstarter!B:H, 7, FALSE)</f>
        <v>USD</v>
      </c>
      <c r="H1924">
        <f>VLOOKUP(A1924, Kickstarter!B:I, 8, FALSE)</f>
        <v>1386828507</v>
      </c>
    </row>
    <row r="1925" spans="1:8" ht="45" x14ac:dyDescent="0.25">
      <c r="A1925" s="1" t="s">
        <v>1924</v>
      </c>
      <c r="B1925" s="1" t="str">
        <f>VLOOKUP(A1925, Kickstarter!B:C, 2, FALSE)</f>
        <v>We just finished recording our first album! All we need is a little extra help to be able to get it printed!</v>
      </c>
      <c r="C1925" s="9">
        <f>VLOOKUP(A1925, Kickstarter!B:E, 3, FALSE)</f>
        <v>125</v>
      </c>
      <c r="D1925">
        <f>VLOOKUP(A1925, Kickstarter!B:E, 4, FALSE)</f>
        <v>301</v>
      </c>
      <c r="E1925" t="str">
        <f>VLOOKUP(A1925, Kickstarter!B:F, 5, FALSE)</f>
        <v>successful</v>
      </c>
      <c r="F1925" t="str">
        <f>VLOOKUP(A1925, Kickstarter!B:G, 6, FALSE)</f>
        <v>US</v>
      </c>
      <c r="G1925" t="str">
        <f>VLOOKUP(A1925, Kickstarter!B:H, 7, FALSE)</f>
        <v>USD</v>
      </c>
      <c r="H1925">
        <f>VLOOKUP(A1925, Kickstarter!B:I, 8, FALSE)</f>
        <v>1317099540</v>
      </c>
    </row>
    <row r="1926" spans="1:8" ht="75" x14ac:dyDescent="0.25">
      <c r="A1926" s="1" t="s">
        <v>1925</v>
      </c>
      <c r="B1926" s="1" t="str">
        <f>VLOOKUP(A1926, Kickstarter!B:C, 2, FALSE)</f>
        <v>We are recording a cd of Songs- About life and love
from the perspective a conscious country girl
living in the city.</v>
      </c>
      <c r="C1926" s="9">
        <f>VLOOKUP(A1926, Kickstarter!B:E, 3, FALSE)</f>
        <v>3000</v>
      </c>
      <c r="D1926">
        <f>VLOOKUP(A1926, Kickstarter!B:E, 4, FALSE)</f>
        <v>3432</v>
      </c>
      <c r="E1926" t="str">
        <f>VLOOKUP(A1926, Kickstarter!B:F, 5, FALSE)</f>
        <v>successful</v>
      </c>
      <c r="F1926" t="str">
        <f>VLOOKUP(A1926, Kickstarter!B:G, 6, FALSE)</f>
        <v>US</v>
      </c>
      <c r="G1926" t="str">
        <f>VLOOKUP(A1926, Kickstarter!B:H, 7, FALSE)</f>
        <v>USD</v>
      </c>
      <c r="H1926">
        <f>VLOOKUP(A1926, Kickstarter!B:I, 8, FALSE)</f>
        <v>1389814380</v>
      </c>
    </row>
    <row r="1927" spans="1:8" ht="45" x14ac:dyDescent="0.25">
      <c r="A1927" s="1" t="s">
        <v>1926</v>
      </c>
      <c r="B1927" s="1" t="str">
        <f>VLOOKUP(A1927, Kickstarter!B:C, 2, FALSE)</f>
        <v>The Freakniks are making their psychedelic freak-folk debut studio album and they need your help.</v>
      </c>
      <c r="C1927" s="9">
        <f>VLOOKUP(A1927, Kickstarter!B:E, 3, FALSE)</f>
        <v>1500</v>
      </c>
      <c r="D1927">
        <f>VLOOKUP(A1927, Kickstarter!B:E, 4, FALSE)</f>
        <v>1655</v>
      </c>
      <c r="E1927" t="str">
        <f>VLOOKUP(A1927, Kickstarter!B:F, 5, FALSE)</f>
        <v>successful</v>
      </c>
      <c r="F1927" t="str">
        <f>VLOOKUP(A1927, Kickstarter!B:G, 6, FALSE)</f>
        <v>US</v>
      </c>
      <c r="G1927" t="str">
        <f>VLOOKUP(A1927, Kickstarter!B:H, 7, FALSE)</f>
        <v>USD</v>
      </c>
      <c r="H1927">
        <f>VLOOKUP(A1927, Kickstarter!B:I, 8, FALSE)</f>
        <v>1381449600</v>
      </c>
    </row>
    <row r="1928" spans="1:8" ht="60" x14ac:dyDescent="0.25">
      <c r="A1928" s="1" t="s">
        <v>1927</v>
      </c>
      <c r="B1928" s="1" t="str">
        <f>VLOOKUP(A1928, Kickstarter!B:C, 2, FALSE)</f>
        <v xml:space="preserve">Invisible Allies is a collaboration between well known West Coast downtempo aficionado Bluetech and Philadelphia electronic mastermind KiloWatts.  </v>
      </c>
      <c r="C1928" s="9">
        <f>VLOOKUP(A1928, Kickstarter!B:E, 3, FALSE)</f>
        <v>1500</v>
      </c>
      <c r="D1928">
        <f>VLOOKUP(A1928, Kickstarter!B:E, 4, FALSE)</f>
        <v>2930.69</v>
      </c>
      <c r="E1928" t="str">
        <f>VLOOKUP(A1928, Kickstarter!B:F, 5, FALSE)</f>
        <v>successful</v>
      </c>
      <c r="F1928" t="str">
        <f>VLOOKUP(A1928, Kickstarter!B:G, 6, FALSE)</f>
        <v>US</v>
      </c>
      <c r="G1928" t="str">
        <f>VLOOKUP(A1928, Kickstarter!B:H, 7, FALSE)</f>
        <v>USD</v>
      </c>
      <c r="H1928">
        <f>VLOOKUP(A1928, Kickstarter!B:I, 8, FALSE)</f>
        <v>1288657560</v>
      </c>
    </row>
    <row r="1929" spans="1:8" ht="15.75" x14ac:dyDescent="0.25">
      <c r="A1929" s="1" t="s">
        <v>1928</v>
      </c>
      <c r="B1929" s="1" t="str">
        <f>VLOOKUP(A1929, Kickstarter!B:C, 2, FALSE)</f>
        <v>Hampshire is headed to GBS Detroit.</v>
      </c>
      <c r="C1929" s="9">
        <f>VLOOKUP(A1929, Kickstarter!B:E, 3, FALSE)</f>
        <v>600</v>
      </c>
      <c r="D1929">
        <f>VLOOKUP(A1929, Kickstarter!B:E, 4, FALSE)</f>
        <v>620</v>
      </c>
      <c r="E1929" t="str">
        <f>VLOOKUP(A1929, Kickstarter!B:F, 5, FALSE)</f>
        <v>successful</v>
      </c>
      <c r="F1929" t="str">
        <f>VLOOKUP(A1929, Kickstarter!B:G, 6, FALSE)</f>
        <v>US</v>
      </c>
      <c r="G1929" t="str">
        <f>VLOOKUP(A1929, Kickstarter!B:H, 7, FALSE)</f>
        <v>USD</v>
      </c>
      <c r="H1929">
        <f>VLOOKUP(A1929, Kickstarter!B:I, 8, FALSE)</f>
        <v>1331182740</v>
      </c>
    </row>
    <row r="1930" spans="1:8" ht="30" x14ac:dyDescent="0.25">
      <c r="A1930" s="1" t="s">
        <v>1929</v>
      </c>
      <c r="B1930" s="1" t="str">
        <f>VLOOKUP(A1930, Kickstarter!B:C, 2, FALSE)</f>
        <v>Help us master and release our debut album "The Kaleidoscope Dawn"</v>
      </c>
      <c r="C1930" s="9">
        <f>VLOOKUP(A1930, Kickstarter!B:E, 3, FALSE)</f>
        <v>2550</v>
      </c>
      <c r="D1930">
        <f>VLOOKUP(A1930, Kickstarter!B:E, 4, FALSE)</f>
        <v>2630</v>
      </c>
      <c r="E1930" t="str">
        <f>VLOOKUP(A1930, Kickstarter!B:F, 5, FALSE)</f>
        <v>successful</v>
      </c>
      <c r="F1930" t="str">
        <f>VLOOKUP(A1930, Kickstarter!B:G, 6, FALSE)</f>
        <v>US</v>
      </c>
      <c r="G1930" t="str">
        <f>VLOOKUP(A1930, Kickstarter!B:H, 7, FALSE)</f>
        <v>USD</v>
      </c>
      <c r="H1930">
        <f>VLOOKUP(A1930, Kickstarter!B:I, 8, FALSE)</f>
        <v>1367940794</v>
      </c>
    </row>
    <row r="1931" spans="1:8" ht="45" x14ac:dyDescent="0.25">
      <c r="A1931" s="1" t="s">
        <v>1930</v>
      </c>
      <c r="B1931" s="1" t="str">
        <f>VLOOKUP(A1931, Kickstarter!B:C, 2, FALSE)</f>
        <v>Trying to raise funds to release a full-length album on LP and CD by my post-punk studio project, Surplus 1980.</v>
      </c>
      <c r="C1931" s="9">
        <f>VLOOKUP(A1931, Kickstarter!B:E, 3, FALSE)</f>
        <v>3200</v>
      </c>
      <c r="D1931">
        <f>VLOOKUP(A1931, Kickstarter!B:E, 4, FALSE)</f>
        <v>3210</v>
      </c>
      <c r="E1931" t="str">
        <f>VLOOKUP(A1931, Kickstarter!B:F, 5, FALSE)</f>
        <v>successful</v>
      </c>
      <c r="F1931" t="str">
        <f>VLOOKUP(A1931, Kickstarter!B:G, 6, FALSE)</f>
        <v>US</v>
      </c>
      <c r="G1931" t="str">
        <f>VLOOKUP(A1931, Kickstarter!B:H, 7, FALSE)</f>
        <v>USD</v>
      </c>
      <c r="H1931">
        <f>VLOOKUP(A1931, Kickstarter!B:I, 8, FALSE)</f>
        <v>1309825866</v>
      </c>
    </row>
    <row r="1932" spans="1:8" ht="30" x14ac:dyDescent="0.25">
      <c r="A1932" s="1" t="s">
        <v>1931</v>
      </c>
      <c r="B1932" s="1" t="str">
        <f>VLOOKUP(A1932, Kickstarter!B:C, 2, FALSE)</f>
        <v>We're nearly done recording, but we're out of money! Help us release the record!!!</v>
      </c>
      <c r="C1932" s="9">
        <f>VLOOKUP(A1932, Kickstarter!B:E, 3, FALSE)</f>
        <v>1000</v>
      </c>
      <c r="D1932">
        <f>VLOOKUP(A1932, Kickstarter!B:E, 4, FALSE)</f>
        <v>1270</v>
      </c>
      <c r="E1932" t="str">
        <f>VLOOKUP(A1932, Kickstarter!B:F, 5, FALSE)</f>
        <v>successful</v>
      </c>
      <c r="F1932" t="str">
        <f>VLOOKUP(A1932, Kickstarter!B:G, 6, FALSE)</f>
        <v>US</v>
      </c>
      <c r="G1932" t="str">
        <f>VLOOKUP(A1932, Kickstarter!B:H, 7, FALSE)</f>
        <v>USD</v>
      </c>
      <c r="H1932">
        <f>VLOOKUP(A1932, Kickstarter!B:I, 8, FALSE)</f>
        <v>1373203482</v>
      </c>
    </row>
    <row r="1933" spans="1:8" ht="45" x14ac:dyDescent="0.25">
      <c r="A1933" s="1" t="s">
        <v>1932</v>
      </c>
      <c r="B1933" s="1" t="str">
        <f>VLOOKUP(A1933, Kickstarter!B:C, 2, FALSE)</f>
        <v>We're an indie rock band from Clearwater, FL headed back into the studio to finish our latest EP.</v>
      </c>
      <c r="C1933" s="9">
        <f>VLOOKUP(A1933, Kickstarter!B:E, 3, FALSE)</f>
        <v>2000</v>
      </c>
      <c r="D1933">
        <f>VLOOKUP(A1933, Kickstarter!B:E, 4, FALSE)</f>
        <v>2412.02</v>
      </c>
      <c r="E1933" t="str">
        <f>VLOOKUP(A1933, Kickstarter!B:F, 5, FALSE)</f>
        <v>successful</v>
      </c>
      <c r="F1933" t="str">
        <f>VLOOKUP(A1933, Kickstarter!B:G, 6, FALSE)</f>
        <v>US</v>
      </c>
      <c r="G1933" t="str">
        <f>VLOOKUP(A1933, Kickstarter!B:H, 7, FALSE)</f>
        <v>USD</v>
      </c>
      <c r="H1933">
        <f>VLOOKUP(A1933, Kickstarter!B:I, 8, FALSE)</f>
        <v>1337657400</v>
      </c>
    </row>
    <row r="1934" spans="1:8" ht="60" x14ac:dyDescent="0.25">
      <c r="A1934" s="1" t="s">
        <v>1933</v>
      </c>
      <c r="B1934" s="1" t="str">
        <f>VLOOKUP(A1934, Kickstarter!B:C, 2, FALSE)</f>
        <v>Lee Malone has been chosen by Converse Rubber Tracks! Help get us to the Rubber Tracks recording studio in Brooklyn &amp; cut a 7" EP.</v>
      </c>
      <c r="C1934" s="9">
        <f>VLOOKUP(A1934, Kickstarter!B:E, 3, FALSE)</f>
        <v>5250</v>
      </c>
      <c r="D1934">
        <f>VLOOKUP(A1934, Kickstarter!B:E, 4, FALSE)</f>
        <v>5617</v>
      </c>
      <c r="E1934" t="str">
        <f>VLOOKUP(A1934, Kickstarter!B:F, 5, FALSE)</f>
        <v>successful</v>
      </c>
      <c r="F1934" t="str">
        <f>VLOOKUP(A1934, Kickstarter!B:G, 6, FALSE)</f>
        <v>US</v>
      </c>
      <c r="G1934" t="str">
        <f>VLOOKUP(A1934, Kickstarter!B:H, 7, FALSE)</f>
        <v>USD</v>
      </c>
      <c r="H1934">
        <f>VLOOKUP(A1934, Kickstarter!B:I, 8, FALSE)</f>
        <v>1327433173</v>
      </c>
    </row>
    <row r="1935" spans="1:8" ht="60" x14ac:dyDescent="0.25">
      <c r="A1935" s="1" t="s">
        <v>1934</v>
      </c>
      <c r="B1935" s="1" t="str">
        <f>VLOOKUP(A1935, Kickstarter!B:C, 2, FALSE)</f>
        <v>After years of preparation and planning, Magic Punches are going to record their debut LP at Type Foundry Studios with John Askew.</v>
      </c>
      <c r="C1935" s="9">
        <f>VLOOKUP(A1935, Kickstarter!B:E, 3, FALSE)</f>
        <v>6000</v>
      </c>
      <c r="D1935">
        <f>VLOOKUP(A1935, Kickstarter!B:E, 4, FALSE)</f>
        <v>10346</v>
      </c>
      <c r="E1935" t="str">
        <f>VLOOKUP(A1935, Kickstarter!B:F, 5, FALSE)</f>
        <v>successful</v>
      </c>
      <c r="F1935" t="str">
        <f>VLOOKUP(A1935, Kickstarter!B:G, 6, FALSE)</f>
        <v>US</v>
      </c>
      <c r="G1935" t="str">
        <f>VLOOKUP(A1935, Kickstarter!B:H, 7, FALSE)</f>
        <v>USD</v>
      </c>
      <c r="H1935">
        <f>VLOOKUP(A1935, Kickstarter!B:I, 8, FALSE)</f>
        <v>1411787307</v>
      </c>
    </row>
    <row r="1936" spans="1:8" ht="60" x14ac:dyDescent="0.25">
      <c r="A1936" s="1" t="s">
        <v>1935</v>
      </c>
      <c r="B1936" s="1" t="str">
        <f>VLOOKUP(A1936, Kickstarter!B:C, 2, FALSE)</f>
        <v>We are a band in need of a vehicle. We just released our new CD and have played almost every venue in town, now it's time to expand.</v>
      </c>
      <c r="C1936" s="9">
        <f>VLOOKUP(A1936, Kickstarter!B:E, 3, FALSE)</f>
        <v>5000</v>
      </c>
      <c r="D1936">
        <f>VLOOKUP(A1936, Kickstarter!B:E, 4, FALSE)</f>
        <v>6181</v>
      </c>
      <c r="E1936" t="str">
        <f>VLOOKUP(A1936, Kickstarter!B:F, 5, FALSE)</f>
        <v>successful</v>
      </c>
      <c r="F1936" t="str">
        <f>VLOOKUP(A1936, Kickstarter!B:G, 6, FALSE)</f>
        <v>US</v>
      </c>
      <c r="G1936" t="str">
        <f>VLOOKUP(A1936, Kickstarter!B:H, 7, FALSE)</f>
        <v>USD</v>
      </c>
      <c r="H1936">
        <f>VLOOKUP(A1936, Kickstarter!B:I, 8, FALSE)</f>
        <v>1324789200</v>
      </c>
    </row>
    <row r="1937" spans="1:8" ht="60" x14ac:dyDescent="0.25">
      <c r="A1937" s="1" t="s">
        <v>1936</v>
      </c>
      <c r="B1937" s="1" t="str">
        <f>VLOOKUP(A1937, Kickstarter!B:C, 2, FALSE)</f>
        <v>AM/PM is a 20 song dual-disk album that we're trying to record with your help! AM is a pop album and PM is an ambient/intense album!</v>
      </c>
      <c r="C1937" s="9">
        <f>VLOOKUP(A1937, Kickstarter!B:E, 3, FALSE)</f>
        <v>2500</v>
      </c>
      <c r="D1937">
        <f>VLOOKUP(A1937, Kickstarter!B:E, 4, FALSE)</f>
        <v>2710</v>
      </c>
      <c r="E1937" t="str">
        <f>VLOOKUP(A1937, Kickstarter!B:F, 5, FALSE)</f>
        <v>successful</v>
      </c>
      <c r="F1937" t="str">
        <f>VLOOKUP(A1937, Kickstarter!B:G, 6, FALSE)</f>
        <v>US</v>
      </c>
      <c r="G1937" t="str">
        <f>VLOOKUP(A1937, Kickstarter!B:H, 7, FALSE)</f>
        <v>USD</v>
      </c>
      <c r="H1937">
        <f>VLOOKUP(A1937, Kickstarter!B:I, 8, FALSE)</f>
        <v>1403326740</v>
      </c>
    </row>
    <row r="1938" spans="1:8" ht="60" x14ac:dyDescent="0.25">
      <c r="A1938" s="1" t="s">
        <v>1937</v>
      </c>
      <c r="B1938" s="1" t="str">
        <f>VLOOKUP(A1938, Kickstarter!B:C, 2, FALSE)</f>
        <v>Hey, we're Grandkids! We have enough songs to record an LP, and we need your help! We're going to make you proud, promise!</v>
      </c>
      <c r="C1938" s="9">
        <f>VLOOKUP(A1938, Kickstarter!B:E, 3, FALSE)</f>
        <v>7500</v>
      </c>
      <c r="D1938">
        <f>VLOOKUP(A1938, Kickstarter!B:E, 4, FALSE)</f>
        <v>8739.01</v>
      </c>
      <c r="E1938" t="str">
        <f>VLOOKUP(A1938, Kickstarter!B:F, 5, FALSE)</f>
        <v>successful</v>
      </c>
      <c r="F1938" t="str">
        <f>VLOOKUP(A1938, Kickstarter!B:G, 6, FALSE)</f>
        <v>US</v>
      </c>
      <c r="G1938" t="str">
        <f>VLOOKUP(A1938, Kickstarter!B:H, 7, FALSE)</f>
        <v>USD</v>
      </c>
      <c r="H1938">
        <f>VLOOKUP(A1938, Kickstarter!B:I, 8, FALSE)</f>
        <v>1323151140</v>
      </c>
    </row>
    <row r="1939" spans="1:8" ht="45" x14ac:dyDescent="0.25">
      <c r="A1939" s="1" t="s">
        <v>1938</v>
      </c>
      <c r="B1939" s="1" t="str">
        <f>VLOOKUP(A1939, Kickstarter!B:C, 2, FALSE)</f>
        <v>My Pal Val is headed to Groovebox Studios in Detroit, Michigan on June 15th to record and film a live GBS Detroit EP.</v>
      </c>
      <c r="C1939" s="9">
        <f>VLOOKUP(A1939, Kickstarter!B:E, 3, FALSE)</f>
        <v>600</v>
      </c>
      <c r="D1939">
        <f>VLOOKUP(A1939, Kickstarter!B:E, 4, FALSE)</f>
        <v>1123.47</v>
      </c>
      <c r="E1939" t="str">
        <f>VLOOKUP(A1939, Kickstarter!B:F, 5, FALSE)</f>
        <v>successful</v>
      </c>
      <c r="F1939" t="str">
        <f>VLOOKUP(A1939, Kickstarter!B:G, 6, FALSE)</f>
        <v>US</v>
      </c>
      <c r="G1939" t="str">
        <f>VLOOKUP(A1939, Kickstarter!B:H, 7, FALSE)</f>
        <v>USD</v>
      </c>
      <c r="H1939">
        <f>VLOOKUP(A1939, Kickstarter!B:I, 8, FALSE)</f>
        <v>1339732740</v>
      </c>
    </row>
    <row r="1940" spans="1:8" ht="60" x14ac:dyDescent="0.25">
      <c r="A1940" s="1" t="s">
        <v>1939</v>
      </c>
      <c r="B1940" s="1" t="str">
        <f>VLOOKUP(A1940, Kickstarter!B:C, 2, FALSE)</f>
        <v>A live worship album + short film: Telling the story of a worshipping community adapting and thriving in a post-Christian context.</v>
      </c>
      <c r="C1940" s="9">
        <f>VLOOKUP(A1940, Kickstarter!B:E, 3, FALSE)</f>
        <v>15000</v>
      </c>
      <c r="D1940">
        <f>VLOOKUP(A1940, Kickstarter!B:E, 4, FALSE)</f>
        <v>17390</v>
      </c>
      <c r="E1940" t="str">
        <f>VLOOKUP(A1940, Kickstarter!B:F, 5, FALSE)</f>
        <v>successful</v>
      </c>
      <c r="F1940" t="str">
        <f>VLOOKUP(A1940, Kickstarter!B:G, 6, FALSE)</f>
        <v>US</v>
      </c>
      <c r="G1940" t="str">
        <f>VLOOKUP(A1940, Kickstarter!B:H, 7, FALSE)</f>
        <v>USD</v>
      </c>
      <c r="H1940">
        <f>VLOOKUP(A1940, Kickstarter!B:I, 8, FALSE)</f>
        <v>1372741200</v>
      </c>
    </row>
    <row r="1941" spans="1:8" ht="60" x14ac:dyDescent="0.25">
      <c r="A1941" s="1" t="s">
        <v>1940</v>
      </c>
      <c r="B1941" s="1" t="str">
        <f>VLOOKUP(A1941, Kickstarter!B:C, 2, FALSE)</f>
        <v>Partner with the ministry of I Am Clay by helping them fund their new album! This enables them to release it for FREE as a gift to all!</v>
      </c>
      <c r="C1941" s="9">
        <f>VLOOKUP(A1941, Kickstarter!B:E, 3, FALSE)</f>
        <v>10000</v>
      </c>
      <c r="D1941">
        <f>VLOOKUP(A1941, Kickstarter!B:E, 4, FALSE)</f>
        <v>11070</v>
      </c>
      <c r="E1941" t="str">
        <f>VLOOKUP(A1941, Kickstarter!B:F, 5, FALSE)</f>
        <v>successful</v>
      </c>
      <c r="F1941" t="str">
        <f>VLOOKUP(A1941, Kickstarter!B:G, 6, FALSE)</f>
        <v>US</v>
      </c>
      <c r="G1941" t="str">
        <f>VLOOKUP(A1941, Kickstarter!B:H, 7, FALSE)</f>
        <v>USD</v>
      </c>
      <c r="H1941">
        <f>VLOOKUP(A1941, Kickstarter!B:I, 8, FALSE)</f>
        <v>1362955108</v>
      </c>
    </row>
    <row r="1942" spans="1:8" ht="45" x14ac:dyDescent="0.25">
      <c r="A1942" s="1" t="s">
        <v>1941</v>
      </c>
      <c r="B1942" s="1" t="str">
        <f>VLOOKUP(A1942, Kickstarter!B:C, 2, FALSE)</f>
        <v>K. is about *this* close to finishing up our third record, History Grows.  Now we just need to master it and release it!</v>
      </c>
      <c r="C1942" s="9">
        <f>VLOOKUP(A1942, Kickstarter!B:E, 3, FALSE)</f>
        <v>650</v>
      </c>
      <c r="D1942">
        <f>VLOOKUP(A1942, Kickstarter!B:E, 4, FALSE)</f>
        <v>1111</v>
      </c>
      <c r="E1942" t="str">
        <f>VLOOKUP(A1942, Kickstarter!B:F, 5, FALSE)</f>
        <v>successful</v>
      </c>
      <c r="F1942" t="str">
        <f>VLOOKUP(A1942, Kickstarter!B:G, 6, FALSE)</f>
        <v>US</v>
      </c>
      <c r="G1942" t="str">
        <f>VLOOKUP(A1942, Kickstarter!B:H, 7, FALSE)</f>
        <v>USD</v>
      </c>
      <c r="H1942">
        <f>VLOOKUP(A1942, Kickstarter!B:I, 8, FALSE)</f>
        <v>1308110340</v>
      </c>
    </row>
    <row r="1943" spans="1:8" ht="60" x14ac:dyDescent="0.25">
      <c r="A1943" s="1" t="s">
        <v>1942</v>
      </c>
      <c r="B1943" s="1" t="str">
        <f>VLOOKUP(A1943, Kickstarter!B:C, 2, FALSE)</f>
        <v>Gramofon streams cloud music to your sound system. A modern jukebox: smartphones are the remotes + WiFi brings everyone together.</v>
      </c>
      <c r="C1943" s="9">
        <f>VLOOKUP(A1943, Kickstarter!B:E, 3, FALSE)</f>
        <v>250000</v>
      </c>
      <c r="D1943">
        <f>VLOOKUP(A1943, Kickstarter!B:E, 4, FALSE)</f>
        <v>315295.89</v>
      </c>
      <c r="E1943" t="str">
        <f>VLOOKUP(A1943, Kickstarter!B:F, 5, FALSE)</f>
        <v>successful</v>
      </c>
      <c r="F1943" t="str">
        <f>VLOOKUP(A1943, Kickstarter!B:G, 6, FALSE)</f>
        <v>US</v>
      </c>
      <c r="G1943" t="str">
        <f>VLOOKUP(A1943, Kickstarter!B:H, 7, FALSE)</f>
        <v>USD</v>
      </c>
      <c r="H1943">
        <f>VLOOKUP(A1943, Kickstarter!B:I, 8, FALSE)</f>
        <v>1400137131</v>
      </c>
    </row>
    <row r="1944" spans="1:8" ht="60" x14ac:dyDescent="0.25">
      <c r="A1944" s="1" t="s">
        <v>1943</v>
      </c>
      <c r="B1944" s="1" t="str">
        <f>VLOOKUP(A1944, Kickstarter!B:C, 2, FALSE)</f>
        <v>Getting a revolutionary new toy design into open source production, and using the design to create the worlds longest marble run.</v>
      </c>
      <c r="C1944" s="9">
        <f>VLOOKUP(A1944, Kickstarter!B:E, 3, FALSE)</f>
        <v>6000</v>
      </c>
      <c r="D1944">
        <f>VLOOKUP(A1944, Kickstarter!B:E, 4, FALSE)</f>
        <v>8306.42</v>
      </c>
      <c r="E1944" t="str">
        <f>VLOOKUP(A1944, Kickstarter!B:F, 5, FALSE)</f>
        <v>successful</v>
      </c>
      <c r="F1944" t="str">
        <f>VLOOKUP(A1944, Kickstarter!B:G, 6, FALSE)</f>
        <v>US</v>
      </c>
      <c r="G1944" t="str">
        <f>VLOOKUP(A1944, Kickstarter!B:H, 7, FALSE)</f>
        <v>USD</v>
      </c>
      <c r="H1944">
        <f>VLOOKUP(A1944, Kickstarter!B:I, 8, FALSE)</f>
        <v>1309809140</v>
      </c>
    </row>
    <row r="1945" spans="1:8" ht="45" x14ac:dyDescent="0.25">
      <c r="A1945" s="1" t="s">
        <v>1944</v>
      </c>
      <c r="B1945" s="1" t="str">
        <f>VLOOKUP(A1945, Kickstarter!B:C, 2, FALSE)</f>
        <v>Next-gen 100% open-source sensor beacon platform designed especially for makers, developers and IoT companies.</v>
      </c>
      <c r="C1945" s="9">
        <f>VLOOKUP(A1945, Kickstarter!B:E, 3, FALSE)</f>
        <v>10000</v>
      </c>
      <c r="D1945">
        <f>VLOOKUP(A1945, Kickstarter!B:E, 4, FALSE)</f>
        <v>170525</v>
      </c>
      <c r="E1945" t="str">
        <f>VLOOKUP(A1945, Kickstarter!B:F, 5, FALSE)</f>
        <v>successful</v>
      </c>
      <c r="F1945" t="str">
        <f>VLOOKUP(A1945, Kickstarter!B:G, 6, FALSE)</f>
        <v>US</v>
      </c>
      <c r="G1945" t="str">
        <f>VLOOKUP(A1945, Kickstarter!B:H, 7, FALSE)</f>
        <v>USD</v>
      </c>
      <c r="H1945">
        <f>VLOOKUP(A1945, Kickstarter!B:I, 8, FALSE)</f>
        <v>1470896916</v>
      </c>
    </row>
    <row r="1946" spans="1:8" ht="60" x14ac:dyDescent="0.25">
      <c r="A1946" s="1" t="s">
        <v>1945</v>
      </c>
      <c r="B1946" s="1" t="str">
        <f>VLOOKUP(A1946, Kickstarter!B:C, 2, FALSE)</f>
        <v>The Big Turtle ShellÂ® is a rugged wireless Bluetooth speaker built for a life of action. Water resistant and durable with a huge sound.</v>
      </c>
      <c r="C1946" s="9">
        <f>VLOOKUP(A1946, Kickstarter!B:E, 3, FALSE)</f>
        <v>40000</v>
      </c>
      <c r="D1946">
        <f>VLOOKUP(A1946, Kickstarter!B:E, 4, FALSE)</f>
        <v>315222.2</v>
      </c>
      <c r="E1946" t="str">
        <f>VLOOKUP(A1946, Kickstarter!B:F, 5, FALSE)</f>
        <v>successful</v>
      </c>
      <c r="F1946" t="str">
        <f>VLOOKUP(A1946, Kickstarter!B:G, 6, FALSE)</f>
        <v>US</v>
      </c>
      <c r="G1946" t="str">
        <f>VLOOKUP(A1946, Kickstarter!B:H, 7, FALSE)</f>
        <v>USD</v>
      </c>
      <c r="H1946">
        <f>VLOOKUP(A1946, Kickstarter!B:I, 8, FALSE)</f>
        <v>1398952890</v>
      </c>
    </row>
    <row r="1947" spans="1:8" ht="45" x14ac:dyDescent="0.25">
      <c r="A1947" s="1" t="s">
        <v>1946</v>
      </c>
      <c r="B1947" s="1" t="str">
        <f>VLOOKUP(A1947, Kickstarter!B:C, 2, FALSE)</f>
        <v>A new electronic musical instrument which allows you to play, learn and perform music using any sound you can imagine.</v>
      </c>
      <c r="C1947" s="9">
        <f>VLOOKUP(A1947, Kickstarter!B:E, 3, FALSE)</f>
        <v>100000</v>
      </c>
      <c r="D1947">
        <f>VLOOKUP(A1947, Kickstarter!B:E, 4, FALSE)</f>
        <v>348018</v>
      </c>
      <c r="E1947" t="str">
        <f>VLOOKUP(A1947, Kickstarter!B:F, 5, FALSE)</f>
        <v>successful</v>
      </c>
      <c r="F1947" t="str">
        <f>VLOOKUP(A1947, Kickstarter!B:G, 6, FALSE)</f>
        <v>ES</v>
      </c>
      <c r="G1947" t="str">
        <f>VLOOKUP(A1947, Kickstarter!B:H, 7, FALSE)</f>
        <v>EUR</v>
      </c>
      <c r="H1947">
        <f>VLOOKUP(A1947, Kickstarter!B:I, 8, FALSE)</f>
        <v>1436680958</v>
      </c>
    </row>
    <row r="1948" spans="1:8" ht="60" x14ac:dyDescent="0.25">
      <c r="A1948" s="1" t="s">
        <v>1947</v>
      </c>
      <c r="B1948" s="1" t="str">
        <f>VLOOKUP(A1948, Kickstarter!B:C, 2, FALSE)</f>
        <v>A smart technology that allows your instrument to transform movement, orientation and momentum into audio &amp; visual effects.</v>
      </c>
      <c r="C1948" s="9">
        <f>VLOOKUP(A1948, Kickstarter!B:E, 3, FALSE)</f>
        <v>7500</v>
      </c>
      <c r="D1948">
        <f>VLOOKUP(A1948, Kickstarter!B:E, 4, FALSE)</f>
        <v>11231</v>
      </c>
      <c r="E1948" t="str">
        <f>VLOOKUP(A1948, Kickstarter!B:F, 5, FALSE)</f>
        <v>successful</v>
      </c>
      <c r="F1948" t="str">
        <f>VLOOKUP(A1948, Kickstarter!B:G, 6, FALSE)</f>
        <v>US</v>
      </c>
      <c r="G1948" t="str">
        <f>VLOOKUP(A1948, Kickstarter!B:H, 7, FALSE)</f>
        <v>USD</v>
      </c>
      <c r="H1948">
        <f>VLOOKUP(A1948, Kickstarter!B:I, 8, FALSE)</f>
        <v>1397961361</v>
      </c>
    </row>
    <row r="1949" spans="1:8" ht="60" x14ac:dyDescent="0.25">
      <c r="A1949" s="1" t="s">
        <v>1948</v>
      </c>
      <c r="B1949" s="1" t="str">
        <f>VLOOKUP(A1949, Kickstarter!B:C, 2, FALSE)</f>
        <v>You may be thinking: "a fusion reactor? Thatâ€™s not very exciting, I see fusion every day." But. How often do you see fusion inside of a Bubblegum...</v>
      </c>
      <c r="C1949" s="9">
        <f>VLOOKUP(A1949, Kickstarter!B:E, 3, FALSE)</f>
        <v>800</v>
      </c>
      <c r="D1949">
        <f>VLOOKUP(A1949, Kickstarter!B:E, 4, FALSE)</f>
        <v>805.07</v>
      </c>
      <c r="E1949" t="str">
        <f>VLOOKUP(A1949, Kickstarter!B:F, 5, FALSE)</f>
        <v>successful</v>
      </c>
      <c r="F1949" t="str">
        <f>VLOOKUP(A1949, Kickstarter!B:G, 6, FALSE)</f>
        <v>US</v>
      </c>
      <c r="G1949" t="str">
        <f>VLOOKUP(A1949, Kickstarter!B:H, 7, FALSE)</f>
        <v>USD</v>
      </c>
      <c r="H1949">
        <f>VLOOKUP(A1949, Kickstarter!B:I, 8, FALSE)</f>
        <v>1258955940</v>
      </c>
    </row>
    <row r="1950" spans="1:8" ht="30" x14ac:dyDescent="0.25">
      <c r="A1950" s="1" t="s">
        <v>1949</v>
      </c>
      <c r="B1950" s="1" t="str">
        <f>VLOOKUP(A1950, Kickstarter!B:C, 2, FALSE)</f>
        <v>10 times more powerful than Raspberry Pi 3, x86 64-bit architecture</v>
      </c>
      <c r="C1950" s="9">
        <f>VLOOKUP(A1950, Kickstarter!B:E, 3, FALSE)</f>
        <v>100000</v>
      </c>
      <c r="D1950">
        <f>VLOOKUP(A1950, Kickstarter!B:E, 4, FALSE)</f>
        <v>800211</v>
      </c>
      <c r="E1950" t="str">
        <f>VLOOKUP(A1950, Kickstarter!B:F, 5, FALSE)</f>
        <v>successful</v>
      </c>
      <c r="F1950" t="str">
        <f>VLOOKUP(A1950, Kickstarter!B:G, 6, FALSE)</f>
        <v>US</v>
      </c>
      <c r="G1950" t="str">
        <f>VLOOKUP(A1950, Kickstarter!B:H, 7, FALSE)</f>
        <v>USD</v>
      </c>
      <c r="H1950">
        <f>VLOOKUP(A1950, Kickstarter!B:I, 8, FALSE)</f>
        <v>1465232520</v>
      </c>
    </row>
    <row r="1951" spans="1:8" ht="45" x14ac:dyDescent="0.25">
      <c r="A1951" s="1" t="s">
        <v>1950</v>
      </c>
      <c r="B1951" s="1" t="str">
        <f>VLOOKUP(A1951, Kickstarter!B:C, 2, FALSE)</f>
        <v>#ShakeYourPower brings clean energy to places in the world without electricity through the power of music.</v>
      </c>
      <c r="C1951" s="9">
        <f>VLOOKUP(A1951, Kickstarter!B:E, 3, FALSE)</f>
        <v>50000</v>
      </c>
      <c r="D1951">
        <f>VLOOKUP(A1951, Kickstarter!B:E, 4, FALSE)</f>
        <v>53001.3</v>
      </c>
      <c r="E1951" t="str">
        <f>VLOOKUP(A1951, Kickstarter!B:F, 5, FALSE)</f>
        <v>successful</v>
      </c>
      <c r="F1951" t="str">
        <f>VLOOKUP(A1951, Kickstarter!B:G, 6, FALSE)</f>
        <v>GB</v>
      </c>
      <c r="G1951" t="str">
        <f>VLOOKUP(A1951, Kickstarter!B:H, 7, FALSE)</f>
        <v>GBP</v>
      </c>
      <c r="H1951">
        <f>VLOOKUP(A1951, Kickstarter!B:I, 8, FALSE)</f>
        <v>1404986951</v>
      </c>
    </row>
    <row r="1952" spans="1:8" ht="45" x14ac:dyDescent="0.25">
      <c r="A1952" s="1" t="s">
        <v>1951</v>
      </c>
      <c r="B1952" s="1" t="str">
        <f>VLOOKUP(A1952, Kickstarter!B:C, 2, FALSE)</f>
        <v>We're building snap-together model trebuchets that are perfect for office warfare or annoying your roommate!</v>
      </c>
      <c r="C1952" s="9">
        <f>VLOOKUP(A1952, Kickstarter!B:E, 3, FALSE)</f>
        <v>48000</v>
      </c>
      <c r="D1952">
        <f>VLOOKUP(A1952, Kickstarter!B:E, 4, FALSE)</f>
        <v>96248.960000000006</v>
      </c>
      <c r="E1952" t="str">
        <f>VLOOKUP(A1952, Kickstarter!B:F, 5, FALSE)</f>
        <v>successful</v>
      </c>
      <c r="F1952" t="str">
        <f>VLOOKUP(A1952, Kickstarter!B:G, 6, FALSE)</f>
        <v>US</v>
      </c>
      <c r="G1952" t="str">
        <f>VLOOKUP(A1952, Kickstarter!B:H, 7, FALSE)</f>
        <v>USD</v>
      </c>
      <c r="H1952">
        <f>VLOOKUP(A1952, Kickstarter!B:I, 8, FALSE)</f>
        <v>1303446073</v>
      </c>
    </row>
    <row r="1953" spans="1:8" ht="60" x14ac:dyDescent="0.25">
      <c r="A1953" s="1" t="s">
        <v>1952</v>
      </c>
      <c r="B1953" s="1" t="str">
        <f>VLOOKUP(A1953, Kickstarter!B:C, 2, FALSE)</f>
        <v>Take learning and playing with LEGOÂ® to the next level with sensors! Build creations with SBrick Plus and make them interactive!</v>
      </c>
      <c r="C1953" s="9">
        <f>VLOOKUP(A1953, Kickstarter!B:E, 3, FALSE)</f>
        <v>50000</v>
      </c>
      <c r="D1953">
        <f>VLOOKUP(A1953, Kickstarter!B:E, 4, FALSE)</f>
        <v>106222</v>
      </c>
      <c r="E1953" t="str">
        <f>VLOOKUP(A1953, Kickstarter!B:F, 5, FALSE)</f>
        <v>successful</v>
      </c>
      <c r="F1953" t="str">
        <f>VLOOKUP(A1953, Kickstarter!B:G, 6, FALSE)</f>
        <v>US</v>
      </c>
      <c r="G1953" t="str">
        <f>VLOOKUP(A1953, Kickstarter!B:H, 7, FALSE)</f>
        <v>USD</v>
      </c>
      <c r="H1953">
        <f>VLOOKUP(A1953, Kickstarter!B:I, 8, FALSE)</f>
        <v>1478516737</v>
      </c>
    </row>
    <row r="1954" spans="1:8" ht="60" x14ac:dyDescent="0.25">
      <c r="A1954" s="1" t="s">
        <v>1953</v>
      </c>
      <c r="B1954" s="1" t="str">
        <f>VLOOKUP(A1954, Kickstarter!B:C, 2, FALSE)</f>
        <v>Nix is a breakthrough smartphone accessory. Just scan an object and instantly view the color on your iPhone, Android, PC, or Mac.</v>
      </c>
      <c r="C1954" s="9">
        <f>VLOOKUP(A1954, Kickstarter!B:E, 3, FALSE)</f>
        <v>35000</v>
      </c>
      <c r="D1954">
        <f>VLOOKUP(A1954, Kickstarter!B:E, 4, FALSE)</f>
        <v>69465.33</v>
      </c>
      <c r="E1954" t="str">
        <f>VLOOKUP(A1954, Kickstarter!B:F, 5, FALSE)</f>
        <v>successful</v>
      </c>
      <c r="F1954" t="str">
        <f>VLOOKUP(A1954, Kickstarter!B:G, 6, FALSE)</f>
        <v>CA</v>
      </c>
      <c r="G1954" t="str">
        <f>VLOOKUP(A1954, Kickstarter!B:H, 7, FALSE)</f>
        <v>CAD</v>
      </c>
      <c r="H1954">
        <f>VLOOKUP(A1954, Kickstarter!B:I, 8, FALSE)</f>
        <v>1381934015</v>
      </c>
    </row>
    <row r="1955" spans="1:8" ht="45" x14ac:dyDescent="0.25">
      <c r="A1955" s="1" t="s">
        <v>1954</v>
      </c>
      <c r="B1955" s="1" t="str">
        <f>VLOOKUP(A1955, Kickstarter!B:C, 2, FALSE)</f>
        <v>The NTH is an open source music synthesizer featuring instant fun, awesome sound, and a hackable design.</v>
      </c>
      <c r="C1955" s="9">
        <f>VLOOKUP(A1955, Kickstarter!B:E, 3, FALSE)</f>
        <v>15000</v>
      </c>
      <c r="D1955">
        <f>VLOOKUP(A1955, Kickstarter!B:E, 4, FALSE)</f>
        <v>33892</v>
      </c>
      <c r="E1955" t="str">
        <f>VLOOKUP(A1955, Kickstarter!B:F, 5, FALSE)</f>
        <v>successful</v>
      </c>
      <c r="F1955" t="str">
        <f>VLOOKUP(A1955, Kickstarter!B:G, 6, FALSE)</f>
        <v>US</v>
      </c>
      <c r="G1955" t="str">
        <f>VLOOKUP(A1955, Kickstarter!B:H, 7, FALSE)</f>
        <v>USD</v>
      </c>
      <c r="H1955">
        <f>VLOOKUP(A1955, Kickstarter!B:I, 8, FALSE)</f>
        <v>1330657200</v>
      </c>
    </row>
    <row r="1956" spans="1:8" ht="30" x14ac:dyDescent="0.25">
      <c r="A1956" s="1" t="s">
        <v>1955</v>
      </c>
      <c r="B1956" s="1" t="str">
        <f>VLOOKUP(A1956, Kickstarter!B:C, 2, FALSE)</f>
        <v>The First Home Battery System You Simply Plug in to Install</v>
      </c>
      <c r="C1956" s="9">
        <f>VLOOKUP(A1956, Kickstarter!B:E, 3, FALSE)</f>
        <v>50000</v>
      </c>
      <c r="D1956">
        <f>VLOOKUP(A1956, Kickstarter!B:E, 4, FALSE)</f>
        <v>349474</v>
      </c>
      <c r="E1956" t="str">
        <f>VLOOKUP(A1956, Kickstarter!B:F, 5, FALSE)</f>
        <v>successful</v>
      </c>
      <c r="F1956" t="str">
        <f>VLOOKUP(A1956, Kickstarter!B:G, 6, FALSE)</f>
        <v>US</v>
      </c>
      <c r="G1956" t="str">
        <f>VLOOKUP(A1956, Kickstarter!B:H, 7, FALSE)</f>
        <v>USD</v>
      </c>
      <c r="H1956">
        <f>VLOOKUP(A1956, Kickstarter!B:I, 8, FALSE)</f>
        <v>1457758800</v>
      </c>
    </row>
    <row r="1957" spans="1:8" ht="60" x14ac:dyDescent="0.25">
      <c r="A1957" s="1" t="s">
        <v>1956</v>
      </c>
      <c r="B1957" s="1" t="str">
        <f>VLOOKUP(A1957, Kickstarter!B:C, 2, FALSE)</f>
        <v>An easy to build open source 3D object printer. For the newbie or experienced maker, there's a model for everyone! NEW $599 Model!</v>
      </c>
      <c r="C1957" s="9">
        <f>VLOOKUP(A1957, Kickstarter!B:E, 3, FALSE)</f>
        <v>42000</v>
      </c>
      <c r="D1957">
        <f>VLOOKUP(A1957, Kickstarter!B:E, 4, FALSE)</f>
        <v>167410.01999999999</v>
      </c>
      <c r="E1957" t="str">
        <f>VLOOKUP(A1957, Kickstarter!B:F, 5, FALSE)</f>
        <v>successful</v>
      </c>
      <c r="F1957" t="str">
        <f>VLOOKUP(A1957, Kickstarter!B:G, 6, FALSE)</f>
        <v>US</v>
      </c>
      <c r="G1957" t="str">
        <f>VLOOKUP(A1957, Kickstarter!B:H, 7, FALSE)</f>
        <v>USD</v>
      </c>
      <c r="H1957">
        <f>VLOOKUP(A1957, Kickstarter!B:I, 8, FALSE)</f>
        <v>1337799600</v>
      </c>
    </row>
    <row r="1958" spans="1:8" ht="60" x14ac:dyDescent="0.25">
      <c r="A1958" s="1" t="s">
        <v>1957</v>
      </c>
      <c r="B1958" s="1" t="str">
        <f>VLOOKUP(A1958, Kickstarter!B:C, 2, FALSE)</f>
        <v>Designed to be used at home, the Sparx Skate Sharpener gives hockey players an automated way to sharpen at the professional level</v>
      </c>
      <c r="C1958" s="9">
        <f>VLOOKUP(A1958, Kickstarter!B:E, 3, FALSE)</f>
        <v>60000</v>
      </c>
      <c r="D1958">
        <f>VLOOKUP(A1958, Kickstarter!B:E, 4, FALSE)</f>
        <v>176420</v>
      </c>
      <c r="E1958" t="str">
        <f>VLOOKUP(A1958, Kickstarter!B:F, 5, FALSE)</f>
        <v>successful</v>
      </c>
      <c r="F1958" t="str">
        <f>VLOOKUP(A1958, Kickstarter!B:G, 6, FALSE)</f>
        <v>US</v>
      </c>
      <c r="G1958" t="str">
        <f>VLOOKUP(A1958, Kickstarter!B:H, 7, FALSE)</f>
        <v>USD</v>
      </c>
      <c r="H1958">
        <f>VLOOKUP(A1958, Kickstarter!B:I, 8, FALSE)</f>
        <v>1429391405</v>
      </c>
    </row>
    <row r="1959" spans="1:8" ht="30" x14ac:dyDescent="0.25">
      <c r="A1959" s="1" t="s">
        <v>1958</v>
      </c>
      <c r="B1959" s="1" t="str">
        <f>VLOOKUP(A1959, Kickstarter!B:C, 2, FALSE)</f>
        <v>An open hardware platform for the best microcontroller in the world.</v>
      </c>
      <c r="C1959" s="9">
        <f>VLOOKUP(A1959, Kickstarter!B:E, 3, FALSE)</f>
        <v>30000</v>
      </c>
      <c r="D1959">
        <f>VLOOKUP(A1959, Kickstarter!B:E, 4, FALSE)</f>
        <v>50251.41</v>
      </c>
      <c r="E1959" t="str">
        <f>VLOOKUP(A1959, Kickstarter!B:F, 5, FALSE)</f>
        <v>successful</v>
      </c>
      <c r="F1959" t="str">
        <f>VLOOKUP(A1959, Kickstarter!B:G, 6, FALSE)</f>
        <v>US</v>
      </c>
      <c r="G1959" t="str">
        <f>VLOOKUP(A1959, Kickstarter!B:H, 7, FALSE)</f>
        <v>USD</v>
      </c>
      <c r="H1959">
        <f>VLOOKUP(A1959, Kickstarter!B:I, 8, FALSE)</f>
        <v>1351304513</v>
      </c>
    </row>
    <row r="1960" spans="1:8" ht="60" x14ac:dyDescent="0.25">
      <c r="A1960" s="1" t="s">
        <v>1959</v>
      </c>
      <c r="B1960" s="1" t="str">
        <f>VLOOKUP(A1960, Kickstarter!B:C, 2, FALSE)</f>
        <v>The Mojo is an FPGA development board that is designed to be user friendly and a great introduction into digital design for anyone.</v>
      </c>
      <c r="C1960" s="9">
        <f>VLOOKUP(A1960, Kickstarter!B:E, 3, FALSE)</f>
        <v>7000</v>
      </c>
      <c r="D1960">
        <f>VLOOKUP(A1960, Kickstarter!B:E, 4, FALSE)</f>
        <v>100490.02</v>
      </c>
      <c r="E1960" t="str">
        <f>VLOOKUP(A1960, Kickstarter!B:F, 5, FALSE)</f>
        <v>successful</v>
      </c>
      <c r="F1960" t="str">
        <f>VLOOKUP(A1960, Kickstarter!B:G, 6, FALSE)</f>
        <v>US</v>
      </c>
      <c r="G1960" t="str">
        <f>VLOOKUP(A1960, Kickstarter!B:H, 7, FALSE)</f>
        <v>USD</v>
      </c>
      <c r="H1960">
        <f>VLOOKUP(A1960, Kickstarter!B:I, 8, FALSE)</f>
        <v>1364078561</v>
      </c>
    </row>
    <row r="1961" spans="1:8" ht="60" x14ac:dyDescent="0.25">
      <c r="A1961" s="1" t="s">
        <v>1960</v>
      </c>
      <c r="B1961" s="1" t="str">
        <f>VLOOKUP(A1961, Kickstarter!B:C, 2, FALSE)</f>
        <v>A thermometer that connects to the internet to help New York City turn the heat on for thousands of tenants with no heat in the winter.</v>
      </c>
      <c r="C1961" s="9">
        <f>VLOOKUP(A1961, Kickstarter!B:E, 3, FALSE)</f>
        <v>10000</v>
      </c>
      <c r="D1961">
        <f>VLOOKUP(A1961, Kickstarter!B:E, 4, FALSE)</f>
        <v>15673.44</v>
      </c>
      <c r="E1961" t="str">
        <f>VLOOKUP(A1961, Kickstarter!B:F, 5, FALSE)</f>
        <v>successful</v>
      </c>
      <c r="F1961" t="str">
        <f>VLOOKUP(A1961, Kickstarter!B:G, 6, FALSE)</f>
        <v>US</v>
      </c>
      <c r="G1961" t="str">
        <f>VLOOKUP(A1961, Kickstarter!B:H, 7, FALSE)</f>
        <v>USD</v>
      </c>
      <c r="H1961">
        <f>VLOOKUP(A1961, Kickstarter!B:I, 8, FALSE)</f>
        <v>1412121600</v>
      </c>
    </row>
    <row r="1962" spans="1:8" ht="60" x14ac:dyDescent="0.25">
      <c r="A1962" s="1" t="s">
        <v>1961</v>
      </c>
      <c r="B1962" s="1" t="str">
        <f>VLOOKUP(A1962, Kickstarter!B:C, 2, FALSE)</f>
        <v>Trekkayak is an ultralight, durable and inflatable boat to be carried in your backpack to cross a lake or paddle down a river.</v>
      </c>
      <c r="C1962" s="9">
        <f>VLOOKUP(A1962, Kickstarter!B:E, 3, FALSE)</f>
        <v>70000</v>
      </c>
      <c r="D1962">
        <f>VLOOKUP(A1962, Kickstarter!B:E, 4, FALSE)</f>
        <v>82532</v>
      </c>
      <c r="E1962" t="str">
        <f>VLOOKUP(A1962, Kickstarter!B:F, 5, FALSE)</f>
        <v>successful</v>
      </c>
      <c r="F1962" t="str">
        <f>VLOOKUP(A1962, Kickstarter!B:G, 6, FALSE)</f>
        <v>SE</v>
      </c>
      <c r="G1962" t="str">
        <f>VLOOKUP(A1962, Kickstarter!B:H, 7, FALSE)</f>
        <v>SEK</v>
      </c>
      <c r="H1962">
        <f>VLOOKUP(A1962, Kickstarter!B:I, 8, FALSE)</f>
        <v>1419151341</v>
      </c>
    </row>
    <row r="1963" spans="1:8" ht="45" x14ac:dyDescent="0.25">
      <c r="A1963" s="1" t="s">
        <v>1962</v>
      </c>
      <c r="B1963" s="1" t="str">
        <f>VLOOKUP(A1963, Kickstarter!B:C, 2, FALSE)</f>
        <v>This DIY kit helps analyze materials and contaminants. We need your help to build a library of open-source spectral data.</v>
      </c>
      <c r="C1963" s="9">
        <f>VLOOKUP(A1963, Kickstarter!B:E, 3, FALSE)</f>
        <v>10000</v>
      </c>
      <c r="D1963">
        <f>VLOOKUP(A1963, Kickstarter!B:E, 4, FALSE)</f>
        <v>110538.12</v>
      </c>
      <c r="E1963" t="str">
        <f>VLOOKUP(A1963, Kickstarter!B:F, 5, FALSE)</f>
        <v>successful</v>
      </c>
      <c r="F1963" t="str">
        <f>VLOOKUP(A1963, Kickstarter!B:G, 6, FALSE)</f>
        <v>US</v>
      </c>
      <c r="G1963" t="str">
        <f>VLOOKUP(A1963, Kickstarter!B:H, 7, FALSE)</f>
        <v>USD</v>
      </c>
      <c r="H1963">
        <f>VLOOKUP(A1963, Kickstarter!B:I, 8, FALSE)</f>
        <v>1349495940</v>
      </c>
    </row>
    <row r="1964" spans="1:8" ht="60" x14ac:dyDescent="0.25">
      <c r="A1964" s="1" t="s">
        <v>1963</v>
      </c>
      <c r="B1964" s="1" t="str">
        <f>VLOOKUP(A1964, Kickstarter!B:C, 2, FALSE)</f>
        <v>It's like an Arduino on steroids â€“ built-in bluetooth, battery management, and floating-point coprocessor, in a small, simple package.</v>
      </c>
      <c r="C1964" s="9">
        <f>VLOOKUP(A1964, Kickstarter!B:E, 3, FALSE)</f>
        <v>10000</v>
      </c>
      <c r="D1964">
        <f>VLOOKUP(A1964, Kickstarter!B:E, 4, FALSE)</f>
        <v>19292.5</v>
      </c>
      <c r="E1964" t="str">
        <f>VLOOKUP(A1964, Kickstarter!B:F, 5, FALSE)</f>
        <v>successful</v>
      </c>
      <c r="F1964" t="str">
        <f>VLOOKUP(A1964, Kickstarter!B:G, 6, FALSE)</f>
        <v>US</v>
      </c>
      <c r="G1964" t="str">
        <f>VLOOKUP(A1964, Kickstarter!B:H, 7, FALSE)</f>
        <v>USD</v>
      </c>
      <c r="H1964">
        <f>VLOOKUP(A1964, Kickstarter!B:I, 8, FALSE)</f>
        <v>1400006636</v>
      </c>
    </row>
    <row r="1965" spans="1:8" ht="60" x14ac:dyDescent="0.25">
      <c r="A1965" s="1" t="s">
        <v>1964</v>
      </c>
      <c r="B1965" s="1" t="str">
        <f>VLOOKUP(A1965, Kickstarter!B:C, 2, FALSE)</f>
        <v>First mobile green energy generator that you can carry camping with you! A 3D printed, foldable wind turbine boosting 300W of power!</v>
      </c>
      <c r="C1965" s="9">
        <f>VLOOKUP(A1965, Kickstarter!B:E, 3, FALSE)</f>
        <v>19000</v>
      </c>
      <c r="D1965">
        <f>VLOOKUP(A1965, Kickstarter!B:E, 4, FALSE)</f>
        <v>24108</v>
      </c>
      <c r="E1965" t="str">
        <f>VLOOKUP(A1965, Kickstarter!B:F, 5, FALSE)</f>
        <v>successful</v>
      </c>
      <c r="F1965" t="str">
        <f>VLOOKUP(A1965, Kickstarter!B:G, 6, FALSE)</f>
        <v>GB</v>
      </c>
      <c r="G1965" t="str">
        <f>VLOOKUP(A1965, Kickstarter!B:H, 7, FALSE)</f>
        <v>GBP</v>
      </c>
      <c r="H1965">
        <f>VLOOKUP(A1965, Kickstarter!B:I, 8, FALSE)</f>
        <v>1410862734</v>
      </c>
    </row>
    <row r="1966" spans="1:8" ht="45" x14ac:dyDescent="0.25">
      <c r="A1966" s="1" t="s">
        <v>1965</v>
      </c>
      <c r="B1966" s="1" t="str">
        <f>VLOOKUP(A1966, Kickstarter!B:C, 2, FALSE)</f>
        <v>Clairy combines the power of nature and technology with the beauty of design to eliminate indoor pollution and analyze it.</v>
      </c>
      <c r="C1966" s="9">
        <f>VLOOKUP(A1966, Kickstarter!B:E, 3, FALSE)</f>
        <v>89200</v>
      </c>
      <c r="D1966">
        <f>VLOOKUP(A1966, Kickstarter!B:E, 4, FALSE)</f>
        <v>231543.12</v>
      </c>
      <c r="E1966" t="str">
        <f>VLOOKUP(A1966, Kickstarter!B:F, 5, FALSE)</f>
        <v>successful</v>
      </c>
      <c r="F1966" t="str">
        <f>VLOOKUP(A1966, Kickstarter!B:G, 6, FALSE)</f>
        <v>IT</v>
      </c>
      <c r="G1966" t="str">
        <f>VLOOKUP(A1966, Kickstarter!B:H, 7, FALSE)</f>
        <v>EUR</v>
      </c>
      <c r="H1966">
        <f>VLOOKUP(A1966, Kickstarter!B:I, 8, FALSE)</f>
        <v>1461306772</v>
      </c>
    </row>
    <row r="1967" spans="1:8" ht="45" x14ac:dyDescent="0.25">
      <c r="A1967" s="1" t="s">
        <v>1966</v>
      </c>
      <c r="B1967" s="1" t="str">
        <f>VLOOKUP(A1967, Kickstarter!B:C, 2, FALSE)</f>
        <v>BoardX is a collection of electronic circuit boards that stack on top of one another to share resources and communicate</v>
      </c>
      <c r="C1967" s="9">
        <f>VLOOKUP(A1967, Kickstarter!B:E, 3, FALSE)</f>
        <v>5000</v>
      </c>
      <c r="D1967">
        <f>VLOOKUP(A1967, Kickstarter!B:E, 4, FALSE)</f>
        <v>13114</v>
      </c>
      <c r="E1967" t="str">
        <f>VLOOKUP(A1967, Kickstarter!B:F, 5, FALSE)</f>
        <v>successful</v>
      </c>
      <c r="F1967" t="str">
        <f>VLOOKUP(A1967, Kickstarter!B:G, 6, FALSE)</f>
        <v>US</v>
      </c>
      <c r="G1967" t="str">
        <f>VLOOKUP(A1967, Kickstarter!B:H, 7, FALSE)</f>
        <v>USD</v>
      </c>
      <c r="H1967">
        <f>VLOOKUP(A1967, Kickstarter!B:I, 8, FALSE)</f>
        <v>1326330000</v>
      </c>
    </row>
    <row r="1968" spans="1:8" ht="60" x14ac:dyDescent="0.25">
      <c r="A1968" s="1" t="s">
        <v>1967</v>
      </c>
      <c r="B1968" s="1" t="str">
        <f>VLOOKUP(A1968, Kickstarter!B:C, 2, FALSE)</f>
        <v>InkCase Plus is an always on E Ink second screen; uses sports/fitness apps, an eBook reader, display Photo and receive notifications.</v>
      </c>
      <c r="C1968" s="9">
        <f>VLOOKUP(A1968, Kickstarter!B:E, 3, FALSE)</f>
        <v>100000</v>
      </c>
      <c r="D1968">
        <f>VLOOKUP(A1968, Kickstarter!B:E, 4, FALSE)</f>
        <v>206743.09</v>
      </c>
      <c r="E1968" t="str">
        <f>VLOOKUP(A1968, Kickstarter!B:F, 5, FALSE)</f>
        <v>successful</v>
      </c>
      <c r="F1968" t="str">
        <f>VLOOKUP(A1968, Kickstarter!B:G, 6, FALSE)</f>
        <v>US</v>
      </c>
      <c r="G1968" t="str">
        <f>VLOOKUP(A1968, Kickstarter!B:H, 7, FALSE)</f>
        <v>USD</v>
      </c>
      <c r="H1968">
        <f>VLOOKUP(A1968, Kickstarter!B:I, 8, FALSE)</f>
        <v>1408021098</v>
      </c>
    </row>
    <row r="1969" spans="1:8" ht="60" x14ac:dyDescent="0.25">
      <c r="A1969" s="1" t="s">
        <v>1968</v>
      </c>
      <c r="B1969" s="1" t="str">
        <f>VLOOKUP(A1969, Kickstarter!B:C, 2, FALSE)</f>
        <v>Ion is a light show for your desk, dorm room, or living room.  It responds to music, connects to your phone, and brightens your day!</v>
      </c>
      <c r="C1969" s="9">
        <f>VLOOKUP(A1969, Kickstarter!B:E, 3, FALSE)</f>
        <v>20000</v>
      </c>
      <c r="D1969">
        <f>VLOOKUP(A1969, Kickstarter!B:E, 4, FALSE)</f>
        <v>74026</v>
      </c>
      <c r="E1969" t="str">
        <f>VLOOKUP(A1969, Kickstarter!B:F, 5, FALSE)</f>
        <v>successful</v>
      </c>
      <c r="F1969" t="str">
        <f>VLOOKUP(A1969, Kickstarter!B:G, 6, FALSE)</f>
        <v>US</v>
      </c>
      <c r="G1969" t="str">
        <f>VLOOKUP(A1969, Kickstarter!B:H, 7, FALSE)</f>
        <v>USD</v>
      </c>
      <c r="H1969">
        <f>VLOOKUP(A1969, Kickstarter!B:I, 8, FALSE)</f>
        <v>1398959729</v>
      </c>
    </row>
    <row r="1970" spans="1:8" ht="30" x14ac:dyDescent="0.25">
      <c r="A1970" s="1" t="s">
        <v>1969</v>
      </c>
      <c r="B1970" s="1" t="str">
        <f>VLOOKUP(A1970, Kickstarter!B:C, 2, FALSE)</f>
        <v>Bringing the advantages of wireless smart shifting to every cyclist. FITS ANY BIKE</v>
      </c>
      <c r="C1970" s="9">
        <f>VLOOKUP(A1970, Kickstarter!B:E, 3, FALSE)</f>
        <v>50000</v>
      </c>
      <c r="D1970">
        <f>VLOOKUP(A1970, Kickstarter!B:E, 4, FALSE)</f>
        <v>142483</v>
      </c>
      <c r="E1970" t="str">
        <f>VLOOKUP(A1970, Kickstarter!B:F, 5, FALSE)</f>
        <v>successful</v>
      </c>
      <c r="F1970" t="str">
        <f>VLOOKUP(A1970, Kickstarter!B:G, 6, FALSE)</f>
        <v>US</v>
      </c>
      <c r="G1970" t="str">
        <f>VLOOKUP(A1970, Kickstarter!B:H, 7, FALSE)</f>
        <v>USD</v>
      </c>
      <c r="H1970">
        <f>VLOOKUP(A1970, Kickstarter!B:I, 8, FALSE)</f>
        <v>1480777515</v>
      </c>
    </row>
    <row r="1971" spans="1:8" ht="60" x14ac:dyDescent="0.25">
      <c r="A1971" s="1" t="s">
        <v>1970</v>
      </c>
      <c r="B1971" s="1" t="str">
        <f>VLOOKUP(A1971, Kickstarter!B:C, 2, FALSE)</f>
        <v>An Open Source JavaScript microcontroller you can program wirelessly - perfect for IoT! No software needed so get started in seconds.</v>
      </c>
      <c r="C1971" s="9">
        <f>VLOOKUP(A1971, Kickstarter!B:E, 3, FALSE)</f>
        <v>20000</v>
      </c>
      <c r="D1971">
        <f>VLOOKUP(A1971, Kickstarter!B:E, 4, FALSE)</f>
        <v>115816</v>
      </c>
      <c r="E1971" t="str">
        <f>VLOOKUP(A1971, Kickstarter!B:F, 5, FALSE)</f>
        <v>successful</v>
      </c>
      <c r="F1971" t="str">
        <f>VLOOKUP(A1971, Kickstarter!B:G, 6, FALSE)</f>
        <v>GB</v>
      </c>
      <c r="G1971" t="str">
        <f>VLOOKUP(A1971, Kickstarter!B:H, 7, FALSE)</f>
        <v>GBP</v>
      </c>
      <c r="H1971">
        <f>VLOOKUP(A1971, Kickstarter!B:I, 8, FALSE)</f>
        <v>1470423668</v>
      </c>
    </row>
    <row r="1972" spans="1:8" ht="45" x14ac:dyDescent="0.25">
      <c r="A1972" s="1" t="s">
        <v>1971</v>
      </c>
      <c r="B1972" s="1" t="str">
        <f>VLOOKUP(A1972, Kickstarter!B:C, 2, FALSE)</f>
        <v>The APOC is a gamma particle detector that will help you learn about radiation and find radioactive things!</v>
      </c>
      <c r="C1972" s="9">
        <f>VLOOKUP(A1972, Kickstarter!B:E, 3, FALSE)</f>
        <v>5000</v>
      </c>
      <c r="D1972">
        <f>VLOOKUP(A1972, Kickstarter!B:E, 4, FALSE)</f>
        <v>56590</v>
      </c>
      <c r="E1972" t="str">
        <f>VLOOKUP(A1972, Kickstarter!B:F, 5, FALSE)</f>
        <v>successful</v>
      </c>
      <c r="F1972" t="str">
        <f>VLOOKUP(A1972, Kickstarter!B:G, 6, FALSE)</f>
        <v>US</v>
      </c>
      <c r="G1972" t="str">
        <f>VLOOKUP(A1972, Kickstarter!B:H, 7, FALSE)</f>
        <v>USD</v>
      </c>
      <c r="H1972">
        <f>VLOOKUP(A1972, Kickstarter!B:I, 8, FALSE)</f>
        <v>1366429101</v>
      </c>
    </row>
    <row r="1973" spans="1:8" ht="60" x14ac:dyDescent="0.25">
      <c r="A1973" s="1" t="s">
        <v>1972</v>
      </c>
      <c r="B1973" s="1" t="str">
        <f>VLOOKUP(A1973, Kickstarter!B:C, 2, FALSE)</f>
        <v>castAR: bridging the physical world with the virtual worlds; 3D holographic like projections in AR, fully immersive environments in VR</v>
      </c>
      <c r="C1973" s="9">
        <f>VLOOKUP(A1973, Kickstarter!B:E, 3, FALSE)</f>
        <v>400000</v>
      </c>
      <c r="D1973">
        <f>VLOOKUP(A1973, Kickstarter!B:E, 4, FALSE)</f>
        <v>1052110.8700000001</v>
      </c>
      <c r="E1973" t="str">
        <f>VLOOKUP(A1973, Kickstarter!B:F, 5, FALSE)</f>
        <v>successful</v>
      </c>
      <c r="F1973" t="str">
        <f>VLOOKUP(A1973, Kickstarter!B:G, 6, FALSE)</f>
        <v>US</v>
      </c>
      <c r="G1973" t="str">
        <f>VLOOKUP(A1973, Kickstarter!B:H, 7, FALSE)</f>
        <v>USD</v>
      </c>
      <c r="H1973">
        <f>VLOOKUP(A1973, Kickstarter!B:I, 8, FALSE)</f>
        <v>1384488000</v>
      </c>
    </row>
    <row r="1974" spans="1:8" ht="60" x14ac:dyDescent="0.25">
      <c r="A1974" s="1" t="s">
        <v>1973</v>
      </c>
      <c r="B1974" s="1" t="str">
        <f>VLOOKUP(A1974, Kickstarter!B:C, 2, FALSE)</f>
        <v>Jog It! Is an open source hand held controller designed to make running a program in Linux CNC (EMC2) and MACH3 a breeze.</v>
      </c>
      <c r="C1974" s="9">
        <f>VLOOKUP(A1974, Kickstarter!B:E, 3, FALSE)</f>
        <v>2500</v>
      </c>
      <c r="D1974">
        <f>VLOOKUP(A1974, Kickstarter!B:E, 4, FALSE)</f>
        <v>16862</v>
      </c>
      <c r="E1974" t="str">
        <f>VLOOKUP(A1974, Kickstarter!B:F, 5, FALSE)</f>
        <v>successful</v>
      </c>
      <c r="F1974" t="str">
        <f>VLOOKUP(A1974, Kickstarter!B:G, 6, FALSE)</f>
        <v>US</v>
      </c>
      <c r="G1974" t="str">
        <f>VLOOKUP(A1974, Kickstarter!B:H, 7, FALSE)</f>
        <v>USD</v>
      </c>
      <c r="H1974">
        <f>VLOOKUP(A1974, Kickstarter!B:I, 8, FALSE)</f>
        <v>1353201444</v>
      </c>
    </row>
    <row r="1975" spans="1:8" ht="60" x14ac:dyDescent="0.25">
      <c r="A1975" s="1" t="s">
        <v>1974</v>
      </c>
      <c r="B1975" s="1" t="str">
        <f>VLOOKUP(A1975, Kickstarter!B:C, 2, FALSE)</f>
        <v>Smart lighting for your living room that improves movie and gaming experience drastically â€“ all while being easy on the eyes.</v>
      </c>
      <c r="C1975" s="9">
        <f>VLOOKUP(A1975, Kickstarter!B:E, 3, FALSE)</f>
        <v>198000</v>
      </c>
      <c r="D1975">
        <f>VLOOKUP(A1975, Kickstarter!B:E, 4, FALSE)</f>
        <v>508525.01</v>
      </c>
      <c r="E1975" t="str">
        <f>VLOOKUP(A1975, Kickstarter!B:F, 5, FALSE)</f>
        <v>successful</v>
      </c>
      <c r="F1975" t="str">
        <f>VLOOKUP(A1975, Kickstarter!B:G, 6, FALSE)</f>
        <v>US</v>
      </c>
      <c r="G1975" t="str">
        <f>VLOOKUP(A1975, Kickstarter!B:H, 7, FALSE)</f>
        <v>USD</v>
      </c>
      <c r="H1975">
        <f>VLOOKUP(A1975, Kickstarter!B:I, 8, FALSE)</f>
        <v>1470466800</v>
      </c>
    </row>
    <row r="1976" spans="1:8" ht="60" x14ac:dyDescent="0.25">
      <c r="A1976" s="1" t="s">
        <v>1975</v>
      </c>
      <c r="B1976" s="1" t="str">
        <f>VLOOKUP(A1976, Kickstarter!B:C, 2, FALSE)</f>
        <v>RAPIRO is a cute and affordable robot kit designed to work with a Raspberry Pi. It comes with a Arduino-compatible servo controller.</v>
      </c>
      <c r="C1976" s="9">
        <f>VLOOKUP(A1976, Kickstarter!B:E, 3, FALSE)</f>
        <v>20000</v>
      </c>
      <c r="D1976">
        <f>VLOOKUP(A1976, Kickstarter!B:E, 4, FALSE)</f>
        <v>75099.199999999997</v>
      </c>
      <c r="E1976" t="str">
        <f>VLOOKUP(A1976, Kickstarter!B:F, 5, FALSE)</f>
        <v>successful</v>
      </c>
      <c r="F1976" t="str">
        <f>VLOOKUP(A1976, Kickstarter!B:G, 6, FALSE)</f>
        <v>GB</v>
      </c>
      <c r="G1976" t="str">
        <f>VLOOKUP(A1976, Kickstarter!B:H, 7, FALSE)</f>
        <v>GBP</v>
      </c>
      <c r="H1976">
        <f>VLOOKUP(A1976, Kickstarter!B:I, 8, FALSE)</f>
        <v>1376899269</v>
      </c>
    </row>
    <row r="1977" spans="1:8" ht="30" x14ac:dyDescent="0.25">
      <c r="A1977" s="1" t="s">
        <v>1976</v>
      </c>
      <c r="B1977" s="1" t="str">
        <f>VLOOKUP(A1977, Kickstarter!B:C, 2, FALSE)</f>
        <v>The Bugle2 is a second generation DIY kit phono preamplifier for vinyl playback.</v>
      </c>
      <c r="C1977" s="9">
        <f>VLOOKUP(A1977, Kickstarter!B:E, 3, FALSE)</f>
        <v>16000</v>
      </c>
      <c r="D1977">
        <f>VLOOKUP(A1977, Kickstarter!B:E, 4, FALSE)</f>
        <v>33393.339999999997</v>
      </c>
      <c r="E1977" t="str">
        <f>VLOOKUP(A1977, Kickstarter!B:F, 5, FALSE)</f>
        <v>successful</v>
      </c>
      <c r="F1977" t="str">
        <f>VLOOKUP(A1977, Kickstarter!B:G, 6, FALSE)</f>
        <v>US</v>
      </c>
      <c r="G1977" t="str">
        <f>VLOOKUP(A1977, Kickstarter!B:H, 7, FALSE)</f>
        <v>USD</v>
      </c>
      <c r="H1977">
        <f>VLOOKUP(A1977, Kickstarter!B:I, 8, FALSE)</f>
        <v>1362938851</v>
      </c>
    </row>
    <row r="1978" spans="1:8" ht="30" x14ac:dyDescent="0.25">
      <c r="A1978" s="1" t="s">
        <v>1977</v>
      </c>
      <c r="B1978" s="1" t="str">
        <f>VLOOKUP(A1978, Kickstarter!B:C, 2, FALSE)</f>
        <v>Can you help us make an ultra bright white one a reality?</v>
      </c>
      <c r="C1978" s="9">
        <f>VLOOKUP(A1978, Kickstarter!B:E, 3, FALSE)</f>
        <v>4000</v>
      </c>
      <c r="D1978">
        <f>VLOOKUP(A1978, Kickstarter!B:E, 4, FALSE)</f>
        <v>13864</v>
      </c>
      <c r="E1978" t="str">
        <f>VLOOKUP(A1978, Kickstarter!B:F, 5, FALSE)</f>
        <v>successful</v>
      </c>
      <c r="F1978" t="str">
        <f>VLOOKUP(A1978, Kickstarter!B:G, 6, FALSE)</f>
        <v>GB</v>
      </c>
      <c r="G1978" t="str">
        <f>VLOOKUP(A1978, Kickstarter!B:H, 7, FALSE)</f>
        <v>GBP</v>
      </c>
      <c r="H1978">
        <f>VLOOKUP(A1978, Kickstarter!B:I, 8, FALSE)</f>
        <v>1373751325</v>
      </c>
    </row>
    <row r="1979" spans="1:8" ht="45" x14ac:dyDescent="0.25">
      <c r="A1979" s="1" t="s">
        <v>1978</v>
      </c>
      <c r="B1979" s="1" t="str">
        <f>VLOOKUP(A1979, Kickstarter!B:C, 2, FALSE)</f>
        <v>Ario learns about you, syncs your body clock, and keeps you healthy through natural lighting patterns.</v>
      </c>
      <c r="C1979" s="9">
        <f>VLOOKUP(A1979, Kickstarter!B:E, 3, FALSE)</f>
        <v>50000</v>
      </c>
      <c r="D1979">
        <f>VLOOKUP(A1979, Kickstarter!B:E, 4, FALSE)</f>
        <v>201165</v>
      </c>
      <c r="E1979" t="str">
        <f>VLOOKUP(A1979, Kickstarter!B:F, 5, FALSE)</f>
        <v>successful</v>
      </c>
      <c r="F1979" t="str">
        <f>VLOOKUP(A1979, Kickstarter!B:G, 6, FALSE)</f>
        <v>US</v>
      </c>
      <c r="G1979" t="str">
        <f>VLOOKUP(A1979, Kickstarter!B:H, 7, FALSE)</f>
        <v>USD</v>
      </c>
      <c r="H1979">
        <f>VLOOKUP(A1979, Kickstarter!B:I, 8, FALSE)</f>
        <v>1450511940</v>
      </c>
    </row>
    <row r="1980" spans="1:8" ht="60" x14ac:dyDescent="0.25">
      <c r="A1980" s="1" t="s">
        <v>1979</v>
      </c>
      <c r="B1980" s="1" t="str">
        <f>VLOOKUP(A1980, Kickstarter!B:C, 2, FALSE)</f>
        <v>Please help us take DIY 3D Printing to the next level, support this open source photo-initiated polymer resin based 3D printing system!</v>
      </c>
      <c r="C1980" s="9">
        <f>VLOOKUP(A1980, Kickstarter!B:E, 3, FALSE)</f>
        <v>50000</v>
      </c>
      <c r="D1980">
        <f>VLOOKUP(A1980, Kickstarter!B:E, 4, FALSE)</f>
        <v>513422.57</v>
      </c>
      <c r="E1980" t="str">
        <f>VLOOKUP(A1980, Kickstarter!B:F, 5, FALSE)</f>
        <v>successful</v>
      </c>
      <c r="F1980" t="str">
        <f>VLOOKUP(A1980, Kickstarter!B:G, 6, FALSE)</f>
        <v>US</v>
      </c>
      <c r="G1980" t="str">
        <f>VLOOKUP(A1980, Kickstarter!B:H, 7, FALSE)</f>
        <v>USD</v>
      </c>
      <c r="H1980">
        <f>VLOOKUP(A1980, Kickstarter!B:I, 8, FALSE)</f>
        <v>1339484400</v>
      </c>
    </row>
    <row r="1981" spans="1:8" ht="45" x14ac:dyDescent="0.25">
      <c r="A1981" s="1" t="s">
        <v>1980</v>
      </c>
      <c r="B1981" s="1" t="str">
        <f>VLOOKUP(A1981, Kickstarter!B:C, 2, FALSE)</f>
        <v>Truly wireless premium earbuds with a battery-boosting smartphone case for charging and storage</v>
      </c>
      <c r="C1981" s="9">
        <f>VLOOKUP(A1981, Kickstarter!B:E, 3, FALSE)</f>
        <v>200000</v>
      </c>
      <c r="D1981">
        <f>VLOOKUP(A1981, Kickstarter!B:E, 4, FALSE)</f>
        <v>229802.31</v>
      </c>
      <c r="E1981" t="str">
        <f>VLOOKUP(A1981, Kickstarter!B:F, 5, FALSE)</f>
        <v>successful</v>
      </c>
      <c r="F1981" t="str">
        <f>VLOOKUP(A1981, Kickstarter!B:G, 6, FALSE)</f>
        <v>US</v>
      </c>
      <c r="G1981" t="str">
        <f>VLOOKUP(A1981, Kickstarter!B:H, 7, FALSE)</f>
        <v>USD</v>
      </c>
      <c r="H1981">
        <f>VLOOKUP(A1981, Kickstarter!B:I, 8, FALSE)</f>
        <v>1447909140</v>
      </c>
    </row>
    <row r="1982" spans="1:8" ht="30" x14ac:dyDescent="0.25">
      <c r="A1982" s="1" t="s">
        <v>1981</v>
      </c>
      <c r="B1982" s="1" t="str">
        <f>VLOOKUP(A1982, Kickstarter!B:C, 2, FALSE)</f>
        <v>Multi-power charging that is smarter, stylish and designed for you.</v>
      </c>
      <c r="C1982" s="9">
        <f>VLOOKUP(A1982, Kickstarter!B:E, 3, FALSE)</f>
        <v>50000</v>
      </c>
      <c r="D1982">
        <f>VLOOKUP(A1982, Kickstarter!B:E, 4, FALSE)</f>
        <v>177412.01</v>
      </c>
      <c r="E1982" t="str">
        <f>VLOOKUP(A1982, Kickstarter!B:F, 5, FALSE)</f>
        <v>successful</v>
      </c>
      <c r="F1982" t="str">
        <f>VLOOKUP(A1982, Kickstarter!B:G, 6, FALSE)</f>
        <v>DE</v>
      </c>
      <c r="G1982" t="str">
        <f>VLOOKUP(A1982, Kickstarter!B:H, 7, FALSE)</f>
        <v>EUR</v>
      </c>
      <c r="H1982">
        <f>VLOOKUP(A1982, Kickstarter!B:I, 8, FALSE)</f>
        <v>1459684862</v>
      </c>
    </row>
    <row r="1983" spans="1:8" ht="60" x14ac:dyDescent="0.25">
      <c r="A1983" s="1" t="s">
        <v>1982</v>
      </c>
      <c r="B1983" s="1" t="str">
        <f>VLOOKUP(A1983, Kickstarter!B:C, 2, FALSE)</f>
        <v>I would like to tell the story of a young man from Queens, New York and compare his life to a young Afghan man...to connect the dots.</v>
      </c>
      <c r="C1983" s="9">
        <f>VLOOKUP(A1983, Kickstarter!B:E, 3, FALSE)</f>
        <v>7500</v>
      </c>
      <c r="D1983">
        <f>VLOOKUP(A1983, Kickstarter!B:E, 4, FALSE)</f>
        <v>381</v>
      </c>
      <c r="E1983" t="str">
        <f>VLOOKUP(A1983, Kickstarter!B:F, 5, FALSE)</f>
        <v>failed</v>
      </c>
      <c r="F1983" t="str">
        <f>VLOOKUP(A1983, Kickstarter!B:G, 6, FALSE)</f>
        <v>CA</v>
      </c>
      <c r="G1983" t="str">
        <f>VLOOKUP(A1983, Kickstarter!B:H, 7, FALSE)</f>
        <v>CAD</v>
      </c>
      <c r="H1983">
        <f>VLOOKUP(A1983, Kickstarter!B:I, 8, FALSE)</f>
        <v>1404926665</v>
      </c>
    </row>
    <row r="1984" spans="1:8" ht="45" x14ac:dyDescent="0.25">
      <c r="A1984" s="1" t="s">
        <v>1983</v>
      </c>
      <c r="B1984" s="1" t="str">
        <f>VLOOKUP(A1984, Kickstarter!B:C, 2, FALSE)</f>
        <v>Express a very dark place in my childhood. Release my emotions through photography in a form of Art.</v>
      </c>
      <c r="C1984" s="9">
        <f>VLOOKUP(A1984, Kickstarter!B:E, 3, FALSE)</f>
        <v>180000</v>
      </c>
      <c r="D1984">
        <f>VLOOKUP(A1984, Kickstarter!B:E, 4, FALSE)</f>
        <v>0</v>
      </c>
      <c r="E1984" t="str">
        <f>VLOOKUP(A1984, Kickstarter!B:F, 5, FALSE)</f>
        <v>failed</v>
      </c>
      <c r="F1984" t="str">
        <f>VLOOKUP(A1984, Kickstarter!B:G, 6, FALSE)</f>
        <v>HK</v>
      </c>
      <c r="G1984" t="str">
        <f>VLOOKUP(A1984, Kickstarter!B:H, 7, FALSE)</f>
        <v>HKD</v>
      </c>
      <c r="H1984">
        <f>VLOOKUP(A1984, Kickstarter!B:I, 8, FALSE)</f>
        <v>1480863887</v>
      </c>
    </row>
    <row r="1985" spans="1:8" ht="60" x14ac:dyDescent="0.25">
      <c r="A1985" s="1" t="s">
        <v>1984</v>
      </c>
      <c r="B1985" s="1" t="str">
        <f>VLOOKUP(A1985, Kickstarter!B:C, 2, FALSE)</f>
        <v>A vegan photographer bringing Hawaii to the tipping point of plant pure wisdom, featuring the most influential early adopters.</v>
      </c>
      <c r="C1985" s="9">
        <f>VLOOKUP(A1985, Kickstarter!B:E, 3, FALSE)</f>
        <v>33000</v>
      </c>
      <c r="D1985">
        <f>VLOOKUP(A1985, Kickstarter!B:E, 4, FALSE)</f>
        <v>1419</v>
      </c>
      <c r="E1985" t="str">
        <f>VLOOKUP(A1985, Kickstarter!B:F, 5, FALSE)</f>
        <v>failed</v>
      </c>
      <c r="F1985" t="str">
        <f>VLOOKUP(A1985, Kickstarter!B:G, 6, FALSE)</f>
        <v>US</v>
      </c>
      <c r="G1985" t="str">
        <f>VLOOKUP(A1985, Kickstarter!B:H, 7, FALSE)</f>
        <v>USD</v>
      </c>
      <c r="H1985">
        <f>VLOOKUP(A1985, Kickstarter!B:I, 8, FALSE)</f>
        <v>1472799600</v>
      </c>
    </row>
    <row r="1986" spans="1:8" ht="60" x14ac:dyDescent="0.25">
      <c r="A1986" s="1" t="s">
        <v>1985</v>
      </c>
      <c r="B1986" s="1" t="str">
        <f>VLOOKUP(A1986, Kickstarter!B:C, 2, FALSE)</f>
        <v>Does love lasts longer than "Love Locks" ?
A photographic journey into the lives of these 'love-locked' couples.</v>
      </c>
      <c r="C1986" s="9">
        <f>VLOOKUP(A1986, Kickstarter!B:E, 3, FALSE)</f>
        <v>15000</v>
      </c>
      <c r="D1986">
        <f>VLOOKUP(A1986, Kickstarter!B:E, 4, FALSE)</f>
        <v>3172</v>
      </c>
      <c r="E1986" t="str">
        <f>VLOOKUP(A1986, Kickstarter!B:F, 5, FALSE)</f>
        <v>failed</v>
      </c>
      <c r="F1986" t="str">
        <f>VLOOKUP(A1986, Kickstarter!B:G, 6, FALSE)</f>
        <v>US</v>
      </c>
      <c r="G1986" t="str">
        <f>VLOOKUP(A1986, Kickstarter!B:H, 7, FALSE)</f>
        <v>USD</v>
      </c>
      <c r="H1986">
        <f>VLOOKUP(A1986, Kickstarter!B:I, 8, FALSE)</f>
        <v>1417377481</v>
      </c>
    </row>
    <row r="1987" spans="1:8" ht="60" x14ac:dyDescent="0.25">
      <c r="A1987" s="1" t="s">
        <v>1986</v>
      </c>
      <c r="B1987" s="1" t="str">
        <f>VLOOKUP(A1987, Kickstarter!B:C, 2, FALSE)</f>
        <v>A personal journey to document people on the worlds 10 largest metro systems. The end result being one truly epic photographic essay!</v>
      </c>
      <c r="C1987" s="9">
        <f>VLOOKUP(A1987, Kickstarter!B:E, 3, FALSE)</f>
        <v>1600</v>
      </c>
      <c r="D1987">
        <f>VLOOKUP(A1987, Kickstarter!B:E, 4, FALSE)</f>
        <v>51</v>
      </c>
      <c r="E1987" t="str">
        <f>VLOOKUP(A1987, Kickstarter!B:F, 5, FALSE)</f>
        <v>failed</v>
      </c>
      <c r="F1987" t="str">
        <f>VLOOKUP(A1987, Kickstarter!B:G, 6, FALSE)</f>
        <v>GB</v>
      </c>
      <c r="G1987" t="str">
        <f>VLOOKUP(A1987, Kickstarter!B:H, 7, FALSE)</f>
        <v>GBP</v>
      </c>
      <c r="H1987">
        <f>VLOOKUP(A1987, Kickstarter!B:I, 8, FALSE)</f>
        <v>1470178800</v>
      </c>
    </row>
    <row r="1988" spans="1:8" ht="60" x14ac:dyDescent="0.25">
      <c r="A1988" s="1" t="s">
        <v>1987</v>
      </c>
      <c r="B1988" s="1" t="str">
        <f>VLOOKUP(A1988, Kickstarter!B:C, 2, FALSE)</f>
        <v>We are a married couple who have started a child photography business from home. We need help to put together equipment to grow.</v>
      </c>
      <c r="C1988" s="9">
        <f>VLOOKUP(A1988, Kickstarter!B:E, 3, FALSE)</f>
        <v>2000</v>
      </c>
      <c r="D1988">
        <f>VLOOKUP(A1988, Kickstarter!B:E, 4, FALSE)</f>
        <v>1</v>
      </c>
      <c r="E1988" t="str">
        <f>VLOOKUP(A1988, Kickstarter!B:F, 5, FALSE)</f>
        <v>failed</v>
      </c>
      <c r="F1988" t="str">
        <f>VLOOKUP(A1988, Kickstarter!B:G, 6, FALSE)</f>
        <v>GB</v>
      </c>
      <c r="G1988" t="str">
        <f>VLOOKUP(A1988, Kickstarter!B:H, 7, FALSE)</f>
        <v>GBP</v>
      </c>
      <c r="H1988">
        <f>VLOOKUP(A1988, Kickstarter!B:I, 8, FALSE)</f>
        <v>1457947483</v>
      </c>
    </row>
    <row r="1989" spans="1:8" ht="30" x14ac:dyDescent="0.25">
      <c r="A1989" s="1" t="s">
        <v>1988</v>
      </c>
      <c r="B1989" s="1" t="str">
        <f>VLOOKUP(A1989, Kickstarter!B:C, 2, FALSE)</f>
        <v>A collection of images that depicts the beauty and diversity within Ethiopia</v>
      </c>
      <c r="C1989" s="9">
        <f>VLOOKUP(A1989, Kickstarter!B:E, 3, FALSE)</f>
        <v>5500</v>
      </c>
      <c r="D1989">
        <f>VLOOKUP(A1989, Kickstarter!B:E, 4, FALSE)</f>
        <v>2336</v>
      </c>
      <c r="E1989" t="str">
        <f>VLOOKUP(A1989, Kickstarter!B:F, 5, FALSE)</f>
        <v>failed</v>
      </c>
      <c r="F1989" t="str">
        <f>VLOOKUP(A1989, Kickstarter!B:G, 6, FALSE)</f>
        <v>GB</v>
      </c>
      <c r="G1989" t="str">
        <f>VLOOKUP(A1989, Kickstarter!B:H, 7, FALSE)</f>
        <v>GBP</v>
      </c>
      <c r="H1989">
        <f>VLOOKUP(A1989, Kickstarter!B:I, 8, FALSE)</f>
        <v>1425223276</v>
      </c>
    </row>
    <row r="1990" spans="1:8" ht="15.75" x14ac:dyDescent="0.25">
      <c r="A1990" s="1" t="s">
        <v>1989</v>
      </c>
      <c r="B1990" s="1" t="str">
        <f>VLOOKUP(A1990, Kickstarter!B:C, 2, FALSE)</f>
        <v>Expressing art in an image!</v>
      </c>
      <c r="C1990" s="9">
        <f>VLOOKUP(A1990, Kickstarter!B:E, 3, FALSE)</f>
        <v>6000</v>
      </c>
      <c r="D1990">
        <f>VLOOKUP(A1990, Kickstarter!B:E, 4, FALSE)</f>
        <v>25</v>
      </c>
      <c r="E1990" t="str">
        <f>VLOOKUP(A1990, Kickstarter!B:F, 5, FALSE)</f>
        <v>failed</v>
      </c>
      <c r="F1990" t="str">
        <f>VLOOKUP(A1990, Kickstarter!B:G, 6, FALSE)</f>
        <v>US</v>
      </c>
      <c r="G1990" t="str">
        <f>VLOOKUP(A1990, Kickstarter!B:H, 7, FALSE)</f>
        <v>USD</v>
      </c>
      <c r="H1990">
        <f>VLOOKUP(A1990, Kickstarter!B:I, 8, FALSE)</f>
        <v>1440094742</v>
      </c>
    </row>
    <row r="1991" spans="1:8" ht="45" x14ac:dyDescent="0.25">
      <c r="A1991" s="1" t="s">
        <v>1990</v>
      </c>
      <c r="B1991" s="1" t="str">
        <f>VLOOKUP(A1991, Kickstarter!B:C, 2, FALSE)</f>
        <v>Creating an awareness for infertility through photographing families and showcasing the real faces of infertility.</v>
      </c>
      <c r="C1991" s="9">
        <f>VLOOKUP(A1991, Kickstarter!B:E, 3, FALSE)</f>
        <v>5000</v>
      </c>
      <c r="D1991">
        <f>VLOOKUP(A1991, Kickstarter!B:E, 4, FALSE)</f>
        <v>50</v>
      </c>
      <c r="E1991" t="str">
        <f>VLOOKUP(A1991, Kickstarter!B:F, 5, FALSE)</f>
        <v>failed</v>
      </c>
      <c r="F1991" t="str">
        <f>VLOOKUP(A1991, Kickstarter!B:G, 6, FALSE)</f>
        <v>US</v>
      </c>
      <c r="G1991" t="str">
        <f>VLOOKUP(A1991, Kickstarter!B:H, 7, FALSE)</f>
        <v>USD</v>
      </c>
      <c r="H1991">
        <f>VLOOKUP(A1991, Kickstarter!B:I, 8, FALSE)</f>
        <v>1481473208</v>
      </c>
    </row>
    <row r="1992" spans="1:8" ht="60" x14ac:dyDescent="0.25">
      <c r="A1992" s="1" t="s">
        <v>1991</v>
      </c>
      <c r="B1992" s="1" t="str">
        <f>VLOOKUP(A1992, Kickstarter!B:C, 2, FALSE)</f>
        <v>An art nude photography book that includes traditional black and white sepia nudes as well as experimiental color nudes.</v>
      </c>
      <c r="C1992" s="9">
        <f>VLOOKUP(A1992, Kickstarter!B:E, 3, FALSE)</f>
        <v>3000</v>
      </c>
      <c r="D1992">
        <f>VLOOKUP(A1992, Kickstarter!B:E, 4, FALSE)</f>
        <v>509</v>
      </c>
      <c r="E1992" t="str">
        <f>VLOOKUP(A1992, Kickstarter!B:F, 5, FALSE)</f>
        <v>failed</v>
      </c>
      <c r="F1992" t="str">
        <f>VLOOKUP(A1992, Kickstarter!B:G, 6, FALSE)</f>
        <v>US</v>
      </c>
      <c r="G1992" t="str">
        <f>VLOOKUP(A1992, Kickstarter!B:H, 7, FALSE)</f>
        <v>USD</v>
      </c>
      <c r="H1992">
        <f>VLOOKUP(A1992, Kickstarter!B:I, 8, FALSE)</f>
        <v>1455338532</v>
      </c>
    </row>
    <row r="1993" spans="1:8" ht="30" x14ac:dyDescent="0.25">
      <c r="A1993" s="1" t="s">
        <v>1992</v>
      </c>
      <c r="B1993" s="1" t="str">
        <f>VLOOKUP(A1993, Kickstarter!B:C, 2, FALSE)</f>
        <v>Taking (and giving) professional portraits of survivors of human trafficking in Myanmar.</v>
      </c>
      <c r="C1993" s="9">
        <f>VLOOKUP(A1993, Kickstarter!B:E, 3, FALSE)</f>
        <v>2000</v>
      </c>
      <c r="D1993">
        <f>VLOOKUP(A1993, Kickstarter!B:E, 4, FALSE)</f>
        <v>140</v>
      </c>
      <c r="E1993" t="str">
        <f>VLOOKUP(A1993, Kickstarter!B:F, 5, FALSE)</f>
        <v>failed</v>
      </c>
      <c r="F1993" t="str">
        <f>VLOOKUP(A1993, Kickstarter!B:G, 6, FALSE)</f>
        <v>US</v>
      </c>
      <c r="G1993" t="str">
        <f>VLOOKUP(A1993, Kickstarter!B:H, 7, FALSE)</f>
        <v>USD</v>
      </c>
      <c r="H1993">
        <f>VLOOKUP(A1993, Kickstarter!B:I, 8, FALSE)</f>
        <v>1435958786</v>
      </c>
    </row>
    <row r="1994" spans="1:8" ht="30" x14ac:dyDescent="0.25">
      <c r="A1994" s="1" t="s">
        <v>1993</v>
      </c>
      <c r="B1994" s="1" t="str">
        <f>VLOOKUP(A1994, Kickstarter!B:C, 2, FALSE)</f>
        <v>A complete revamp of all the Disney Princes &amp; Princesses!</v>
      </c>
      <c r="C1994" s="9">
        <f>VLOOKUP(A1994, Kickstarter!B:E, 3, FALSE)</f>
        <v>1500</v>
      </c>
      <c r="D1994">
        <f>VLOOKUP(A1994, Kickstarter!B:E, 4, FALSE)</f>
        <v>2</v>
      </c>
      <c r="E1994" t="str">
        <f>VLOOKUP(A1994, Kickstarter!B:F, 5, FALSE)</f>
        <v>failed</v>
      </c>
      <c r="F1994" t="str">
        <f>VLOOKUP(A1994, Kickstarter!B:G, 6, FALSE)</f>
        <v>US</v>
      </c>
      <c r="G1994" t="str">
        <f>VLOOKUP(A1994, Kickstarter!B:H, 7, FALSE)</f>
        <v>USD</v>
      </c>
      <c r="H1994">
        <f>VLOOKUP(A1994, Kickstarter!B:I, 8, FALSE)</f>
        <v>1424229991</v>
      </c>
    </row>
    <row r="1995" spans="1:8" ht="60" x14ac:dyDescent="0.25">
      <c r="A1995" s="1" t="s">
        <v>1994</v>
      </c>
      <c r="B1995" s="1" t="str">
        <f>VLOOKUP(A1995, Kickstarter!B:C, 2, FALSE)</f>
        <v>I am looking for help to open up an affordable photography studio in Cornwall for baby and family portraiture photography</v>
      </c>
      <c r="C1995" s="9">
        <f>VLOOKUP(A1995, Kickstarter!B:E, 3, FALSE)</f>
        <v>2000</v>
      </c>
      <c r="D1995">
        <f>VLOOKUP(A1995, Kickstarter!B:E, 4, FALSE)</f>
        <v>0</v>
      </c>
      <c r="E1995" t="str">
        <f>VLOOKUP(A1995, Kickstarter!B:F, 5, FALSE)</f>
        <v>failed</v>
      </c>
      <c r="F1995" t="str">
        <f>VLOOKUP(A1995, Kickstarter!B:G, 6, FALSE)</f>
        <v>GB</v>
      </c>
      <c r="G1995" t="str">
        <f>VLOOKUP(A1995, Kickstarter!B:H, 7, FALSE)</f>
        <v>GBP</v>
      </c>
      <c r="H1995">
        <f>VLOOKUP(A1995, Kickstarter!B:I, 8, FALSE)</f>
        <v>1450706837</v>
      </c>
    </row>
    <row r="1996" spans="1:8" ht="60" x14ac:dyDescent="0.25">
      <c r="A1996" s="1" t="s">
        <v>1995</v>
      </c>
      <c r="B1996" s="1" t="str">
        <f>VLOOKUP(A1996, Kickstarter!B:C, 2, FALSE)</f>
        <v>A program to preserve still imagery (photographs) and moving imagery captured on motion picture (film) stock, and videotape elements.</v>
      </c>
      <c r="C1996" s="9">
        <f>VLOOKUP(A1996, Kickstarter!B:E, 3, FALSE)</f>
        <v>3200</v>
      </c>
      <c r="D1996">
        <f>VLOOKUP(A1996, Kickstarter!B:E, 4, FALSE)</f>
        <v>0</v>
      </c>
      <c r="E1996" t="str">
        <f>VLOOKUP(A1996, Kickstarter!B:F, 5, FALSE)</f>
        <v>failed</v>
      </c>
      <c r="F1996" t="str">
        <f>VLOOKUP(A1996, Kickstarter!B:G, 6, FALSE)</f>
        <v>US</v>
      </c>
      <c r="G1996" t="str">
        <f>VLOOKUP(A1996, Kickstarter!B:H, 7, FALSE)</f>
        <v>USD</v>
      </c>
      <c r="H1996">
        <f>VLOOKUP(A1996, Kickstarter!B:I, 8, FALSE)</f>
        <v>1481072942</v>
      </c>
    </row>
    <row r="1997" spans="1:8" ht="60" x14ac:dyDescent="0.25">
      <c r="A1997" s="1" t="s">
        <v>1996</v>
      </c>
      <c r="B1997" s="1" t="str">
        <f>VLOOKUP(A1997, Kickstarter!B:C, 2, FALSE)</f>
        <v>I'm looking to pursue my dream of becoming a full time photographer, using my current creative experience as a graphic designer.</v>
      </c>
      <c r="C1997" s="9">
        <f>VLOOKUP(A1997, Kickstarter!B:E, 3, FALSE)</f>
        <v>1000</v>
      </c>
      <c r="D1997">
        <f>VLOOKUP(A1997, Kickstarter!B:E, 4, FALSE)</f>
        <v>78</v>
      </c>
      <c r="E1997" t="str">
        <f>VLOOKUP(A1997, Kickstarter!B:F, 5, FALSE)</f>
        <v>failed</v>
      </c>
      <c r="F1997" t="str">
        <f>VLOOKUP(A1997, Kickstarter!B:G, 6, FALSE)</f>
        <v>CA</v>
      </c>
      <c r="G1997" t="str">
        <f>VLOOKUP(A1997, Kickstarter!B:H, 7, FALSE)</f>
        <v>CAD</v>
      </c>
      <c r="H1997">
        <f>VLOOKUP(A1997, Kickstarter!B:I, 8, FALSE)</f>
        <v>1437082736</v>
      </c>
    </row>
    <row r="1998" spans="1:8" ht="60" x14ac:dyDescent="0.25">
      <c r="A1998" s="1" t="s">
        <v>1997</v>
      </c>
      <c r="B1998" s="1" t="str">
        <f>VLOOKUP(A1998, Kickstarter!B:C, 2, FALSE)</f>
        <v>I want to create a series of pictures of Life through the eyes - and capture some of the defining moments of our history now / to come.</v>
      </c>
      <c r="C1998" s="9">
        <f>VLOOKUP(A1998, Kickstarter!B:E, 3, FALSE)</f>
        <v>133800</v>
      </c>
      <c r="D1998">
        <f>VLOOKUP(A1998, Kickstarter!B:E, 4, FALSE)</f>
        <v>0</v>
      </c>
      <c r="E1998" t="str">
        <f>VLOOKUP(A1998, Kickstarter!B:F, 5, FALSE)</f>
        <v>failed</v>
      </c>
      <c r="F1998" t="str">
        <f>VLOOKUP(A1998, Kickstarter!B:G, 6, FALSE)</f>
        <v>US</v>
      </c>
      <c r="G1998" t="str">
        <f>VLOOKUP(A1998, Kickstarter!B:H, 7, FALSE)</f>
        <v>USD</v>
      </c>
      <c r="H1998">
        <f>VLOOKUP(A1998, Kickstarter!B:I, 8, FALSE)</f>
        <v>1405021211</v>
      </c>
    </row>
    <row r="1999" spans="1:8" ht="60" x14ac:dyDescent="0.25">
      <c r="A1999" s="1" t="s">
        <v>1998</v>
      </c>
      <c r="B1999" s="1" t="str">
        <f>VLOOKUP(A1999, Kickstarter!B:C, 2, FALSE)</f>
        <v>There is so many unseen places in the world, and I've made it my personal goal to show everyone through photography &amp; travel.</v>
      </c>
      <c r="C1999" s="9">
        <f>VLOOKUP(A1999, Kickstarter!B:E, 3, FALSE)</f>
        <v>6500</v>
      </c>
      <c r="D1999">
        <f>VLOOKUP(A1999, Kickstarter!B:E, 4, FALSE)</f>
        <v>0</v>
      </c>
      <c r="E1999" t="str">
        <f>VLOOKUP(A1999, Kickstarter!B:F, 5, FALSE)</f>
        <v>failed</v>
      </c>
      <c r="F1999" t="str">
        <f>VLOOKUP(A1999, Kickstarter!B:G, 6, FALSE)</f>
        <v>US</v>
      </c>
      <c r="G1999" t="str">
        <f>VLOOKUP(A1999, Kickstarter!B:H, 7, FALSE)</f>
        <v>USD</v>
      </c>
      <c r="H1999">
        <f>VLOOKUP(A1999, Kickstarter!B:I, 8, FALSE)</f>
        <v>1409091612</v>
      </c>
    </row>
    <row r="2000" spans="1:8" ht="60" x14ac:dyDescent="0.25">
      <c r="A2000" s="1" t="s">
        <v>1999</v>
      </c>
      <c r="B2000" s="1" t="str">
        <f>VLOOKUP(A2000, Kickstarter!B:C, 2, FALSE)</f>
        <v>I am moving to Guatemala to document and report on the growing community resistance movements across Central America and Mexico</v>
      </c>
      <c r="C2000" s="9">
        <f>VLOOKUP(A2000, Kickstarter!B:E, 3, FALSE)</f>
        <v>2500</v>
      </c>
      <c r="D2000">
        <f>VLOOKUP(A2000, Kickstarter!B:E, 4, FALSE)</f>
        <v>655</v>
      </c>
      <c r="E2000" t="str">
        <f>VLOOKUP(A2000, Kickstarter!B:F, 5, FALSE)</f>
        <v>failed</v>
      </c>
      <c r="F2000" t="str">
        <f>VLOOKUP(A2000, Kickstarter!B:G, 6, FALSE)</f>
        <v>US</v>
      </c>
      <c r="G2000" t="str">
        <f>VLOOKUP(A2000, Kickstarter!B:H, 7, FALSE)</f>
        <v>USD</v>
      </c>
      <c r="H2000">
        <f>VLOOKUP(A2000, Kickstarter!B:I, 8, FALSE)</f>
        <v>1406861438</v>
      </c>
    </row>
    <row r="2001" spans="1:8" ht="45" x14ac:dyDescent="0.25">
      <c r="A2001" s="1" t="s">
        <v>2000</v>
      </c>
      <c r="B2001" s="1" t="str">
        <f>VLOOKUP(A2001, Kickstarter!B:C, 2, FALSE)</f>
        <v>This is a portrait photo project aiming to inspire women to explore themselves and live their passion</v>
      </c>
      <c r="C2001" s="9">
        <f>VLOOKUP(A2001, Kickstarter!B:E, 3, FALSE)</f>
        <v>31000</v>
      </c>
      <c r="D2001">
        <f>VLOOKUP(A2001, Kickstarter!B:E, 4, FALSE)</f>
        <v>236</v>
      </c>
      <c r="E2001" t="str">
        <f>VLOOKUP(A2001, Kickstarter!B:F, 5, FALSE)</f>
        <v>failed</v>
      </c>
      <c r="F2001" t="str">
        <f>VLOOKUP(A2001, Kickstarter!B:G, 6, FALSE)</f>
        <v>GB</v>
      </c>
      <c r="G2001" t="str">
        <f>VLOOKUP(A2001, Kickstarter!B:H, 7, FALSE)</f>
        <v>GBP</v>
      </c>
      <c r="H2001">
        <f>VLOOKUP(A2001, Kickstarter!B:I, 8, FALSE)</f>
        <v>1415882108</v>
      </c>
    </row>
    <row r="2002" spans="1:8" ht="60" x14ac:dyDescent="0.25">
      <c r="A2002" s="1" t="s">
        <v>2001</v>
      </c>
      <c r="B2002" s="1" t="str">
        <f>VLOOKUP(A2002, Kickstarter!B:C, 2, FALSE)</f>
        <v>What do you get when you combine 2 of the hottest alt-models in North America with one Canadian photographer? Make a CALENDAR!!!</v>
      </c>
      <c r="C2002" s="9">
        <f>VLOOKUP(A2002, Kickstarter!B:E, 3, FALSE)</f>
        <v>5000</v>
      </c>
      <c r="D2002">
        <f>VLOOKUP(A2002, Kickstarter!B:E, 4, FALSE)</f>
        <v>625</v>
      </c>
      <c r="E2002" t="str">
        <f>VLOOKUP(A2002, Kickstarter!B:F, 5, FALSE)</f>
        <v>failed</v>
      </c>
      <c r="F2002" t="str">
        <f>VLOOKUP(A2002, Kickstarter!B:G, 6, FALSE)</f>
        <v>CA</v>
      </c>
      <c r="G2002" t="str">
        <f>VLOOKUP(A2002, Kickstarter!B:H, 7, FALSE)</f>
        <v>CAD</v>
      </c>
      <c r="H2002">
        <f>VLOOKUP(A2002, Kickstarter!B:I, 8, FALSE)</f>
        <v>1452120613</v>
      </c>
    </row>
    <row r="2003" spans="1:8" ht="45" x14ac:dyDescent="0.25">
      <c r="A2003" s="1" t="s">
        <v>2002</v>
      </c>
      <c r="B2003" s="1" t="str">
        <f>VLOOKUP(A2003, Kickstarter!B:C, 2, FALSE)</f>
        <v>Nuimo is a universal controller for the internet of things. Control your music, lights, locks and more.</v>
      </c>
      <c r="C2003" s="9">
        <f>VLOOKUP(A2003, Kickstarter!B:E, 3, FALSE)</f>
        <v>55000</v>
      </c>
      <c r="D2003">
        <f>VLOOKUP(A2003, Kickstarter!B:E, 4, FALSE)</f>
        <v>210171</v>
      </c>
      <c r="E2003" t="str">
        <f>VLOOKUP(A2003, Kickstarter!B:F, 5, FALSE)</f>
        <v>successful</v>
      </c>
      <c r="F2003" t="str">
        <f>VLOOKUP(A2003, Kickstarter!B:G, 6, FALSE)</f>
        <v>DE</v>
      </c>
      <c r="G2003" t="str">
        <f>VLOOKUP(A2003, Kickstarter!B:H, 7, FALSE)</f>
        <v>EUR</v>
      </c>
      <c r="H2003">
        <f>VLOOKUP(A2003, Kickstarter!B:I, 8, FALSE)</f>
        <v>1434139200</v>
      </c>
    </row>
    <row r="2004" spans="1:8" ht="45" x14ac:dyDescent="0.25">
      <c r="A2004" s="1" t="s">
        <v>2003</v>
      </c>
      <c r="B2004" s="1" t="str">
        <f>VLOOKUP(A2004, Kickstarter!B:C, 2, FALSE)</f>
        <v>Open-source quad-core camera effortlessly adds powerful machine vision to all your PC/Arduino/Raspberry Pi projects</v>
      </c>
      <c r="C2004" s="9">
        <f>VLOOKUP(A2004, Kickstarter!B:E, 3, FALSE)</f>
        <v>50000</v>
      </c>
      <c r="D2004">
        <f>VLOOKUP(A2004, Kickstarter!B:E, 4, FALSE)</f>
        <v>108397.11</v>
      </c>
      <c r="E2004" t="str">
        <f>VLOOKUP(A2004, Kickstarter!B:F, 5, FALSE)</f>
        <v>successful</v>
      </c>
      <c r="F2004" t="str">
        <f>VLOOKUP(A2004, Kickstarter!B:G, 6, FALSE)</f>
        <v>US</v>
      </c>
      <c r="G2004" t="str">
        <f>VLOOKUP(A2004, Kickstarter!B:H, 7, FALSE)</f>
        <v>USD</v>
      </c>
      <c r="H2004">
        <f>VLOOKUP(A2004, Kickstarter!B:I, 8, FALSE)</f>
        <v>1485191143</v>
      </c>
    </row>
    <row r="2005" spans="1:8" ht="60" x14ac:dyDescent="0.25">
      <c r="A2005" s="1" t="s">
        <v>2004</v>
      </c>
      <c r="B2005" s="1" t="str">
        <f>VLOOKUP(A2005, Kickstarter!B:C, 2, FALSE)</f>
        <v>velosynth is an open-source bicycle interaction synthesizer. it interprets the speed and acceleration of a bicycle into expressive audio feedback.</v>
      </c>
      <c r="C2005" s="9">
        <f>VLOOKUP(A2005, Kickstarter!B:E, 3, FALSE)</f>
        <v>500</v>
      </c>
      <c r="D2005">
        <f>VLOOKUP(A2005, Kickstarter!B:E, 4, FALSE)</f>
        <v>1560</v>
      </c>
      <c r="E2005" t="str">
        <f>VLOOKUP(A2005, Kickstarter!B:F, 5, FALSE)</f>
        <v>successful</v>
      </c>
      <c r="F2005" t="str">
        <f>VLOOKUP(A2005, Kickstarter!B:G, 6, FALSE)</f>
        <v>US</v>
      </c>
      <c r="G2005" t="str">
        <f>VLOOKUP(A2005, Kickstarter!B:H, 7, FALSE)</f>
        <v>USD</v>
      </c>
      <c r="H2005">
        <f>VLOOKUP(A2005, Kickstarter!B:I, 8, FALSE)</f>
        <v>1278111600</v>
      </c>
    </row>
    <row r="2006" spans="1:8" ht="60" x14ac:dyDescent="0.25">
      <c r="A2006" s="1" t="s">
        <v>2005</v>
      </c>
      <c r="B2006" s="1" t="str">
        <f>VLOOKUP(A2006, Kickstarter!B:C, 2, FALSE)</f>
        <v>Design and 3D print your own creations using an iPad. A delightful 3D printing experience for children and K-12 education.</v>
      </c>
      <c r="C2006" s="9">
        <f>VLOOKUP(A2006, Kickstarter!B:E, 3, FALSE)</f>
        <v>50000</v>
      </c>
      <c r="D2006">
        <f>VLOOKUP(A2006, Kickstarter!B:E, 4, FALSE)</f>
        <v>117210.24000000001</v>
      </c>
      <c r="E2006" t="str">
        <f>VLOOKUP(A2006, Kickstarter!B:F, 5, FALSE)</f>
        <v>successful</v>
      </c>
      <c r="F2006" t="str">
        <f>VLOOKUP(A2006, Kickstarter!B:G, 6, FALSE)</f>
        <v>US</v>
      </c>
      <c r="G2006" t="str">
        <f>VLOOKUP(A2006, Kickstarter!B:H, 7, FALSE)</f>
        <v>USD</v>
      </c>
      <c r="H2006">
        <f>VLOOKUP(A2006, Kickstarter!B:I, 8, FALSE)</f>
        <v>1405002663</v>
      </c>
    </row>
    <row r="2007" spans="1:8" ht="60" x14ac:dyDescent="0.25">
      <c r="A2007" s="1" t="s">
        <v>2006</v>
      </c>
      <c r="B2007" s="1" t="str">
        <f>VLOOKUP(A2007, Kickstarter!B:C, 2, FALSE)</f>
        <v>The bassAware Holster is a new type of wearable audio technology that uses vibration to create a massive bass experience.</v>
      </c>
      <c r="C2007" s="9">
        <f>VLOOKUP(A2007, Kickstarter!B:E, 3, FALSE)</f>
        <v>30000</v>
      </c>
      <c r="D2007">
        <f>VLOOKUP(A2007, Kickstarter!B:E, 4, FALSE)</f>
        <v>37104.03</v>
      </c>
      <c r="E2007" t="str">
        <f>VLOOKUP(A2007, Kickstarter!B:F, 5, FALSE)</f>
        <v>successful</v>
      </c>
      <c r="F2007" t="str">
        <f>VLOOKUP(A2007, Kickstarter!B:G, 6, FALSE)</f>
        <v>US</v>
      </c>
      <c r="G2007" t="str">
        <f>VLOOKUP(A2007, Kickstarter!B:H, 7, FALSE)</f>
        <v>USD</v>
      </c>
      <c r="H2007">
        <f>VLOOKUP(A2007, Kickstarter!B:I, 8, FALSE)</f>
        <v>1381895940</v>
      </c>
    </row>
    <row r="2008" spans="1:8" ht="60" x14ac:dyDescent="0.25">
      <c r="A2008" s="1" t="s">
        <v>2007</v>
      </c>
      <c r="B2008" s="1" t="str">
        <f>VLOOKUP(A2008, Kickstarter!B:C, 2, FALSE)</f>
        <v>MAID is a smart kitchen assistant &amp; a multifunctional oven. MAID knows what to cook and how to cook. Cooking is now easy,fun &amp; social.</v>
      </c>
      <c r="C2008" s="9">
        <f>VLOOKUP(A2008, Kickstarter!B:E, 3, FALSE)</f>
        <v>50000</v>
      </c>
      <c r="D2008">
        <f>VLOOKUP(A2008, Kickstarter!B:E, 4, FALSE)</f>
        <v>123920</v>
      </c>
      <c r="E2008" t="str">
        <f>VLOOKUP(A2008, Kickstarter!B:F, 5, FALSE)</f>
        <v>successful</v>
      </c>
      <c r="F2008" t="str">
        <f>VLOOKUP(A2008, Kickstarter!B:G, 6, FALSE)</f>
        <v>US</v>
      </c>
      <c r="G2008" t="str">
        <f>VLOOKUP(A2008, Kickstarter!B:H, 7, FALSE)</f>
        <v>USD</v>
      </c>
      <c r="H2008">
        <f>VLOOKUP(A2008, Kickstarter!B:I, 8, FALSE)</f>
        <v>1417611645</v>
      </c>
    </row>
    <row r="2009" spans="1:8" ht="60" x14ac:dyDescent="0.25">
      <c r="A2009" s="1" t="s">
        <v>2008</v>
      </c>
      <c r="B2009" s="1" t="str">
        <f>VLOOKUP(A2009, Kickstarter!B:C, 2, FALSE)</f>
        <v>A biologist, an industrial designer, and an engineer team up and build a â€œHello, World!â€ kit to teach high schoolers how to invent with DNA.</v>
      </c>
      <c r="C2009" s="9">
        <f>VLOOKUP(A2009, Kickstarter!B:E, 3, FALSE)</f>
        <v>10000</v>
      </c>
      <c r="D2009">
        <f>VLOOKUP(A2009, Kickstarter!B:E, 4, FALSE)</f>
        <v>11570.92</v>
      </c>
      <c r="E2009" t="str">
        <f>VLOOKUP(A2009, Kickstarter!B:F, 5, FALSE)</f>
        <v>successful</v>
      </c>
      <c r="F2009" t="str">
        <f>VLOOKUP(A2009, Kickstarter!B:G, 6, FALSE)</f>
        <v>US</v>
      </c>
      <c r="G2009" t="str">
        <f>VLOOKUP(A2009, Kickstarter!B:H, 7, FALSE)</f>
        <v>USD</v>
      </c>
      <c r="H2009">
        <f>VLOOKUP(A2009, Kickstarter!B:I, 8, FALSE)</f>
        <v>1282622400</v>
      </c>
    </row>
    <row r="2010" spans="1:8" ht="60" x14ac:dyDescent="0.25">
      <c r="A2010" s="1" t="s">
        <v>2009</v>
      </c>
      <c r="B2010" s="1" t="str">
        <f>VLOOKUP(A2010, Kickstarter!B:C, 2, FALSE)</f>
        <v>The smartCaster is an automatic roto-casting machine running off of open source electronics with plans that will be freely available.</v>
      </c>
      <c r="C2010" s="9">
        <f>VLOOKUP(A2010, Kickstarter!B:E, 3, FALSE)</f>
        <v>1570.79</v>
      </c>
      <c r="D2010">
        <f>VLOOKUP(A2010, Kickstarter!B:E, 4, FALSE)</f>
        <v>1839</v>
      </c>
      <c r="E2010" t="str">
        <f>VLOOKUP(A2010, Kickstarter!B:F, 5, FALSE)</f>
        <v>successful</v>
      </c>
      <c r="F2010" t="str">
        <f>VLOOKUP(A2010, Kickstarter!B:G, 6, FALSE)</f>
        <v>US</v>
      </c>
      <c r="G2010" t="str">
        <f>VLOOKUP(A2010, Kickstarter!B:H, 7, FALSE)</f>
        <v>USD</v>
      </c>
      <c r="H2010">
        <f>VLOOKUP(A2010, Kickstarter!B:I, 8, FALSE)</f>
        <v>1316442622</v>
      </c>
    </row>
    <row r="2011" spans="1:8" ht="60" x14ac:dyDescent="0.25">
      <c r="A2011" s="1" t="s">
        <v>2010</v>
      </c>
      <c r="B2011" s="1" t="str">
        <f>VLOOKUP(A2011, Kickstarter!B:C, 2, FALSE)</f>
        <v>Licht 1: The smart pendant lamp that increases your well-being and productivity while saving 80% in running energy expenses.</v>
      </c>
      <c r="C2011" s="9">
        <f>VLOOKUP(A2011, Kickstarter!B:E, 3, FALSE)</f>
        <v>50000</v>
      </c>
      <c r="D2011">
        <f>VLOOKUP(A2011, Kickstarter!B:E, 4, FALSE)</f>
        <v>152579</v>
      </c>
      <c r="E2011" t="str">
        <f>VLOOKUP(A2011, Kickstarter!B:F, 5, FALSE)</f>
        <v>successful</v>
      </c>
      <c r="F2011" t="str">
        <f>VLOOKUP(A2011, Kickstarter!B:G, 6, FALSE)</f>
        <v>DE</v>
      </c>
      <c r="G2011" t="str">
        <f>VLOOKUP(A2011, Kickstarter!B:H, 7, FALSE)</f>
        <v>EUR</v>
      </c>
      <c r="H2011">
        <f>VLOOKUP(A2011, Kickstarter!B:I, 8, FALSE)</f>
        <v>1479890743</v>
      </c>
    </row>
    <row r="2012" spans="1:8" ht="30" x14ac:dyDescent="0.25">
      <c r="A2012" s="1" t="s">
        <v>2011</v>
      </c>
      <c r="B2012" s="1" t="str">
        <f>VLOOKUP(A2012, Kickstarter!B:C, 2, FALSE)</f>
        <v>Weighitz are miniature smart scales designed to weigh anything in the home.</v>
      </c>
      <c r="C2012" s="9">
        <f>VLOOKUP(A2012, Kickstarter!B:E, 3, FALSE)</f>
        <v>30000</v>
      </c>
      <c r="D2012">
        <f>VLOOKUP(A2012, Kickstarter!B:E, 4, FALSE)</f>
        <v>96015.9</v>
      </c>
      <c r="E2012" t="str">
        <f>VLOOKUP(A2012, Kickstarter!B:F, 5, FALSE)</f>
        <v>successful</v>
      </c>
      <c r="F2012" t="str">
        <f>VLOOKUP(A2012, Kickstarter!B:G, 6, FALSE)</f>
        <v>US</v>
      </c>
      <c r="G2012" t="str">
        <f>VLOOKUP(A2012, Kickstarter!B:H, 7, FALSE)</f>
        <v>USD</v>
      </c>
      <c r="H2012">
        <f>VLOOKUP(A2012, Kickstarter!B:I, 8, FALSE)</f>
        <v>1471564491</v>
      </c>
    </row>
    <row r="2013" spans="1:8" ht="45" x14ac:dyDescent="0.25">
      <c r="A2013" s="1" t="s">
        <v>2012</v>
      </c>
      <c r="B2013" s="1" t="str">
        <f>VLOOKUP(A2013, Kickstarter!B:C, 2, FALSE)</f>
        <v>FLUXO â€“ The first smart design lamp where you can move the light in any direction with app and sensor control.</v>
      </c>
      <c r="C2013" s="9">
        <f>VLOOKUP(A2013, Kickstarter!B:E, 3, FALSE)</f>
        <v>50000</v>
      </c>
      <c r="D2013">
        <f>VLOOKUP(A2013, Kickstarter!B:E, 4, FALSE)</f>
        <v>409782</v>
      </c>
      <c r="E2013" t="str">
        <f>VLOOKUP(A2013, Kickstarter!B:F, 5, FALSE)</f>
        <v>successful</v>
      </c>
      <c r="F2013" t="str">
        <f>VLOOKUP(A2013, Kickstarter!B:G, 6, FALSE)</f>
        <v>AT</v>
      </c>
      <c r="G2013" t="str">
        <f>VLOOKUP(A2013, Kickstarter!B:H, 7, FALSE)</f>
        <v>EUR</v>
      </c>
      <c r="H2013">
        <f>VLOOKUP(A2013, Kickstarter!B:I, 8, FALSE)</f>
        <v>1452553200</v>
      </c>
    </row>
    <row r="2014" spans="1:8" ht="45" x14ac:dyDescent="0.25">
      <c r="A2014" s="1" t="s">
        <v>2013</v>
      </c>
      <c r="B2014" s="1" t="str">
        <f>VLOOKUP(A2014, Kickstarter!B:C, 2, FALSE)</f>
        <v>FishBit is an app and connected device to monitor and control your aquariumâ€™s water composition to help your tank thrive.</v>
      </c>
      <c r="C2014" s="9">
        <f>VLOOKUP(A2014, Kickstarter!B:E, 3, FALSE)</f>
        <v>5000</v>
      </c>
      <c r="D2014">
        <f>VLOOKUP(A2014, Kickstarter!B:E, 4, FALSE)</f>
        <v>11745</v>
      </c>
      <c r="E2014" t="str">
        <f>VLOOKUP(A2014, Kickstarter!B:F, 5, FALSE)</f>
        <v>successful</v>
      </c>
      <c r="F2014" t="str">
        <f>VLOOKUP(A2014, Kickstarter!B:G, 6, FALSE)</f>
        <v>US</v>
      </c>
      <c r="G2014" t="str">
        <f>VLOOKUP(A2014, Kickstarter!B:H, 7, FALSE)</f>
        <v>USD</v>
      </c>
      <c r="H2014">
        <f>VLOOKUP(A2014, Kickstarter!B:I, 8, FALSE)</f>
        <v>1423165441</v>
      </c>
    </row>
    <row r="2015" spans="1:8" ht="60" x14ac:dyDescent="0.25">
      <c r="A2015" s="1" t="s">
        <v>2014</v>
      </c>
      <c r="B2015" s="1" t="str">
        <f>VLOOKUP(A2015, Kickstarter!B:C, 2, FALSE)</f>
        <v>Crowds can slow WiFi to a crawl, but not Portal. Stream ultraHD videos without buffering and play Internet games without lagging.</v>
      </c>
      <c r="C2015" s="9">
        <f>VLOOKUP(A2015, Kickstarter!B:E, 3, FALSE)</f>
        <v>160000</v>
      </c>
      <c r="D2015">
        <f>VLOOKUP(A2015, Kickstarter!B:E, 4, FALSE)</f>
        <v>791862</v>
      </c>
      <c r="E2015" t="str">
        <f>VLOOKUP(A2015, Kickstarter!B:F, 5, FALSE)</f>
        <v>successful</v>
      </c>
      <c r="F2015" t="str">
        <f>VLOOKUP(A2015, Kickstarter!B:G, 6, FALSE)</f>
        <v>US</v>
      </c>
      <c r="G2015" t="str">
        <f>VLOOKUP(A2015, Kickstarter!B:H, 7, FALSE)</f>
        <v>USD</v>
      </c>
      <c r="H2015">
        <f>VLOOKUP(A2015, Kickstarter!B:I, 8, FALSE)</f>
        <v>1468019014</v>
      </c>
    </row>
    <row r="2016" spans="1:8" ht="45" x14ac:dyDescent="0.25">
      <c r="A2016" s="1" t="s">
        <v>2015</v>
      </c>
      <c r="B2016" s="1" t="str">
        <f>VLOOKUP(A2016, Kickstarter!B:C, 2, FALSE)</f>
        <v>It's a pen that can draw in the air! 3Doodler is the 3D printing pen you can hold in your hand. Lift your imagination off the page!</v>
      </c>
      <c r="C2016" s="9">
        <f>VLOOKUP(A2016, Kickstarter!B:E, 3, FALSE)</f>
        <v>30000</v>
      </c>
      <c r="D2016">
        <f>VLOOKUP(A2016, Kickstarter!B:E, 4, FALSE)</f>
        <v>2344134.67</v>
      </c>
      <c r="E2016" t="str">
        <f>VLOOKUP(A2016, Kickstarter!B:F, 5, FALSE)</f>
        <v>successful</v>
      </c>
      <c r="F2016" t="str">
        <f>VLOOKUP(A2016, Kickstarter!B:G, 6, FALSE)</f>
        <v>US</v>
      </c>
      <c r="G2016" t="str">
        <f>VLOOKUP(A2016, Kickstarter!B:H, 7, FALSE)</f>
        <v>USD</v>
      </c>
      <c r="H2016">
        <f>VLOOKUP(A2016, Kickstarter!B:I, 8, FALSE)</f>
        <v>1364184539</v>
      </c>
    </row>
    <row r="2017" spans="1:8" ht="45" x14ac:dyDescent="0.25">
      <c r="A2017" s="1" t="s">
        <v>2016</v>
      </c>
      <c r="B2017" s="1" t="str">
        <f>VLOOKUP(A2017, Kickstarter!B:C, 2, FALSE)</f>
        <v>ExtraCore is a 1" x 1" 22 I/O pin Arduino Compatible. It's 1.7 grams and 16mhz of tiny Arduino style coolness.</v>
      </c>
      <c r="C2017" s="9">
        <f>VLOOKUP(A2017, Kickstarter!B:E, 3, FALSE)</f>
        <v>7200</v>
      </c>
      <c r="D2017">
        <f>VLOOKUP(A2017, Kickstarter!B:E, 4, FALSE)</f>
        <v>8136.01</v>
      </c>
      <c r="E2017" t="str">
        <f>VLOOKUP(A2017, Kickstarter!B:F, 5, FALSE)</f>
        <v>successful</v>
      </c>
      <c r="F2017" t="str">
        <f>VLOOKUP(A2017, Kickstarter!B:G, 6, FALSE)</f>
        <v>US</v>
      </c>
      <c r="G2017" t="str">
        <f>VLOOKUP(A2017, Kickstarter!B:H, 7, FALSE)</f>
        <v>USD</v>
      </c>
      <c r="H2017">
        <f>VLOOKUP(A2017, Kickstarter!B:I, 8, FALSE)</f>
        <v>1315602163</v>
      </c>
    </row>
    <row r="2018" spans="1:8" ht="30" x14ac:dyDescent="0.25">
      <c r="A2018" s="1" t="s">
        <v>2017</v>
      </c>
      <c r="B2018" s="1" t="str">
        <f>VLOOKUP(A2018, Kickstarter!B:C, 2, FALSE)</f>
        <v>A smart, compact power supply designed to power anything, anywhere</v>
      </c>
      <c r="C2018" s="9">
        <f>VLOOKUP(A2018, Kickstarter!B:E, 3, FALSE)</f>
        <v>10000</v>
      </c>
      <c r="D2018">
        <f>VLOOKUP(A2018, Kickstarter!B:E, 4, FALSE)</f>
        <v>92154.22</v>
      </c>
      <c r="E2018" t="str">
        <f>VLOOKUP(A2018, Kickstarter!B:F, 5, FALSE)</f>
        <v>successful</v>
      </c>
      <c r="F2018" t="str">
        <f>VLOOKUP(A2018, Kickstarter!B:G, 6, FALSE)</f>
        <v>US</v>
      </c>
      <c r="G2018" t="str">
        <f>VLOOKUP(A2018, Kickstarter!B:H, 7, FALSE)</f>
        <v>USD</v>
      </c>
      <c r="H2018">
        <f>VLOOKUP(A2018, Kickstarter!B:I, 8, FALSE)</f>
        <v>1362863299</v>
      </c>
    </row>
    <row r="2019" spans="1:8" ht="60" x14ac:dyDescent="0.25">
      <c r="A2019" s="1" t="s">
        <v>2018</v>
      </c>
      <c r="B2019" s="1" t="str">
        <f>VLOOKUP(A2019, Kickstarter!B:C, 2, FALSE)</f>
        <v>A big red truck filled with cutting-edge maker tools that goes from school to school, bringing the joy of building back to kids.</v>
      </c>
      <c r="C2019" s="9">
        <f>VLOOKUP(A2019, Kickstarter!B:E, 3, FALSE)</f>
        <v>25000</v>
      </c>
      <c r="D2019">
        <f>VLOOKUP(A2019, Kickstarter!B:E, 4, FALSE)</f>
        <v>31275.599999999999</v>
      </c>
      <c r="E2019" t="str">
        <f>VLOOKUP(A2019, Kickstarter!B:F, 5, FALSE)</f>
        <v>successful</v>
      </c>
      <c r="F2019" t="str">
        <f>VLOOKUP(A2019, Kickstarter!B:G, 6, FALSE)</f>
        <v>US</v>
      </c>
      <c r="G2019" t="str">
        <f>VLOOKUP(A2019, Kickstarter!B:H, 7, FALSE)</f>
        <v>USD</v>
      </c>
      <c r="H2019">
        <f>VLOOKUP(A2019, Kickstarter!B:I, 8, FALSE)</f>
        <v>1332561600</v>
      </c>
    </row>
    <row r="2020" spans="1:8" ht="60" x14ac:dyDescent="0.25">
      <c r="A2020" s="1" t="s">
        <v>2019</v>
      </c>
      <c r="B2020" s="1" t="str">
        <f>VLOOKUP(A2020, Kickstarter!B:C, 2, FALSE)</f>
        <v>Scriba puts creative control back in your hands. Its flexible body and dynamic squeeze motion responding beautifully to your touch.</v>
      </c>
      <c r="C2020" s="9">
        <f>VLOOKUP(A2020, Kickstarter!B:E, 3, FALSE)</f>
        <v>65000</v>
      </c>
      <c r="D2020">
        <f>VLOOKUP(A2020, Kickstarter!B:E, 4, FALSE)</f>
        <v>66458.23</v>
      </c>
      <c r="E2020" t="str">
        <f>VLOOKUP(A2020, Kickstarter!B:F, 5, FALSE)</f>
        <v>successful</v>
      </c>
      <c r="F2020" t="str">
        <f>VLOOKUP(A2020, Kickstarter!B:G, 6, FALSE)</f>
        <v>IE</v>
      </c>
      <c r="G2020" t="str">
        <f>VLOOKUP(A2020, Kickstarter!B:H, 7, FALSE)</f>
        <v>EUR</v>
      </c>
      <c r="H2020">
        <f>VLOOKUP(A2020, Kickstarter!B:I, 8, FALSE)</f>
        <v>1439455609</v>
      </c>
    </row>
    <row r="2021" spans="1:8" ht="60" x14ac:dyDescent="0.25">
      <c r="A2021" s="1" t="s">
        <v>2020</v>
      </c>
      <c r="B2021" s="1" t="str">
        <f>VLOOKUP(A2021, Kickstarter!B:C, 2, FALSE)</f>
        <v>Far-field voice control extension to your speakers, home &amp; office appliances. Touch Sensing with Arduino &amp; Linux for making projects.</v>
      </c>
      <c r="C2021" s="9">
        <f>VLOOKUP(A2021, Kickstarter!B:E, 3, FALSE)</f>
        <v>40000</v>
      </c>
      <c r="D2021">
        <f>VLOOKUP(A2021, Kickstarter!B:E, 4, FALSE)</f>
        <v>193963.9</v>
      </c>
      <c r="E2021" t="str">
        <f>VLOOKUP(A2021, Kickstarter!B:F, 5, FALSE)</f>
        <v>successful</v>
      </c>
      <c r="F2021" t="str">
        <f>VLOOKUP(A2021, Kickstarter!B:G, 6, FALSE)</f>
        <v>US</v>
      </c>
      <c r="G2021" t="str">
        <f>VLOOKUP(A2021, Kickstarter!B:H, 7, FALSE)</f>
        <v>USD</v>
      </c>
      <c r="H2021">
        <f>VLOOKUP(A2021, Kickstarter!B:I, 8, FALSE)</f>
        <v>1474563621</v>
      </c>
    </row>
    <row r="2022" spans="1:8" ht="60" x14ac:dyDescent="0.25">
      <c r="A2022" s="1" t="s">
        <v>2021</v>
      </c>
      <c r="B2022" s="1" t="str">
        <f>VLOOKUP(A2022, Kickstarter!B:C, 2, FALSE)</f>
        <v>Low Voltage Metal Sensor directly compatible with Arduino type computers for Robotics, &amp; Motor Control, WITHOUT USING MAGNETS!</v>
      </c>
      <c r="C2022" s="9">
        <f>VLOOKUP(A2022, Kickstarter!B:E, 3, FALSE)</f>
        <v>1500</v>
      </c>
      <c r="D2022">
        <f>VLOOKUP(A2022, Kickstarter!B:E, 4, FALSE)</f>
        <v>2885</v>
      </c>
      <c r="E2022" t="str">
        <f>VLOOKUP(A2022, Kickstarter!B:F, 5, FALSE)</f>
        <v>successful</v>
      </c>
      <c r="F2022" t="str">
        <f>VLOOKUP(A2022, Kickstarter!B:G, 6, FALSE)</f>
        <v>US</v>
      </c>
      <c r="G2022" t="str">
        <f>VLOOKUP(A2022, Kickstarter!B:H, 7, FALSE)</f>
        <v>USD</v>
      </c>
      <c r="H2022">
        <f>VLOOKUP(A2022, Kickstarter!B:I, 8, FALSE)</f>
        <v>1400108640</v>
      </c>
    </row>
    <row r="2023" spans="1:8" ht="60" x14ac:dyDescent="0.25">
      <c r="A2023" s="1" t="s">
        <v>2022</v>
      </c>
      <c r="B2023" s="1" t="str">
        <f>VLOOKUP(A2023, Kickstarter!B:C, 2, FALSE)</f>
        <v>The m!lTone is an open-source synth &amp; MIDI controller.Create music &amp; control video,lights &amp; sound w/ this refreshingly original device.</v>
      </c>
      <c r="C2023" s="9">
        <f>VLOOKUP(A2023, Kickstarter!B:E, 3, FALSE)</f>
        <v>5000</v>
      </c>
      <c r="D2023">
        <f>VLOOKUP(A2023, Kickstarter!B:E, 4, FALSE)</f>
        <v>14055</v>
      </c>
      <c r="E2023" t="str">
        <f>VLOOKUP(A2023, Kickstarter!B:F, 5, FALSE)</f>
        <v>successful</v>
      </c>
      <c r="F2023" t="str">
        <f>VLOOKUP(A2023, Kickstarter!B:G, 6, FALSE)</f>
        <v>US</v>
      </c>
      <c r="G2023" t="str">
        <f>VLOOKUP(A2023, Kickstarter!B:H, 7, FALSE)</f>
        <v>USD</v>
      </c>
      <c r="H2023">
        <f>VLOOKUP(A2023, Kickstarter!B:I, 8, FALSE)</f>
        <v>1411522897</v>
      </c>
    </row>
    <row r="2024" spans="1:8" ht="60" x14ac:dyDescent="0.25">
      <c r="A2024" s="1" t="s">
        <v>2023</v>
      </c>
      <c r="B2024" s="1" t="str">
        <f>VLOOKUP(A2024, Kickstarter!B:C, 2, FALSE)</f>
        <v>Acanvas is a Wi-Fi connected and customizable art display that hangs on any wall, charges itself and streams art into your home</v>
      </c>
      <c r="C2024" s="9">
        <f>VLOOKUP(A2024, Kickstarter!B:E, 3, FALSE)</f>
        <v>100000</v>
      </c>
      <c r="D2024">
        <f>VLOOKUP(A2024, Kickstarter!B:E, 4, FALSE)</f>
        <v>125137</v>
      </c>
      <c r="E2024" t="str">
        <f>VLOOKUP(A2024, Kickstarter!B:F, 5, FALSE)</f>
        <v>successful</v>
      </c>
      <c r="F2024" t="str">
        <f>VLOOKUP(A2024, Kickstarter!B:G, 6, FALSE)</f>
        <v>US</v>
      </c>
      <c r="G2024" t="str">
        <f>VLOOKUP(A2024, Kickstarter!B:H, 7, FALSE)</f>
        <v>USD</v>
      </c>
      <c r="H2024">
        <f>VLOOKUP(A2024, Kickstarter!B:I, 8, FALSE)</f>
        <v>1465652372</v>
      </c>
    </row>
    <row r="2025" spans="1:8" ht="60" x14ac:dyDescent="0.25">
      <c r="A2025" s="1" t="s">
        <v>2024</v>
      </c>
      <c r="B2025" s="1" t="str">
        <f>VLOOKUP(A2025, Kickstarter!B:C, 2, FALSE)</f>
        <v>A digital window that opens to beautiful scenery from around the world with 4K-shot videos and sound. Place it anywhere, be anywhere.</v>
      </c>
      <c r="C2025" s="9">
        <f>VLOOKUP(A2025, Kickstarter!B:E, 3, FALSE)</f>
        <v>100000</v>
      </c>
      <c r="D2025">
        <f>VLOOKUP(A2025, Kickstarter!B:E, 4, FALSE)</f>
        <v>161459</v>
      </c>
      <c r="E2025" t="str">
        <f>VLOOKUP(A2025, Kickstarter!B:F, 5, FALSE)</f>
        <v>successful</v>
      </c>
      <c r="F2025" t="str">
        <f>VLOOKUP(A2025, Kickstarter!B:G, 6, FALSE)</f>
        <v>US</v>
      </c>
      <c r="G2025" t="str">
        <f>VLOOKUP(A2025, Kickstarter!B:H, 7, FALSE)</f>
        <v>USD</v>
      </c>
      <c r="H2025">
        <f>VLOOKUP(A2025, Kickstarter!B:I, 8, FALSE)</f>
        <v>1434017153</v>
      </c>
    </row>
    <row r="2026" spans="1:8" ht="60" x14ac:dyDescent="0.25">
      <c r="A2026" s="1" t="s">
        <v>2025</v>
      </c>
      <c r="B2026" s="1" t="str">
        <f>VLOOKUP(A2026, Kickstarter!B:C, 2, FALSE)</f>
        <v>RA - 3D Printer board. This board can control 3 extruders, bed heaters, Elefu control panel, 4 temp monitors, lighting and more.</v>
      </c>
      <c r="C2026" s="9">
        <f>VLOOKUP(A2026, Kickstarter!B:E, 3, FALSE)</f>
        <v>4000</v>
      </c>
      <c r="D2026">
        <f>VLOOKUP(A2026, Kickstarter!B:E, 4, FALSE)</f>
        <v>23414</v>
      </c>
      <c r="E2026" t="str">
        <f>VLOOKUP(A2026, Kickstarter!B:F, 5, FALSE)</f>
        <v>successful</v>
      </c>
      <c r="F2026" t="str">
        <f>VLOOKUP(A2026, Kickstarter!B:G, 6, FALSE)</f>
        <v>US</v>
      </c>
      <c r="G2026" t="str">
        <f>VLOOKUP(A2026, Kickstarter!B:H, 7, FALSE)</f>
        <v>USD</v>
      </c>
      <c r="H2026">
        <f>VLOOKUP(A2026, Kickstarter!B:I, 8, FALSE)</f>
        <v>1344826800</v>
      </c>
    </row>
    <row r="2027" spans="1:8" ht="60" x14ac:dyDescent="0.25">
      <c r="A2027" s="1" t="s">
        <v>2026</v>
      </c>
      <c r="B2027" s="1" t="str">
        <f>VLOOKUP(A2027, Kickstarter!B:C, 2, FALSE)</f>
        <v>A complete Home Security System in a single device: Flare protects you and your home all by itself. Secure, beautiful and affordable.</v>
      </c>
      <c r="C2027" s="9">
        <f>VLOOKUP(A2027, Kickstarter!B:E, 3, FALSE)</f>
        <v>80000</v>
      </c>
      <c r="D2027">
        <f>VLOOKUP(A2027, Kickstarter!B:E, 4, FALSE)</f>
        <v>160920</v>
      </c>
      <c r="E2027" t="str">
        <f>VLOOKUP(A2027, Kickstarter!B:F, 5, FALSE)</f>
        <v>successful</v>
      </c>
      <c r="F2027" t="str">
        <f>VLOOKUP(A2027, Kickstarter!B:G, 6, FALSE)</f>
        <v>DE</v>
      </c>
      <c r="G2027" t="str">
        <f>VLOOKUP(A2027, Kickstarter!B:H, 7, FALSE)</f>
        <v>EUR</v>
      </c>
      <c r="H2027">
        <f>VLOOKUP(A2027, Kickstarter!B:I, 8, FALSE)</f>
        <v>1433996746</v>
      </c>
    </row>
    <row r="2028" spans="1:8" ht="30" x14ac:dyDescent="0.25">
      <c r="A2028" s="1" t="s">
        <v>2027</v>
      </c>
      <c r="B2028" s="1" t="str">
        <f>VLOOKUP(A2028, Kickstarter!B:C, 2, FALSE)</f>
        <v>MIDI Sprout enables plants to play synthesizers in real time.</v>
      </c>
      <c r="C2028" s="9">
        <f>VLOOKUP(A2028, Kickstarter!B:E, 3, FALSE)</f>
        <v>25000</v>
      </c>
      <c r="D2028">
        <f>VLOOKUP(A2028, Kickstarter!B:E, 4, FALSE)</f>
        <v>33370.769999999997</v>
      </c>
      <c r="E2028" t="str">
        <f>VLOOKUP(A2028, Kickstarter!B:F, 5, FALSE)</f>
        <v>successful</v>
      </c>
      <c r="F2028" t="str">
        <f>VLOOKUP(A2028, Kickstarter!B:G, 6, FALSE)</f>
        <v>US</v>
      </c>
      <c r="G2028" t="str">
        <f>VLOOKUP(A2028, Kickstarter!B:H, 7, FALSE)</f>
        <v>USD</v>
      </c>
      <c r="H2028">
        <f>VLOOKUP(A2028, Kickstarter!B:I, 8, FALSE)</f>
        <v>1398052740</v>
      </c>
    </row>
    <row r="2029" spans="1:8" ht="45" x14ac:dyDescent="0.25">
      <c r="A2029" s="1" t="s">
        <v>2028</v>
      </c>
      <c r="B2029" s="1" t="str">
        <f>VLOOKUP(A2029, Kickstarter!B:C, 2, FALSE)</f>
        <v>Modular smartphone-based headset with external sensors for 4" - 5.7" Android &amp; iOS phones, iPhone 6 Plus included!</v>
      </c>
      <c r="C2029" s="9">
        <f>VLOOKUP(A2029, Kickstarter!B:E, 3, FALSE)</f>
        <v>100000</v>
      </c>
      <c r="D2029">
        <f>VLOOKUP(A2029, Kickstarter!B:E, 4, FALSE)</f>
        <v>120249</v>
      </c>
      <c r="E2029" t="str">
        <f>VLOOKUP(A2029, Kickstarter!B:F, 5, FALSE)</f>
        <v>successful</v>
      </c>
      <c r="F2029" t="str">
        <f>VLOOKUP(A2029, Kickstarter!B:G, 6, FALSE)</f>
        <v>US</v>
      </c>
      <c r="G2029" t="str">
        <f>VLOOKUP(A2029, Kickstarter!B:H, 7, FALSE)</f>
        <v>USD</v>
      </c>
      <c r="H2029">
        <f>VLOOKUP(A2029, Kickstarter!B:I, 8, FALSE)</f>
        <v>1427740319</v>
      </c>
    </row>
    <row r="2030" spans="1:8" ht="30" x14ac:dyDescent="0.25">
      <c r="A2030" s="1" t="s">
        <v>2029</v>
      </c>
      <c r="B2030" s="1" t="str">
        <f>VLOOKUP(A2030, Kickstarter!B:C, 2, FALSE)</f>
        <v>Building an open source Bussard fusion reactor, aka the Polywell.</v>
      </c>
      <c r="C2030" s="9">
        <f>VLOOKUP(A2030, Kickstarter!B:E, 3, FALSE)</f>
        <v>3000</v>
      </c>
      <c r="D2030">
        <f>VLOOKUP(A2030, Kickstarter!B:E, 4, FALSE)</f>
        <v>3785</v>
      </c>
      <c r="E2030" t="str">
        <f>VLOOKUP(A2030, Kickstarter!B:F, 5, FALSE)</f>
        <v>successful</v>
      </c>
      <c r="F2030" t="str">
        <f>VLOOKUP(A2030, Kickstarter!B:G, 6, FALSE)</f>
        <v>US</v>
      </c>
      <c r="G2030" t="str">
        <f>VLOOKUP(A2030, Kickstarter!B:H, 7, FALSE)</f>
        <v>USD</v>
      </c>
      <c r="H2030">
        <f>VLOOKUP(A2030, Kickstarter!B:I, 8, FALSE)</f>
        <v>1268690100</v>
      </c>
    </row>
    <row r="2031" spans="1:8" ht="45" x14ac:dyDescent="0.25">
      <c r="A2031" s="1" t="s">
        <v>2030</v>
      </c>
      <c r="B2031" s="1" t="str">
        <f>VLOOKUP(A2031, Kickstarter!B:C, 2, FALSE)</f>
        <v>Lumin8 Pro is a fun and easy to use light controller that makes light dance to your favorite music.</v>
      </c>
      <c r="C2031" s="9">
        <f>VLOOKUP(A2031, Kickstarter!B:E, 3, FALSE)</f>
        <v>2500</v>
      </c>
      <c r="D2031">
        <f>VLOOKUP(A2031, Kickstarter!B:E, 4, FALSE)</f>
        <v>9030</v>
      </c>
      <c r="E2031" t="str">
        <f>VLOOKUP(A2031, Kickstarter!B:F, 5, FALSE)</f>
        <v>successful</v>
      </c>
      <c r="F2031" t="str">
        <f>VLOOKUP(A2031, Kickstarter!B:G, 6, FALSE)</f>
        <v>US</v>
      </c>
      <c r="G2031" t="str">
        <f>VLOOKUP(A2031, Kickstarter!B:H, 7, FALSE)</f>
        <v>USD</v>
      </c>
      <c r="H2031">
        <f>VLOOKUP(A2031, Kickstarter!B:I, 8, FALSE)</f>
        <v>1409099481</v>
      </c>
    </row>
    <row r="2032" spans="1:8" ht="45" x14ac:dyDescent="0.25">
      <c r="A2032" s="1" t="s">
        <v>2031</v>
      </c>
      <c r="B2032" s="1" t="str">
        <f>VLOOKUP(A2032, Kickstarter!B:C, 2, FALSE)</f>
        <v>A stylish, retro, and fun arcade cabinet for your Raspberry Pi, Mini-ITX, Pandaboard, or other mini PC from the makers of Pibow</v>
      </c>
      <c r="C2032" s="9">
        <f>VLOOKUP(A2032, Kickstarter!B:E, 3, FALSE)</f>
        <v>32768</v>
      </c>
      <c r="D2032">
        <f>VLOOKUP(A2032, Kickstarter!B:E, 4, FALSE)</f>
        <v>74134</v>
      </c>
      <c r="E2032" t="str">
        <f>VLOOKUP(A2032, Kickstarter!B:F, 5, FALSE)</f>
        <v>successful</v>
      </c>
      <c r="F2032" t="str">
        <f>VLOOKUP(A2032, Kickstarter!B:G, 6, FALSE)</f>
        <v>GB</v>
      </c>
      <c r="G2032" t="str">
        <f>VLOOKUP(A2032, Kickstarter!B:H, 7, FALSE)</f>
        <v>GBP</v>
      </c>
      <c r="H2032">
        <f>VLOOKUP(A2032, Kickstarter!B:I, 8, FALSE)</f>
        <v>1354233296</v>
      </c>
    </row>
    <row r="2033" spans="1:8" ht="45" x14ac:dyDescent="0.25">
      <c r="A2033" s="1" t="s">
        <v>2032</v>
      </c>
      <c r="B2033" s="1" t="str">
        <f>VLOOKUP(A2033, Kickstarter!B:C, 2, FALSE)</f>
        <v>With Linkio you can use your smartphone to control every electronic you own- for only $100!</v>
      </c>
      <c r="C2033" s="9">
        <f>VLOOKUP(A2033, Kickstarter!B:E, 3, FALSE)</f>
        <v>50000</v>
      </c>
      <c r="D2033">
        <f>VLOOKUP(A2033, Kickstarter!B:E, 4, FALSE)</f>
        <v>60175</v>
      </c>
      <c r="E2033" t="str">
        <f>VLOOKUP(A2033, Kickstarter!B:F, 5, FALSE)</f>
        <v>successful</v>
      </c>
      <c r="F2033" t="str">
        <f>VLOOKUP(A2033, Kickstarter!B:G, 6, FALSE)</f>
        <v>NL</v>
      </c>
      <c r="G2033" t="str">
        <f>VLOOKUP(A2033, Kickstarter!B:H, 7, FALSE)</f>
        <v>EUR</v>
      </c>
      <c r="H2033">
        <f>VLOOKUP(A2033, Kickstarter!B:I, 8, FALSE)</f>
        <v>1420765200</v>
      </c>
    </row>
    <row r="2034" spans="1:8" ht="60" x14ac:dyDescent="0.25">
      <c r="A2034" s="1" t="s">
        <v>2033</v>
      </c>
      <c r="B2034" s="1" t="str">
        <f>VLOOKUP(A2034, Kickstarter!B:C, 2, FALSE)</f>
        <v>PocketLab Voyager and PocketLab Weather are rugged science labs that you can take anywhere to explore the world around you.</v>
      </c>
      <c r="C2034" s="9">
        <f>VLOOKUP(A2034, Kickstarter!B:E, 3, FALSE)</f>
        <v>25000</v>
      </c>
      <c r="D2034">
        <f>VLOOKUP(A2034, Kickstarter!B:E, 4, FALSE)</f>
        <v>76047</v>
      </c>
      <c r="E2034" t="str">
        <f>VLOOKUP(A2034, Kickstarter!B:F, 5, FALSE)</f>
        <v>successful</v>
      </c>
      <c r="F2034" t="str">
        <f>VLOOKUP(A2034, Kickstarter!B:G, 6, FALSE)</f>
        <v>US</v>
      </c>
      <c r="G2034" t="str">
        <f>VLOOKUP(A2034, Kickstarter!B:H, 7, FALSE)</f>
        <v>USD</v>
      </c>
      <c r="H2034">
        <f>VLOOKUP(A2034, Kickstarter!B:I, 8, FALSE)</f>
        <v>1481778000</v>
      </c>
    </row>
    <row r="2035" spans="1:8" ht="60" x14ac:dyDescent="0.25">
      <c r="A2035" s="1" t="s">
        <v>2034</v>
      </c>
      <c r="B2035" s="1" t="str">
        <f>VLOOKUP(A2035, Kickstarter!B:C, 2, FALSE)</f>
        <v>BrewNannyâ„¢ accurately measures the health and progress of your home brew and alerts you to problems immediately, wherever you are.</v>
      </c>
      <c r="C2035" s="9">
        <f>VLOOKUP(A2035, Kickstarter!B:E, 3, FALSE)</f>
        <v>25000</v>
      </c>
      <c r="D2035">
        <f>VLOOKUP(A2035, Kickstarter!B:E, 4, FALSE)</f>
        <v>44669</v>
      </c>
      <c r="E2035" t="str">
        <f>VLOOKUP(A2035, Kickstarter!B:F, 5, FALSE)</f>
        <v>successful</v>
      </c>
      <c r="F2035" t="str">
        <f>VLOOKUP(A2035, Kickstarter!B:G, 6, FALSE)</f>
        <v>US</v>
      </c>
      <c r="G2035" t="str">
        <f>VLOOKUP(A2035, Kickstarter!B:H, 7, FALSE)</f>
        <v>USD</v>
      </c>
      <c r="H2035">
        <f>VLOOKUP(A2035, Kickstarter!B:I, 8, FALSE)</f>
        <v>1398477518</v>
      </c>
    </row>
    <row r="2036" spans="1:8" ht="60" x14ac:dyDescent="0.25">
      <c r="A2036" s="1" t="s">
        <v>2035</v>
      </c>
      <c r="B2036" s="1" t="str">
        <f>VLOOKUP(A2036, Kickstarter!B:C, 2, FALSE)</f>
        <v>A Wireless Virtual Reality HMD that's Fashionable &amp; Compact; Features 3D Gesture Input, Position Tracking, &amp; Augmented Reality Overlays</v>
      </c>
      <c r="C2036" s="9">
        <f>VLOOKUP(A2036, Kickstarter!B:E, 3, FALSE)</f>
        <v>78000</v>
      </c>
      <c r="D2036">
        <f>VLOOKUP(A2036, Kickstarter!B:E, 4, FALSE)</f>
        <v>301719.59000000003</v>
      </c>
      <c r="E2036" t="str">
        <f>VLOOKUP(A2036, Kickstarter!B:F, 5, FALSE)</f>
        <v>successful</v>
      </c>
      <c r="F2036" t="str">
        <f>VLOOKUP(A2036, Kickstarter!B:G, 6, FALSE)</f>
        <v>US</v>
      </c>
      <c r="G2036" t="str">
        <f>VLOOKUP(A2036, Kickstarter!B:H, 7, FALSE)</f>
        <v>USD</v>
      </c>
      <c r="H2036">
        <f>VLOOKUP(A2036, Kickstarter!B:I, 8, FALSE)</f>
        <v>1430981880</v>
      </c>
    </row>
    <row r="2037" spans="1:8" ht="60" x14ac:dyDescent="0.25">
      <c r="A2037" s="1" t="s">
        <v>2036</v>
      </c>
      <c r="B2037" s="1" t="str">
        <f>VLOOKUP(A2037, Kickstarter!B:C, 2, FALSE)</f>
        <v>Announcing the GANGLION and the ULTRACORTEXâ€”a $99 biodata acquisition device and a 3D-printed, brain-sensing headset.</v>
      </c>
      <c r="C2037" s="9">
        <f>VLOOKUP(A2037, Kickstarter!B:E, 3, FALSE)</f>
        <v>80000</v>
      </c>
      <c r="D2037">
        <f>VLOOKUP(A2037, Kickstarter!B:E, 4, FALSE)</f>
        <v>168829.14</v>
      </c>
      <c r="E2037" t="str">
        <f>VLOOKUP(A2037, Kickstarter!B:F, 5, FALSE)</f>
        <v>successful</v>
      </c>
      <c r="F2037" t="str">
        <f>VLOOKUP(A2037, Kickstarter!B:G, 6, FALSE)</f>
        <v>US</v>
      </c>
      <c r="G2037" t="str">
        <f>VLOOKUP(A2037, Kickstarter!B:H, 7, FALSE)</f>
        <v>USD</v>
      </c>
      <c r="H2037">
        <f>VLOOKUP(A2037, Kickstarter!B:I, 8, FALSE)</f>
        <v>1450486800</v>
      </c>
    </row>
    <row r="2038" spans="1:8" ht="60" x14ac:dyDescent="0.25">
      <c r="A2038" s="1" t="s">
        <v>2037</v>
      </c>
      <c r="B2038" s="1" t="str">
        <f>VLOOKUP(A2038, Kickstarter!B:C, 2, FALSE)</f>
        <v>A high-capacity portable charger with LED lights keeps your iPhone, iPad, smartphones, tablets and other devices juiced up on-the-go.</v>
      </c>
      <c r="C2038" s="9">
        <f>VLOOKUP(A2038, Kickstarter!B:E, 3, FALSE)</f>
        <v>30000</v>
      </c>
      <c r="D2038">
        <f>VLOOKUP(A2038, Kickstarter!B:E, 4, FALSE)</f>
        <v>39500.5</v>
      </c>
      <c r="E2038" t="str">
        <f>VLOOKUP(A2038, Kickstarter!B:F, 5, FALSE)</f>
        <v>successful</v>
      </c>
      <c r="F2038" t="str">
        <f>VLOOKUP(A2038, Kickstarter!B:G, 6, FALSE)</f>
        <v>US</v>
      </c>
      <c r="G2038" t="str">
        <f>VLOOKUP(A2038, Kickstarter!B:H, 7, FALSE)</f>
        <v>USD</v>
      </c>
      <c r="H2038">
        <f>VLOOKUP(A2038, Kickstarter!B:I, 8, FALSE)</f>
        <v>1399668319</v>
      </c>
    </row>
    <row r="2039" spans="1:8" ht="45" x14ac:dyDescent="0.25">
      <c r="A2039" s="1" t="s">
        <v>2038</v>
      </c>
      <c r="B2039" s="1" t="str">
        <f>VLOOKUP(A2039, Kickstarter!B:C, 2, FALSE)</f>
        <v>With an efficiency of 97%, bicycle technology is nearly perfect. So why do we use it only for transportation?</v>
      </c>
      <c r="C2039" s="9">
        <f>VLOOKUP(A2039, Kickstarter!B:E, 3, FALSE)</f>
        <v>10000</v>
      </c>
      <c r="D2039">
        <f>VLOOKUP(A2039, Kickstarter!B:E, 4, FALSE)</f>
        <v>30047.64</v>
      </c>
      <c r="E2039" t="str">
        <f>VLOOKUP(A2039, Kickstarter!B:F, 5, FALSE)</f>
        <v>successful</v>
      </c>
      <c r="F2039" t="str">
        <f>VLOOKUP(A2039, Kickstarter!B:G, 6, FALSE)</f>
        <v>US</v>
      </c>
      <c r="G2039" t="str">
        <f>VLOOKUP(A2039, Kickstarter!B:H, 7, FALSE)</f>
        <v>USD</v>
      </c>
      <c r="H2039">
        <f>VLOOKUP(A2039, Kickstarter!B:I, 8, FALSE)</f>
        <v>1388383353</v>
      </c>
    </row>
    <row r="2040" spans="1:8" ht="60" x14ac:dyDescent="0.25">
      <c r="A2040" s="1" t="s">
        <v>2039</v>
      </c>
      <c r="B2040" s="1" t="str">
        <f>VLOOKUP(A2040, Kickstarter!B:C, 2, FALSE)</f>
        <v>The OWL is an open source, open hardware, reprogrammable effects pedal designed for musicians, coders, and hackers.</v>
      </c>
      <c r="C2040" s="9">
        <f>VLOOKUP(A2040, Kickstarter!B:E, 3, FALSE)</f>
        <v>8000</v>
      </c>
      <c r="D2040">
        <f>VLOOKUP(A2040, Kickstarter!B:E, 4, FALSE)</f>
        <v>33641</v>
      </c>
      <c r="E2040" t="str">
        <f>VLOOKUP(A2040, Kickstarter!B:F, 5, FALSE)</f>
        <v>successful</v>
      </c>
      <c r="F2040" t="str">
        <f>VLOOKUP(A2040, Kickstarter!B:G, 6, FALSE)</f>
        <v>GB</v>
      </c>
      <c r="G2040" t="str">
        <f>VLOOKUP(A2040, Kickstarter!B:H, 7, FALSE)</f>
        <v>GBP</v>
      </c>
      <c r="H2040">
        <f>VLOOKUP(A2040, Kickstarter!B:I, 8, FALSE)</f>
        <v>1372701600</v>
      </c>
    </row>
    <row r="2041" spans="1:8" ht="45" x14ac:dyDescent="0.25">
      <c r="A2041" s="1" t="s">
        <v>2040</v>
      </c>
      <c r="B2041" s="1" t="str">
        <f>VLOOKUP(A2041, Kickstarter!B:C, 2, FALSE)</f>
        <v>Open up your digital worlds with the most sophisticated, intuitive android smart projector.</v>
      </c>
      <c r="C2041" s="9">
        <f>VLOOKUP(A2041, Kickstarter!B:E, 3, FALSE)</f>
        <v>125000</v>
      </c>
      <c r="D2041">
        <f>VLOOKUP(A2041, Kickstarter!B:E, 4, FALSE)</f>
        <v>170271</v>
      </c>
      <c r="E2041" t="str">
        <f>VLOOKUP(A2041, Kickstarter!B:F, 5, FALSE)</f>
        <v>successful</v>
      </c>
      <c r="F2041" t="str">
        <f>VLOOKUP(A2041, Kickstarter!B:G, 6, FALSE)</f>
        <v>US</v>
      </c>
      <c r="G2041" t="str">
        <f>VLOOKUP(A2041, Kickstarter!B:H, 7, FALSE)</f>
        <v>USD</v>
      </c>
      <c r="H2041">
        <f>VLOOKUP(A2041, Kickstarter!B:I, 8, FALSE)</f>
        <v>1480568340</v>
      </c>
    </row>
    <row r="2042" spans="1:8" ht="30" x14ac:dyDescent="0.25">
      <c r="A2042" s="1" t="s">
        <v>2041</v>
      </c>
      <c r="B2042" s="1" t="str">
        <f>VLOOKUP(A2042, Kickstarter!B:C, 2, FALSE)</f>
        <v>4.29 Billion+ Capacitor Combinations.
No Coding Required.</v>
      </c>
      <c r="C2042" s="9">
        <f>VLOOKUP(A2042, Kickstarter!B:E, 3, FALSE)</f>
        <v>3000</v>
      </c>
      <c r="D2042">
        <f>VLOOKUP(A2042, Kickstarter!B:E, 4, FALSE)</f>
        <v>7445.14</v>
      </c>
      <c r="E2042" t="str">
        <f>VLOOKUP(A2042, Kickstarter!B:F, 5, FALSE)</f>
        <v>successful</v>
      </c>
      <c r="F2042" t="str">
        <f>VLOOKUP(A2042, Kickstarter!B:G, 6, FALSE)</f>
        <v>US</v>
      </c>
      <c r="G2042" t="str">
        <f>VLOOKUP(A2042, Kickstarter!B:H, 7, FALSE)</f>
        <v>USD</v>
      </c>
      <c r="H2042">
        <f>VLOOKUP(A2042, Kickstarter!B:I, 8, FALSE)</f>
        <v>1384557303</v>
      </c>
    </row>
    <row r="2043" spans="1:8" ht="60" x14ac:dyDescent="0.25">
      <c r="A2043" s="1" t="s">
        <v>2042</v>
      </c>
      <c r="B2043" s="1" t="str">
        <f>VLOOKUP(A2043, Kickstarter!B:C, 2, FALSE)</f>
        <v>World's first LED decor grow light that turns your plants into show pieces. Adding beauty and foliage to your home like never before</v>
      </c>
      <c r="C2043" s="9">
        <f>VLOOKUP(A2043, Kickstarter!B:E, 3, FALSE)</f>
        <v>9500</v>
      </c>
      <c r="D2043">
        <f>VLOOKUP(A2043, Kickstarter!B:E, 4, FALSE)</f>
        <v>17277</v>
      </c>
      <c r="E2043" t="str">
        <f>VLOOKUP(A2043, Kickstarter!B:F, 5, FALSE)</f>
        <v>successful</v>
      </c>
      <c r="F2043" t="str">
        <f>VLOOKUP(A2043, Kickstarter!B:G, 6, FALSE)</f>
        <v>US</v>
      </c>
      <c r="G2043" t="str">
        <f>VLOOKUP(A2043, Kickstarter!B:H, 7, FALSE)</f>
        <v>USD</v>
      </c>
      <c r="H2043">
        <f>VLOOKUP(A2043, Kickstarter!B:I, 8, FALSE)</f>
        <v>1478785027</v>
      </c>
    </row>
    <row r="2044" spans="1:8" ht="45" x14ac:dyDescent="0.25">
      <c r="A2044" s="1" t="s">
        <v>2043</v>
      </c>
      <c r="B2044" s="1" t="str">
        <f>VLOOKUP(A2044, Kickstarter!B:C, 2, FALSE)</f>
        <v>The SoundBrake headphone attachment can be used with any audio player to alert you to important outside sounds.</v>
      </c>
      <c r="C2044" s="9">
        <f>VLOOKUP(A2044, Kickstarter!B:E, 3, FALSE)</f>
        <v>10000</v>
      </c>
      <c r="D2044">
        <f>VLOOKUP(A2044, Kickstarter!B:E, 4, FALSE)</f>
        <v>12353</v>
      </c>
      <c r="E2044" t="str">
        <f>VLOOKUP(A2044, Kickstarter!B:F, 5, FALSE)</f>
        <v>successful</v>
      </c>
      <c r="F2044" t="str">
        <f>VLOOKUP(A2044, Kickstarter!B:G, 6, FALSE)</f>
        <v>US</v>
      </c>
      <c r="G2044" t="str">
        <f>VLOOKUP(A2044, Kickstarter!B:H, 7, FALSE)</f>
        <v>USD</v>
      </c>
      <c r="H2044">
        <f>VLOOKUP(A2044, Kickstarter!B:I, 8, FALSE)</f>
        <v>1453481974</v>
      </c>
    </row>
    <row r="2045" spans="1:8" ht="60" x14ac:dyDescent="0.25">
      <c r="A2045" s="1" t="s">
        <v>2044</v>
      </c>
      <c r="B2045" s="1" t="str">
        <f>VLOOKUP(A2045, Kickstarter!B:C, 2, FALSE)</f>
        <v>PS-1A is an adjustable switch mode DC-DC power supply. It is highly compact, breadboard friendly and requires no external components.</v>
      </c>
      <c r="C2045" s="9">
        <f>VLOOKUP(A2045, Kickstarter!B:E, 3, FALSE)</f>
        <v>1385</v>
      </c>
      <c r="D2045">
        <f>VLOOKUP(A2045, Kickstarter!B:E, 4, FALSE)</f>
        <v>7011</v>
      </c>
      <c r="E2045" t="str">
        <f>VLOOKUP(A2045, Kickstarter!B:F, 5, FALSE)</f>
        <v>successful</v>
      </c>
      <c r="F2045" t="str">
        <f>VLOOKUP(A2045, Kickstarter!B:G, 6, FALSE)</f>
        <v>US</v>
      </c>
      <c r="G2045" t="str">
        <f>VLOOKUP(A2045, Kickstarter!B:H, 7, FALSE)</f>
        <v>USD</v>
      </c>
      <c r="H2045">
        <f>VLOOKUP(A2045, Kickstarter!B:I, 8, FALSE)</f>
        <v>1481432340</v>
      </c>
    </row>
    <row r="2046" spans="1:8" ht="60" x14ac:dyDescent="0.25">
      <c r="A2046" s="1" t="s">
        <v>2045</v>
      </c>
      <c r="B2046" s="1" t="str">
        <f>VLOOKUP(A2046, Kickstarter!B:C, 2, FALSE)</f>
        <v>The PiSoC is an open source development platform which gives each person a unique opportunity to create, regardless of skill level.</v>
      </c>
      <c r="C2046" s="9">
        <f>VLOOKUP(A2046, Kickstarter!B:E, 3, FALSE)</f>
        <v>15000</v>
      </c>
      <c r="D2046">
        <f>VLOOKUP(A2046, Kickstarter!B:E, 4, FALSE)</f>
        <v>16232</v>
      </c>
      <c r="E2046" t="str">
        <f>VLOOKUP(A2046, Kickstarter!B:F, 5, FALSE)</f>
        <v>successful</v>
      </c>
      <c r="F2046" t="str">
        <f>VLOOKUP(A2046, Kickstarter!B:G, 6, FALSE)</f>
        <v>US</v>
      </c>
      <c r="G2046" t="str">
        <f>VLOOKUP(A2046, Kickstarter!B:H, 7, FALSE)</f>
        <v>USD</v>
      </c>
      <c r="H2046">
        <f>VLOOKUP(A2046, Kickstarter!B:I, 8, FALSE)</f>
        <v>1434212714</v>
      </c>
    </row>
    <row r="2047" spans="1:8" ht="60" x14ac:dyDescent="0.25">
      <c r="A2047" s="1" t="s">
        <v>2046</v>
      </c>
      <c r="B2047" s="1" t="str">
        <f>VLOOKUP(A2047, Kickstarter!B:C, 2, FALSE)</f>
        <v>Open Rail is a new open source universal linear rail system designed to be used with various T- Slot aluminum extrusion configurations.</v>
      </c>
      <c r="C2047" s="9">
        <f>VLOOKUP(A2047, Kickstarter!B:E, 3, FALSE)</f>
        <v>4900</v>
      </c>
      <c r="D2047">
        <f>VLOOKUP(A2047, Kickstarter!B:E, 4, FALSE)</f>
        <v>40140.01</v>
      </c>
      <c r="E2047" t="str">
        <f>VLOOKUP(A2047, Kickstarter!B:F, 5, FALSE)</f>
        <v>successful</v>
      </c>
      <c r="F2047" t="str">
        <f>VLOOKUP(A2047, Kickstarter!B:G, 6, FALSE)</f>
        <v>US</v>
      </c>
      <c r="G2047" t="str">
        <f>VLOOKUP(A2047, Kickstarter!B:H, 7, FALSE)</f>
        <v>USD</v>
      </c>
      <c r="H2047">
        <f>VLOOKUP(A2047, Kickstarter!B:I, 8, FALSE)</f>
        <v>1341799647</v>
      </c>
    </row>
    <row r="2048" spans="1:8" ht="60" x14ac:dyDescent="0.25">
      <c r="A2048" s="1" t="s">
        <v>2047</v>
      </c>
      <c r="B2048" s="1" t="str">
        <f>VLOOKUP(A2048, Kickstarter!B:C, 2, FALSE)</f>
        <v>CoAction Hero: a powerful proto-board with a 120Mhz processor, 1MB filesystem, and built-in OS for tinkerers and engineers alike.</v>
      </c>
      <c r="C2048" s="9">
        <f>VLOOKUP(A2048, Kickstarter!B:E, 3, FALSE)</f>
        <v>10000</v>
      </c>
      <c r="D2048">
        <f>VLOOKUP(A2048, Kickstarter!B:E, 4, FALSE)</f>
        <v>12110</v>
      </c>
      <c r="E2048" t="str">
        <f>VLOOKUP(A2048, Kickstarter!B:F, 5, FALSE)</f>
        <v>successful</v>
      </c>
      <c r="F2048" t="str">
        <f>VLOOKUP(A2048, Kickstarter!B:G, 6, FALSE)</f>
        <v>US</v>
      </c>
      <c r="G2048" t="str">
        <f>VLOOKUP(A2048, Kickstarter!B:H, 7, FALSE)</f>
        <v>USD</v>
      </c>
      <c r="H2048">
        <f>VLOOKUP(A2048, Kickstarter!B:I, 8, FALSE)</f>
        <v>1369282044</v>
      </c>
    </row>
    <row r="2049" spans="1:8" ht="60" x14ac:dyDescent="0.25">
      <c r="A2049" s="1" t="s">
        <v>2048</v>
      </c>
      <c r="B2049" s="1" t="str">
        <f>VLOOKUP(A2049, Kickstarter!B:C, 2, FALSE)</f>
        <v>Simple internet time-limits, usage analytics, app &amp; site blocking - across all devices in the home, controlled from your smartphone.</v>
      </c>
      <c r="C2049" s="9">
        <f>VLOOKUP(A2049, Kickstarter!B:E, 3, FALSE)</f>
        <v>98000</v>
      </c>
      <c r="D2049">
        <f>VLOOKUP(A2049, Kickstarter!B:E, 4, FALSE)</f>
        <v>100939</v>
      </c>
      <c r="E2049" t="str">
        <f>VLOOKUP(A2049, Kickstarter!B:F, 5, FALSE)</f>
        <v>successful</v>
      </c>
      <c r="F2049" t="str">
        <f>VLOOKUP(A2049, Kickstarter!B:G, 6, FALSE)</f>
        <v>AU</v>
      </c>
      <c r="G2049" t="str">
        <f>VLOOKUP(A2049, Kickstarter!B:H, 7, FALSE)</f>
        <v>AUD</v>
      </c>
      <c r="H2049">
        <f>VLOOKUP(A2049, Kickstarter!B:I, 8, FALSE)</f>
        <v>1429228800</v>
      </c>
    </row>
    <row r="2050" spans="1:8" ht="60" x14ac:dyDescent="0.25">
      <c r="A2050" s="1" t="s">
        <v>2049</v>
      </c>
      <c r="B2050" s="1" t="str">
        <f>VLOOKUP(A2050, Kickstarter!B:C, 2, FALSE)</f>
        <v>A lightweight generator to charge your phone, lights, and removable battery pack as you bicycle. Pedal power by you, for now or later.</v>
      </c>
      <c r="C2050" s="9">
        <f>VLOOKUP(A2050, Kickstarter!B:E, 3, FALSE)</f>
        <v>85000</v>
      </c>
      <c r="D2050">
        <f>VLOOKUP(A2050, Kickstarter!B:E, 4, FALSE)</f>
        <v>126082.45</v>
      </c>
      <c r="E2050" t="str">
        <f>VLOOKUP(A2050, Kickstarter!B:F, 5, FALSE)</f>
        <v>successful</v>
      </c>
      <c r="F2050" t="str">
        <f>VLOOKUP(A2050, Kickstarter!B:G, 6, FALSE)</f>
        <v>US</v>
      </c>
      <c r="G2050" t="str">
        <f>VLOOKUP(A2050, Kickstarter!B:H, 7, FALSE)</f>
        <v>USD</v>
      </c>
      <c r="H2050">
        <f>VLOOKUP(A2050, Kickstarter!B:I, 8, FALSE)</f>
        <v>1369323491</v>
      </c>
    </row>
    <row r="2051" spans="1:8" ht="15.75" x14ac:dyDescent="0.25">
      <c r="A2051" s="1" t="s">
        <v>2050</v>
      </c>
      <c r="B2051" s="1" t="str">
        <f>VLOOKUP(A2051, Kickstarter!B:C, 2, FALSE)</f>
        <v>Keyless. Alarm secured. GPS tracking.</v>
      </c>
      <c r="C2051" s="9">
        <f>VLOOKUP(A2051, Kickstarter!B:E, 3, FALSE)</f>
        <v>50000</v>
      </c>
      <c r="D2051">
        <f>VLOOKUP(A2051, Kickstarter!B:E, 4, FALSE)</f>
        <v>60095.35</v>
      </c>
      <c r="E2051" t="str">
        <f>VLOOKUP(A2051, Kickstarter!B:F, 5, FALSE)</f>
        <v>successful</v>
      </c>
      <c r="F2051" t="str">
        <f>VLOOKUP(A2051, Kickstarter!B:G, 6, FALSE)</f>
        <v>GB</v>
      </c>
      <c r="G2051" t="str">
        <f>VLOOKUP(A2051, Kickstarter!B:H, 7, FALSE)</f>
        <v>GBP</v>
      </c>
      <c r="H2051">
        <f>VLOOKUP(A2051, Kickstarter!B:I, 8, FALSE)</f>
        <v>1386025140</v>
      </c>
    </row>
    <row r="2052" spans="1:8" ht="60" x14ac:dyDescent="0.25">
      <c r="A2052" s="1" t="s">
        <v>2051</v>
      </c>
      <c r="B2052" s="1" t="str">
        <f>VLOOKUP(A2052, Kickstarter!B:C, 2, FALSE)</f>
        <v>Hubble is the first 100% open, affordable laser cutter suite â€” from replicable hardware to community driven software &amp; firmware.</v>
      </c>
      <c r="C2052" s="9">
        <f>VLOOKUP(A2052, Kickstarter!B:E, 3, FALSE)</f>
        <v>10000</v>
      </c>
      <c r="D2052">
        <f>VLOOKUP(A2052, Kickstarter!B:E, 4, FALSE)</f>
        <v>47327</v>
      </c>
      <c r="E2052" t="str">
        <f>VLOOKUP(A2052, Kickstarter!B:F, 5, FALSE)</f>
        <v>successful</v>
      </c>
      <c r="F2052" t="str">
        <f>VLOOKUP(A2052, Kickstarter!B:G, 6, FALSE)</f>
        <v>US</v>
      </c>
      <c r="G2052" t="str">
        <f>VLOOKUP(A2052, Kickstarter!B:H, 7, FALSE)</f>
        <v>USD</v>
      </c>
      <c r="H2052">
        <f>VLOOKUP(A2052, Kickstarter!B:I, 8, FALSE)</f>
        <v>1433036578</v>
      </c>
    </row>
    <row r="2053" spans="1:8" ht="60" x14ac:dyDescent="0.25">
      <c r="A2053" s="1" t="s">
        <v>2052</v>
      </c>
      <c r="B2053" s="1" t="str">
        <f>VLOOKUP(A2053, Kickstarter!B:C, 2, FALSE)</f>
        <v>A collaborative effort between three generations who set out to provide a premium, top-quality yoyo at an affordable price.</v>
      </c>
      <c r="C2053" s="9">
        <f>VLOOKUP(A2053, Kickstarter!B:E, 3, FALSE)</f>
        <v>8000</v>
      </c>
      <c r="D2053">
        <f>VLOOKUP(A2053, Kickstarter!B:E, 4, FALSE)</f>
        <v>10429</v>
      </c>
      <c r="E2053" t="str">
        <f>VLOOKUP(A2053, Kickstarter!B:F, 5, FALSE)</f>
        <v>successful</v>
      </c>
      <c r="F2053" t="str">
        <f>VLOOKUP(A2053, Kickstarter!B:G, 6, FALSE)</f>
        <v>US</v>
      </c>
      <c r="G2053" t="str">
        <f>VLOOKUP(A2053, Kickstarter!B:H, 7, FALSE)</f>
        <v>USD</v>
      </c>
      <c r="H2053">
        <f>VLOOKUP(A2053, Kickstarter!B:I, 8, FALSE)</f>
        <v>1388017937</v>
      </c>
    </row>
    <row r="2054" spans="1:8" ht="60" x14ac:dyDescent="0.25">
      <c r="A2054" s="1" t="s">
        <v>2053</v>
      </c>
      <c r="B2054" s="1" t="str">
        <f>VLOOKUP(A2054, Kickstarter!B:C, 2, FALSE)</f>
        <v>The World's Lightest &amp; Smartest E-Scooter: cool, small, portable, and can be easily folded into a backpack and bring it anywhere</v>
      </c>
      <c r="C2054" s="9">
        <f>VLOOKUP(A2054, Kickstarter!B:E, 3, FALSE)</f>
        <v>50000</v>
      </c>
      <c r="D2054">
        <f>VLOOKUP(A2054, Kickstarter!B:E, 4, FALSE)</f>
        <v>176524</v>
      </c>
      <c r="E2054" t="str">
        <f>VLOOKUP(A2054, Kickstarter!B:F, 5, FALSE)</f>
        <v>successful</v>
      </c>
      <c r="F2054" t="str">
        <f>VLOOKUP(A2054, Kickstarter!B:G, 6, FALSE)</f>
        <v>US</v>
      </c>
      <c r="G2054" t="str">
        <f>VLOOKUP(A2054, Kickstarter!B:H, 7, FALSE)</f>
        <v>USD</v>
      </c>
      <c r="H2054">
        <f>VLOOKUP(A2054, Kickstarter!B:I, 8, FALSE)</f>
        <v>1455933653</v>
      </c>
    </row>
    <row r="2055" spans="1:8" ht="60" x14ac:dyDescent="0.25">
      <c r="A2055" s="1" t="s">
        <v>2054</v>
      </c>
      <c r="B2055" s="1" t="str">
        <f>VLOOKUP(A2055, Kickstarter!B:C, 2, FALSE)</f>
        <v>Â· Exchange multiple hard drives (SSDs or HDDs) Â· Slick design Â· Highest data transfer rates Â· Robust (anodized aluminum)</v>
      </c>
      <c r="C2055" s="9">
        <f>VLOOKUP(A2055, Kickstarter!B:E, 3, FALSE)</f>
        <v>5000</v>
      </c>
      <c r="D2055">
        <f>VLOOKUP(A2055, Kickstarter!B:E, 4, FALSE)</f>
        <v>5051</v>
      </c>
      <c r="E2055" t="str">
        <f>VLOOKUP(A2055, Kickstarter!B:F, 5, FALSE)</f>
        <v>successful</v>
      </c>
      <c r="F2055" t="str">
        <f>VLOOKUP(A2055, Kickstarter!B:G, 6, FALSE)</f>
        <v>US</v>
      </c>
      <c r="G2055" t="str">
        <f>VLOOKUP(A2055, Kickstarter!B:H, 7, FALSE)</f>
        <v>USD</v>
      </c>
      <c r="H2055">
        <f>VLOOKUP(A2055, Kickstarter!B:I, 8, FALSE)</f>
        <v>1448466551</v>
      </c>
    </row>
    <row r="2056" spans="1:8" ht="60" x14ac:dyDescent="0.25">
      <c r="A2056" s="1" t="s">
        <v>2055</v>
      </c>
      <c r="B2056" s="1" t="str">
        <f>VLOOKUP(A2056, Kickstarter!B:C, 2, FALSE)</f>
        <v>SITU is the smart food nutrition scale anyone can use. It weighs your food in calories and nutrients in addition to grams and ounces.</v>
      </c>
      <c r="C2056" s="9">
        <f>VLOOKUP(A2056, Kickstarter!B:E, 3, FALSE)</f>
        <v>35000</v>
      </c>
      <c r="D2056">
        <f>VLOOKUP(A2056, Kickstarter!B:E, 4, FALSE)</f>
        <v>39757</v>
      </c>
      <c r="E2056" t="str">
        <f>VLOOKUP(A2056, Kickstarter!B:F, 5, FALSE)</f>
        <v>successful</v>
      </c>
      <c r="F2056" t="str">
        <f>VLOOKUP(A2056, Kickstarter!B:G, 6, FALSE)</f>
        <v>GB</v>
      </c>
      <c r="G2056" t="str">
        <f>VLOOKUP(A2056, Kickstarter!B:H, 7, FALSE)</f>
        <v>GBP</v>
      </c>
      <c r="H2056">
        <f>VLOOKUP(A2056, Kickstarter!B:I, 8, FALSE)</f>
        <v>1399033810</v>
      </c>
    </row>
    <row r="2057" spans="1:8" ht="60" x14ac:dyDescent="0.25">
      <c r="A2057" s="1" t="s">
        <v>2056</v>
      </c>
      <c r="B2057" s="1" t="str">
        <f>VLOOKUP(A2057, Kickstarter!B:C, 2, FALSE)</f>
        <v>An Arduino compatible shield matched with a web based tutorial system to teach you how to talk with I2C and SPI components.</v>
      </c>
      <c r="C2057" s="9">
        <f>VLOOKUP(A2057, Kickstarter!B:E, 3, FALSE)</f>
        <v>6000</v>
      </c>
      <c r="D2057">
        <f>VLOOKUP(A2057, Kickstarter!B:E, 4, FALSE)</f>
        <v>10045</v>
      </c>
      <c r="E2057" t="str">
        <f>VLOOKUP(A2057, Kickstarter!B:F, 5, FALSE)</f>
        <v>successful</v>
      </c>
      <c r="F2057" t="str">
        <f>VLOOKUP(A2057, Kickstarter!B:G, 6, FALSE)</f>
        <v>US</v>
      </c>
      <c r="G2057" t="str">
        <f>VLOOKUP(A2057, Kickstarter!B:H, 7, FALSE)</f>
        <v>USD</v>
      </c>
      <c r="H2057">
        <f>VLOOKUP(A2057, Kickstarter!B:I, 8, FALSE)</f>
        <v>1417579200</v>
      </c>
    </row>
    <row r="2058" spans="1:8" ht="45" x14ac:dyDescent="0.25">
      <c r="A2058" s="1" t="s">
        <v>2057</v>
      </c>
      <c r="B2058" s="1" t="str">
        <f>VLOOKUP(A2058, Kickstarter!B:C, 2, FALSE)</f>
        <v>A lightweight backpack that can charge your smartphone 4 times or an iPad one full charge, and recharge via a USB port</v>
      </c>
      <c r="C2058" s="9">
        <f>VLOOKUP(A2058, Kickstarter!B:E, 3, FALSE)</f>
        <v>50000</v>
      </c>
      <c r="D2058">
        <f>VLOOKUP(A2058, Kickstarter!B:E, 4, FALSE)</f>
        <v>76726</v>
      </c>
      <c r="E2058" t="str">
        <f>VLOOKUP(A2058, Kickstarter!B:F, 5, FALSE)</f>
        <v>successful</v>
      </c>
      <c r="F2058" t="str">
        <f>VLOOKUP(A2058, Kickstarter!B:G, 6, FALSE)</f>
        <v>US</v>
      </c>
      <c r="G2058" t="str">
        <f>VLOOKUP(A2058, Kickstarter!B:H, 7, FALSE)</f>
        <v>USD</v>
      </c>
      <c r="H2058">
        <f>VLOOKUP(A2058, Kickstarter!B:I, 8, FALSE)</f>
        <v>1366222542</v>
      </c>
    </row>
    <row r="2059" spans="1:8" ht="60" x14ac:dyDescent="0.25">
      <c r="A2059" s="1" t="s">
        <v>2058</v>
      </c>
      <c r="B2059" s="1" t="str">
        <f>VLOOKUP(A2059, Kickstarter!B:C, 2, FALSE)</f>
        <v>CableKnife is the best solution for removing insulation from cables for the purpose of maximising the scrap metal value by up to 350%</v>
      </c>
      <c r="C2059" s="9">
        <f>VLOOKUP(A2059, Kickstarter!B:E, 3, FALSE)</f>
        <v>15000</v>
      </c>
      <c r="D2059">
        <f>VLOOKUP(A2059, Kickstarter!B:E, 4, FALSE)</f>
        <v>30334.83</v>
      </c>
      <c r="E2059" t="str">
        <f>VLOOKUP(A2059, Kickstarter!B:F, 5, FALSE)</f>
        <v>successful</v>
      </c>
      <c r="F2059" t="str">
        <f>VLOOKUP(A2059, Kickstarter!B:G, 6, FALSE)</f>
        <v>GB</v>
      </c>
      <c r="G2059" t="str">
        <f>VLOOKUP(A2059, Kickstarter!B:H, 7, FALSE)</f>
        <v>GBP</v>
      </c>
      <c r="H2059">
        <f>VLOOKUP(A2059, Kickstarter!B:I, 8, FALSE)</f>
        <v>1456487532</v>
      </c>
    </row>
    <row r="2060" spans="1:8" ht="30" x14ac:dyDescent="0.25">
      <c r="A2060" s="1" t="s">
        <v>2059</v>
      </c>
      <c r="B2060" s="1" t="str">
        <f>VLOOKUP(A2060, Kickstarter!B:C, 2, FALSE)</f>
        <v>Making using the serial terminal on the Raspberry Pi as easy as Pi!</v>
      </c>
      <c r="C2060" s="9">
        <f>VLOOKUP(A2060, Kickstarter!B:E, 3, FALSE)</f>
        <v>2560</v>
      </c>
      <c r="D2060">
        <f>VLOOKUP(A2060, Kickstarter!B:E, 4, FALSE)</f>
        <v>4308</v>
      </c>
      <c r="E2060" t="str">
        <f>VLOOKUP(A2060, Kickstarter!B:F, 5, FALSE)</f>
        <v>successful</v>
      </c>
      <c r="F2060" t="str">
        <f>VLOOKUP(A2060, Kickstarter!B:G, 6, FALSE)</f>
        <v>GB</v>
      </c>
      <c r="G2060" t="str">
        <f>VLOOKUP(A2060, Kickstarter!B:H, 7, FALSE)</f>
        <v>GBP</v>
      </c>
      <c r="H2060">
        <f>VLOOKUP(A2060, Kickstarter!B:I, 8, FALSE)</f>
        <v>1425326400</v>
      </c>
    </row>
    <row r="2061" spans="1:8" ht="60" x14ac:dyDescent="0.25">
      <c r="A2061" s="1" t="s">
        <v>2060</v>
      </c>
      <c r="B2061" s="1" t="str">
        <f>VLOOKUP(A2061, Kickstarter!B:C, 2, FALSE)</f>
        <v>Simplify IoT development via the cloud. Plug-n-play, Arduino-compatible wireless network of sensors &amp; controllers. Open Source. Secure.</v>
      </c>
      <c r="C2061" s="9">
        <f>VLOOKUP(A2061, Kickstarter!B:E, 3, FALSE)</f>
        <v>30000</v>
      </c>
      <c r="D2061">
        <f>VLOOKUP(A2061, Kickstarter!B:E, 4, FALSE)</f>
        <v>43037</v>
      </c>
      <c r="E2061" t="str">
        <f>VLOOKUP(A2061, Kickstarter!B:F, 5, FALSE)</f>
        <v>successful</v>
      </c>
      <c r="F2061" t="str">
        <f>VLOOKUP(A2061, Kickstarter!B:G, 6, FALSE)</f>
        <v>US</v>
      </c>
      <c r="G2061" t="str">
        <f>VLOOKUP(A2061, Kickstarter!B:H, 7, FALSE)</f>
        <v>USD</v>
      </c>
      <c r="H2061">
        <f>VLOOKUP(A2061, Kickstarter!B:I, 8, FALSE)</f>
        <v>1454277540</v>
      </c>
    </row>
    <row r="2062" spans="1:8" ht="60" x14ac:dyDescent="0.25">
      <c r="A2062" s="1" t="s">
        <v>2061</v>
      </c>
      <c r="B2062" s="1" t="str">
        <f>VLOOKUP(A2062, Kickstarter!B:C, 2, FALSE)</f>
        <v>Universal 4 ports USB charger for iPhone, iPad, Android and other USB devices. Intelligent device detection for optimal charging.</v>
      </c>
      <c r="C2062" s="9">
        <f>VLOOKUP(A2062, Kickstarter!B:E, 3, FALSE)</f>
        <v>25000</v>
      </c>
      <c r="D2062">
        <f>VLOOKUP(A2062, Kickstarter!B:E, 4, FALSE)</f>
        <v>49100</v>
      </c>
      <c r="E2062" t="str">
        <f>VLOOKUP(A2062, Kickstarter!B:F, 5, FALSE)</f>
        <v>successful</v>
      </c>
      <c r="F2062" t="str">
        <f>VLOOKUP(A2062, Kickstarter!B:G, 6, FALSE)</f>
        <v>US</v>
      </c>
      <c r="G2062" t="str">
        <f>VLOOKUP(A2062, Kickstarter!B:H, 7, FALSE)</f>
        <v>USD</v>
      </c>
      <c r="H2062">
        <f>VLOOKUP(A2062, Kickstarter!B:I, 8, FALSE)</f>
        <v>1406129150</v>
      </c>
    </row>
    <row r="2063" spans="1:8" ht="60" x14ac:dyDescent="0.25">
      <c r="A2063" s="1" t="s">
        <v>2062</v>
      </c>
      <c r="B2063" s="1" t="str">
        <f>VLOOKUP(A2063, Kickstarter!B:C, 2, FALSE)</f>
        <v>Bibo Barmaid is a smart cocktail self-serve machine that creates expertly crafted mixed drinks at home with the touch of a button.</v>
      </c>
      <c r="C2063" s="9">
        <f>VLOOKUP(A2063, Kickstarter!B:E, 3, FALSE)</f>
        <v>5000</v>
      </c>
      <c r="D2063">
        <f>VLOOKUP(A2063, Kickstarter!B:E, 4, FALSE)</f>
        <v>5396</v>
      </c>
      <c r="E2063" t="str">
        <f>VLOOKUP(A2063, Kickstarter!B:F, 5, FALSE)</f>
        <v>successful</v>
      </c>
      <c r="F2063" t="str">
        <f>VLOOKUP(A2063, Kickstarter!B:G, 6, FALSE)</f>
        <v>US</v>
      </c>
      <c r="G2063" t="str">
        <f>VLOOKUP(A2063, Kickstarter!B:H, 7, FALSE)</f>
        <v>USD</v>
      </c>
      <c r="H2063">
        <f>VLOOKUP(A2063, Kickstarter!B:I, 8, FALSE)</f>
        <v>1483208454</v>
      </c>
    </row>
    <row r="2064" spans="1:8" ht="60" x14ac:dyDescent="0.25">
      <c r="A2064" s="1" t="s">
        <v>2063</v>
      </c>
      <c r="B2064" s="1" t="str">
        <f>VLOOKUP(A2064, Kickstarter!B:C, 2, FALSE)</f>
        <v>4K HEVC Android TV Media Player with optional DIY electronics, ideal for app development, home control, software developement, learning</v>
      </c>
      <c r="C2064" s="9">
        <f>VLOOKUP(A2064, Kickstarter!B:E, 3, FALSE)</f>
        <v>100000</v>
      </c>
      <c r="D2064">
        <f>VLOOKUP(A2064, Kickstarter!B:E, 4, FALSE)</f>
        <v>114977</v>
      </c>
      <c r="E2064" t="str">
        <f>VLOOKUP(A2064, Kickstarter!B:F, 5, FALSE)</f>
        <v>successful</v>
      </c>
      <c r="F2064" t="str">
        <f>VLOOKUP(A2064, Kickstarter!B:G, 6, FALSE)</f>
        <v>DK</v>
      </c>
      <c r="G2064" t="str">
        <f>VLOOKUP(A2064, Kickstarter!B:H, 7, FALSE)</f>
        <v>DKK</v>
      </c>
      <c r="H2064">
        <f>VLOOKUP(A2064, Kickstarter!B:I, 8, FALSE)</f>
        <v>1458807098</v>
      </c>
    </row>
    <row r="2065" spans="1:8" ht="45" x14ac:dyDescent="0.25">
      <c r="A2065" s="1" t="s">
        <v>2064</v>
      </c>
      <c r="B2065" s="1" t="str">
        <f>VLOOKUP(A2065, Kickstarter!B:C, 2, FALSE)</f>
        <v>Build a professional grade Linux CNC control with Beaglebone black and our CNC cape.</v>
      </c>
      <c r="C2065" s="9">
        <f>VLOOKUP(A2065, Kickstarter!B:E, 3, FALSE)</f>
        <v>4000</v>
      </c>
      <c r="D2065">
        <f>VLOOKUP(A2065, Kickstarter!B:E, 4, FALSE)</f>
        <v>5922</v>
      </c>
      <c r="E2065" t="str">
        <f>VLOOKUP(A2065, Kickstarter!B:F, 5, FALSE)</f>
        <v>successful</v>
      </c>
      <c r="F2065" t="str">
        <f>VLOOKUP(A2065, Kickstarter!B:G, 6, FALSE)</f>
        <v>DE</v>
      </c>
      <c r="G2065" t="str">
        <f>VLOOKUP(A2065, Kickstarter!B:H, 7, FALSE)</f>
        <v>EUR</v>
      </c>
      <c r="H2065">
        <f>VLOOKUP(A2065, Kickstarter!B:I, 8, FALSE)</f>
        <v>1463333701</v>
      </c>
    </row>
    <row r="2066" spans="1:8" ht="60" x14ac:dyDescent="0.25">
      <c r="A2066" s="1" t="s">
        <v>2065</v>
      </c>
      <c r="B2066" s="1" t="str">
        <f>VLOOKUP(A2066, Kickstarter!B:C, 2, FALSE)</f>
        <v>Open-source content-driven lighting system you can use with TV or PC, Mac, HTPC displays in movies, games and daily work</v>
      </c>
      <c r="C2066" s="9">
        <f>VLOOKUP(A2066, Kickstarter!B:E, 3, FALSE)</f>
        <v>261962</v>
      </c>
      <c r="D2066">
        <f>VLOOKUP(A2066, Kickstarter!B:E, 4, FALSE)</f>
        <v>500784.27</v>
      </c>
      <c r="E2066" t="str">
        <f>VLOOKUP(A2066, Kickstarter!B:F, 5, FALSE)</f>
        <v>successful</v>
      </c>
      <c r="F2066" t="str">
        <f>VLOOKUP(A2066, Kickstarter!B:G, 6, FALSE)</f>
        <v>US</v>
      </c>
      <c r="G2066" t="str">
        <f>VLOOKUP(A2066, Kickstarter!B:H, 7, FALSE)</f>
        <v>USD</v>
      </c>
      <c r="H2066">
        <f>VLOOKUP(A2066, Kickstarter!B:I, 8, FALSE)</f>
        <v>1370001600</v>
      </c>
    </row>
    <row r="2067" spans="1:8" ht="60" x14ac:dyDescent="0.25">
      <c r="A2067" s="1" t="s">
        <v>2066</v>
      </c>
      <c r="B2067" s="1" t="str">
        <f>VLOOKUP(A2067, Kickstarter!B:C, 2, FALSE)</f>
        <v>Give your mobile device the ability to see &amp; capture the world in complete darkness while revealing items not visible to your naked eye</v>
      </c>
      <c r="C2067" s="9">
        <f>VLOOKUP(A2067, Kickstarter!B:E, 3, FALSE)</f>
        <v>40000</v>
      </c>
      <c r="D2067">
        <f>VLOOKUP(A2067, Kickstarter!B:E, 4, FALSE)</f>
        <v>79686.05</v>
      </c>
      <c r="E2067" t="str">
        <f>VLOOKUP(A2067, Kickstarter!B:F, 5, FALSE)</f>
        <v>successful</v>
      </c>
      <c r="F2067" t="str">
        <f>VLOOKUP(A2067, Kickstarter!B:G, 6, FALSE)</f>
        <v>GB</v>
      </c>
      <c r="G2067" t="str">
        <f>VLOOKUP(A2067, Kickstarter!B:H, 7, FALSE)</f>
        <v>GBP</v>
      </c>
      <c r="H2067">
        <f>VLOOKUP(A2067, Kickstarter!B:I, 8, FALSE)</f>
        <v>1387958429</v>
      </c>
    </row>
    <row r="2068" spans="1:8" ht="45" x14ac:dyDescent="0.25">
      <c r="A2068" s="1" t="s">
        <v>2067</v>
      </c>
      <c r="B2068" s="1" t="str">
        <f>VLOOKUP(A2068, Kickstarter!B:C, 2, FALSE)</f>
        <v>Automatically opens your garage door when you come home. Open, close, and monitor your garage door from your phone.</v>
      </c>
      <c r="C2068" s="9">
        <f>VLOOKUP(A2068, Kickstarter!B:E, 3, FALSE)</f>
        <v>2000</v>
      </c>
      <c r="D2068">
        <f>VLOOKUP(A2068, Kickstarter!B:E, 4, FALSE)</f>
        <v>4372</v>
      </c>
      <c r="E2068" t="str">
        <f>VLOOKUP(A2068, Kickstarter!B:F, 5, FALSE)</f>
        <v>successful</v>
      </c>
      <c r="F2068" t="str">
        <f>VLOOKUP(A2068, Kickstarter!B:G, 6, FALSE)</f>
        <v>US</v>
      </c>
      <c r="G2068" t="str">
        <f>VLOOKUP(A2068, Kickstarter!B:H, 7, FALSE)</f>
        <v>USD</v>
      </c>
      <c r="H2068">
        <f>VLOOKUP(A2068, Kickstarter!B:I, 8, FALSE)</f>
        <v>1408818683</v>
      </c>
    </row>
    <row r="2069" spans="1:8" ht="45" x14ac:dyDescent="0.25">
      <c r="A2069" s="1" t="s">
        <v>2068</v>
      </c>
      <c r="B2069" s="1" t="str">
        <f>VLOOKUP(A2069, Kickstarter!B:C, 2, FALSE)</f>
        <v>The next generation of premium quality LED lighting. Extreme power efficiency in a small package.</v>
      </c>
      <c r="C2069" s="9">
        <f>VLOOKUP(A2069, Kickstarter!B:E, 3, FALSE)</f>
        <v>495</v>
      </c>
      <c r="D2069">
        <f>VLOOKUP(A2069, Kickstarter!B:E, 4, FALSE)</f>
        <v>628</v>
      </c>
      <c r="E2069" t="str">
        <f>VLOOKUP(A2069, Kickstarter!B:F, 5, FALSE)</f>
        <v>successful</v>
      </c>
      <c r="F2069" t="str">
        <f>VLOOKUP(A2069, Kickstarter!B:G, 6, FALSE)</f>
        <v>GB</v>
      </c>
      <c r="G2069" t="str">
        <f>VLOOKUP(A2069, Kickstarter!B:H, 7, FALSE)</f>
        <v>GBP</v>
      </c>
      <c r="H2069">
        <f>VLOOKUP(A2069, Kickstarter!B:I, 8, FALSE)</f>
        <v>1432499376</v>
      </c>
    </row>
    <row r="2070" spans="1:8" ht="60" x14ac:dyDescent="0.25">
      <c r="A2070" s="1" t="s">
        <v>2069</v>
      </c>
      <c r="B2070" s="1" t="str">
        <f>VLOOKUP(A2070, Kickstarter!B:C, 2, FALSE)</f>
        <v>Introducing Sprite, the cloud-based watering controller and Whisperer, the solar-powered plant sensor for effortless home irrigation</v>
      </c>
      <c r="C2070" s="9">
        <f>VLOOKUP(A2070, Kickstarter!B:E, 3, FALSE)</f>
        <v>25000</v>
      </c>
      <c r="D2070">
        <f>VLOOKUP(A2070, Kickstarter!B:E, 4, FALSE)</f>
        <v>26305.97</v>
      </c>
      <c r="E2070" t="str">
        <f>VLOOKUP(A2070, Kickstarter!B:F, 5, FALSE)</f>
        <v>successful</v>
      </c>
      <c r="F2070" t="str">
        <f>VLOOKUP(A2070, Kickstarter!B:G, 6, FALSE)</f>
        <v>US</v>
      </c>
      <c r="G2070" t="str">
        <f>VLOOKUP(A2070, Kickstarter!B:H, 7, FALSE)</f>
        <v>USD</v>
      </c>
      <c r="H2070">
        <f>VLOOKUP(A2070, Kickstarter!B:I, 8, FALSE)</f>
        <v>1476994315</v>
      </c>
    </row>
    <row r="2071" spans="1:8" ht="60" x14ac:dyDescent="0.25">
      <c r="A2071" s="1" t="s">
        <v>2070</v>
      </c>
      <c r="B2071" s="1" t="str">
        <f>VLOOKUP(A2071, Kickstarter!B:C, 2, FALSE)</f>
        <v>RaceCapture brings motorsports to the connected car: Share track days, autocross, drift and drag racing with your friends in real time!</v>
      </c>
      <c r="C2071" s="9">
        <f>VLOOKUP(A2071, Kickstarter!B:E, 3, FALSE)</f>
        <v>50000</v>
      </c>
      <c r="D2071">
        <f>VLOOKUP(A2071, Kickstarter!B:E, 4, FALSE)</f>
        <v>64203.33</v>
      </c>
      <c r="E2071" t="str">
        <f>VLOOKUP(A2071, Kickstarter!B:F, 5, FALSE)</f>
        <v>successful</v>
      </c>
      <c r="F2071" t="str">
        <f>VLOOKUP(A2071, Kickstarter!B:G, 6, FALSE)</f>
        <v>US</v>
      </c>
      <c r="G2071" t="str">
        <f>VLOOKUP(A2071, Kickstarter!B:H, 7, FALSE)</f>
        <v>USD</v>
      </c>
      <c r="H2071">
        <f>VLOOKUP(A2071, Kickstarter!B:I, 8, FALSE)</f>
        <v>1451776791</v>
      </c>
    </row>
    <row r="2072" spans="1:8" ht="60" x14ac:dyDescent="0.25">
      <c r="A2072" s="1" t="s">
        <v>2071</v>
      </c>
      <c r="B2072" s="1" t="str">
        <f>VLOOKUP(A2072, Kickstarter!B:C, 2, FALSE)</f>
        <v>The A4-SFX is a project with the goal of creating the smallest case possible while still using high-end standardized components.</v>
      </c>
      <c r="C2072" s="9">
        <f>VLOOKUP(A2072, Kickstarter!B:E, 3, FALSE)</f>
        <v>125000</v>
      </c>
      <c r="D2072">
        <f>VLOOKUP(A2072, Kickstarter!B:E, 4, FALSE)</f>
        <v>396659</v>
      </c>
      <c r="E2072" t="str">
        <f>VLOOKUP(A2072, Kickstarter!B:F, 5, FALSE)</f>
        <v>successful</v>
      </c>
      <c r="F2072" t="str">
        <f>VLOOKUP(A2072, Kickstarter!B:G, 6, FALSE)</f>
        <v>DE</v>
      </c>
      <c r="G2072" t="str">
        <f>VLOOKUP(A2072, Kickstarter!B:H, 7, FALSE)</f>
        <v>EUR</v>
      </c>
      <c r="H2072">
        <f>VLOOKUP(A2072, Kickstarter!B:I, 8, FALSE)</f>
        <v>1467128723</v>
      </c>
    </row>
    <row r="2073" spans="1:8" ht="60" x14ac:dyDescent="0.25">
      <c r="A2073" s="1" t="s">
        <v>2072</v>
      </c>
      <c r="B2073" s="1" t="str">
        <f>VLOOKUP(A2073, Kickstarter!B:C, 2, FALSE)</f>
        <v>Includes Wifi Camera for video chat, Amazon delivery, pet health analyzer, weight control, diet transition planning, and more.</v>
      </c>
      <c r="C2073" s="9">
        <f>VLOOKUP(A2073, Kickstarter!B:E, 3, FALSE)</f>
        <v>20000</v>
      </c>
      <c r="D2073">
        <f>VLOOKUP(A2073, Kickstarter!B:E, 4, FALSE)</f>
        <v>56146</v>
      </c>
      <c r="E2073" t="str">
        <f>VLOOKUP(A2073, Kickstarter!B:F, 5, FALSE)</f>
        <v>successful</v>
      </c>
      <c r="F2073" t="str">
        <f>VLOOKUP(A2073, Kickstarter!B:G, 6, FALSE)</f>
        <v>US</v>
      </c>
      <c r="G2073" t="str">
        <f>VLOOKUP(A2073, Kickstarter!B:H, 7, FALSE)</f>
        <v>USD</v>
      </c>
      <c r="H2073">
        <f>VLOOKUP(A2073, Kickstarter!B:I, 8, FALSE)</f>
        <v>1475390484</v>
      </c>
    </row>
    <row r="2074" spans="1:8" ht="60" x14ac:dyDescent="0.25">
      <c r="A2074" s="1" t="s">
        <v>2073</v>
      </c>
      <c r="B2074" s="1" t="str">
        <f>VLOOKUP(A2074, Kickstarter!B:C, 2, FALSE)</f>
        <v>The Most Portable Windows 10 PC Less than 0.3 lb with Updated Resources-Cherry Trail CPU, 4G RAM, ~128G Storage, wifi ac, USB 3.0, HDMI</v>
      </c>
      <c r="C2074" s="9">
        <f>VLOOKUP(A2074, Kickstarter!B:E, 3, FALSE)</f>
        <v>71500</v>
      </c>
      <c r="D2074">
        <f>VLOOKUP(A2074, Kickstarter!B:E, 4, FALSE)</f>
        <v>79173</v>
      </c>
      <c r="E2074" t="str">
        <f>VLOOKUP(A2074, Kickstarter!B:F, 5, FALSE)</f>
        <v>successful</v>
      </c>
      <c r="F2074" t="str">
        <f>VLOOKUP(A2074, Kickstarter!B:G, 6, FALSE)</f>
        <v>US</v>
      </c>
      <c r="G2074" t="str">
        <f>VLOOKUP(A2074, Kickstarter!B:H, 7, FALSE)</f>
        <v>USD</v>
      </c>
      <c r="H2074">
        <f>VLOOKUP(A2074, Kickstarter!B:I, 8, FALSE)</f>
        <v>1462629432</v>
      </c>
    </row>
    <row r="2075" spans="1:8" ht="60" x14ac:dyDescent="0.25">
      <c r="A2075" s="1" t="s">
        <v>2074</v>
      </c>
      <c r="B2075" s="1" t="str">
        <f>VLOOKUP(A2075, Kickstarter!B:C, 2, FALSE)</f>
        <v>abode is a home security and automation company that offers a self-installed, professional-grade solution with no contracts.</v>
      </c>
      <c r="C2075" s="9">
        <f>VLOOKUP(A2075, Kickstarter!B:E, 3, FALSE)</f>
        <v>100000</v>
      </c>
      <c r="D2075">
        <f>VLOOKUP(A2075, Kickstarter!B:E, 4, FALSE)</f>
        <v>152604.29999999999</v>
      </c>
      <c r="E2075" t="str">
        <f>VLOOKUP(A2075, Kickstarter!B:F, 5, FALSE)</f>
        <v>successful</v>
      </c>
      <c r="F2075" t="str">
        <f>VLOOKUP(A2075, Kickstarter!B:G, 6, FALSE)</f>
        <v>US</v>
      </c>
      <c r="G2075" t="str">
        <f>VLOOKUP(A2075, Kickstarter!B:H, 7, FALSE)</f>
        <v>USD</v>
      </c>
      <c r="H2075">
        <f>VLOOKUP(A2075, Kickstarter!B:I, 8, FALSE)</f>
        <v>1431100918</v>
      </c>
    </row>
    <row r="2076" spans="1:8" ht="30" x14ac:dyDescent="0.25">
      <c r="A2076" s="1" t="s">
        <v>2075</v>
      </c>
      <c r="B2076" s="1" t="str">
        <f>VLOOKUP(A2076, Kickstarter!B:C, 2, FALSE)</f>
        <v>Creating PC gaming controllers to bring your gaming experience to a new level.</v>
      </c>
      <c r="C2076" s="9">
        <f>VLOOKUP(A2076, Kickstarter!B:E, 3, FALSE)</f>
        <v>600</v>
      </c>
      <c r="D2076">
        <f>VLOOKUP(A2076, Kickstarter!B:E, 4, FALSE)</f>
        <v>615</v>
      </c>
      <c r="E2076" t="str">
        <f>VLOOKUP(A2076, Kickstarter!B:F, 5, FALSE)</f>
        <v>successful</v>
      </c>
      <c r="F2076" t="str">
        <f>VLOOKUP(A2076, Kickstarter!B:G, 6, FALSE)</f>
        <v>US</v>
      </c>
      <c r="G2076" t="str">
        <f>VLOOKUP(A2076, Kickstarter!B:H, 7, FALSE)</f>
        <v>USD</v>
      </c>
      <c r="H2076">
        <f>VLOOKUP(A2076, Kickstarter!B:I, 8, FALSE)</f>
        <v>1462564182</v>
      </c>
    </row>
    <row r="2077" spans="1:8" ht="45" x14ac:dyDescent="0.25">
      <c r="A2077" s="1" t="s">
        <v>2076</v>
      </c>
      <c r="B2077" s="1" t="str">
        <f>VLOOKUP(A2077, Kickstarter!B:C, 2, FALSE)</f>
        <v>The Practical Meter helps you charge your phone faster by solving a problem millions of people experience.</v>
      </c>
      <c r="C2077" s="9">
        <f>VLOOKUP(A2077, Kickstarter!B:E, 3, FALSE)</f>
        <v>9999</v>
      </c>
      <c r="D2077">
        <f>VLOOKUP(A2077, Kickstarter!B:E, 4, FALSE)</f>
        <v>167820.6</v>
      </c>
      <c r="E2077" t="str">
        <f>VLOOKUP(A2077, Kickstarter!B:F, 5, FALSE)</f>
        <v>successful</v>
      </c>
      <c r="F2077" t="str">
        <f>VLOOKUP(A2077, Kickstarter!B:G, 6, FALSE)</f>
        <v>US</v>
      </c>
      <c r="G2077" t="str">
        <f>VLOOKUP(A2077, Kickstarter!B:H, 7, FALSE)</f>
        <v>USD</v>
      </c>
      <c r="H2077">
        <f>VLOOKUP(A2077, Kickstarter!B:I, 8, FALSE)</f>
        <v>1374769288</v>
      </c>
    </row>
    <row r="2078" spans="1:8" ht="30" x14ac:dyDescent="0.25">
      <c r="A2078" s="1" t="s">
        <v>2077</v>
      </c>
      <c r="B2078" s="1" t="str">
        <f>VLOOKUP(A2078, Kickstarter!B:C, 2, FALSE)</f>
        <v>Wireless earbuds filled with sound, yet so small they are almost invisible!</v>
      </c>
      <c r="C2078" s="9">
        <f>VLOOKUP(A2078, Kickstarter!B:E, 3, FALSE)</f>
        <v>179000</v>
      </c>
      <c r="D2078">
        <f>VLOOKUP(A2078, Kickstarter!B:E, 4, FALSE)</f>
        <v>972594.99</v>
      </c>
      <c r="E2078" t="str">
        <f>VLOOKUP(A2078, Kickstarter!B:F, 5, FALSE)</f>
        <v>successful</v>
      </c>
      <c r="F2078" t="str">
        <f>VLOOKUP(A2078, Kickstarter!B:G, 6, FALSE)</f>
        <v>GB</v>
      </c>
      <c r="G2078" t="str">
        <f>VLOOKUP(A2078, Kickstarter!B:H, 7, FALSE)</f>
        <v>GBP</v>
      </c>
      <c r="H2078">
        <f>VLOOKUP(A2078, Kickstarter!B:I, 8, FALSE)</f>
        <v>1406149689</v>
      </c>
    </row>
    <row r="2079" spans="1:8" ht="45" x14ac:dyDescent="0.25">
      <c r="A2079" s="1" t="s">
        <v>2078</v>
      </c>
      <c r="B2079" s="1" t="str">
        <f>VLOOKUP(A2079, Kickstarter!B:C, 2, FALSE)</f>
        <v>A Whole New Way to Get TV: Watch four live TV channels at once on your tablet, smartphone, or big screen TV!</v>
      </c>
      <c r="C2079" s="9">
        <f>VLOOKUP(A2079, Kickstarter!B:E, 3, FALSE)</f>
        <v>50000</v>
      </c>
      <c r="D2079">
        <f>VLOOKUP(A2079, Kickstarter!B:E, 4, FALSE)</f>
        <v>57754</v>
      </c>
      <c r="E2079" t="str">
        <f>VLOOKUP(A2079, Kickstarter!B:F, 5, FALSE)</f>
        <v>successful</v>
      </c>
      <c r="F2079" t="str">
        <f>VLOOKUP(A2079, Kickstarter!B:G, 6, FALSE)</f>
        <v>US</v>
      </c>
      <c r="G2079" t="str">
        <f>VLOOKUP(A2079, Kickstarter!B:H, 7, FALSE)</f>
        <v>USD</v>
      </c>
      <c r="H2079">
        <f>VLOOKUP(A2079, Kickstarter!B:I, 8, FALSE)</f>
        <v>1433538000</v>
      </c>
    </row>
    <row r="2080" spans="1:8" ht="45" x14ac:dyDescent="0.25">
      <c r="A2080" s="1" t="s">
        <v>2079</v>
      </c>
      <c r="B2080" s="1" t="str">
        <f>VLOOKUP(A2080, Kickstarter!B:C, 2, FALSE)</f>
        <v>With hoterway you won't wait anymore for hot water in the beginning of your shower. Save Water, Energy, Time and Money.</v>
      </c>
      <c r="C2080" s="9">
        <f>VLOOKUP(A2080, Kickstarter!B:E, 3, FALSE)</f>
        <v>20000</v>
      </c>
      <c r="D2080">
        <f>VLOOKUP(A2080, Kickstarter!B:E, 4, FALSE)</f>
        <v>26241</v>
      </c>
      <c r="E2080" t="str">
        <f>VLOOKUP(A2080, Kickstarter!B:F, 5, FALSE)</f>
        <v>successful</v>
      </c>
      <c r="F2080" t="str">
        <f>VLOOKUP(A2080, Kickstarter!B:G, 6, FALSE)</f>
        <v>ES</v>
      </c>
      <c r="G2080" t="str">
        <f>VLOOKUP(A2080, Kickstarter!B:H, 7, FALSE)</f>
        <v>EUR</v>
      </c>
      <c r="H2080">
        <f>VLOOKUP(A2080, Kickstarter!B:I, 8, FALSE)</f>
        <v>1482085857</v>
      </c>
    </row>
    <row r="2081" spans="1:8" ht="60" x14ac:dyDescent="0.25">
      <c r="A2081" s="1" t="s">
        <v>2080</v>
      </c>
      <c r="B2081" s="1" t="str">
        <f>VLOOKUP(A2081, Kickstarter!B:C, 2, FALSE)</f>
        <v>A power over Ethernet (PoE) add on board (HAT) for your Raspberry Pi with power management. Reduce the clutter of cables with Pi PoE!</v>
      </c>
      <c r="C2081" s="9">
        <f>VLOOKUP(A2081, Kickstarter!B:E, 3, FALSE)</f>
        <v>10000</v>
      </c>
      <c r="D2081">
        <f>VLOOKUP(A2081, Kickstarter!B:E, 4, FALSE)</f>
        <v>28817</v>
      </c>
      <c r="E2081" t="str">
        <f>VLOOKUP(A2081, Kickstarter!B:F, 5, FALSE)</f>
        <v>successful</v>
      </c>
      <c r="F2081" t="str">
        <f>VLOOKUP(A2081, Kickstarter!B:G, 6, FALSE)</f>
        <v>GB</v>
      </c>
      <c r="G2081" t="str">
        <f>VLOOKUP(A2081, Kickstarter!B:H, 7, FALSE)</f>
        <v>GBP</v>
      </c>
      <c r="H2081">
        <f>VLOOKUP(A2081, Kickstarter!B:I, 8, FALSE)</f>
        <v>1435258800</v>
      </c>
    </row>
    <row r="2082" spans="1:8" ht="60" x14ac:dyDescent="0.25">
      <c r="A2082" s="1" t="s">
        <v>2081</v>
      </c>
      <c r="B2082" s="1" t="str">
        <f>VLOOKUP(A2082, Kickstarter!B:C, 2, FALSE)</f>
        <v>Tinker Tie is a fully programmable, hackable Arduino-compatible RGB LED bow tie that can last over 20 hours on a single charge!</v>
      </c>
      <c r="C2082" s="9">
        <f>VLOOKUP(A2082, Kickstarter!B:E, 3, FALSE)</f>
        <v>1000</v>
      </c>
      <c r="D2082">
        <f>VLOOKUP(A2082, Kickstarter!B:E, 4, FALSE)</f>
        <v>5078</v>
      </c>
      <c r="E2082" t="str">
        <f>VLOOKUP(A2082, Kickstarter!B:F, 5, FALSE)</f>
        <v>successful</v>
      </c>
      <c r="F2082" t="str">
        <f>VLOOKUP(A2082, Kickstarter!B:G, 6, FALSE)</f>
        <v>US</v>
      </c>
      <c r="G2082" t="str">
        <f>VLOOKUP(A2082, Kickstarter!B:H, 7, FALSE)</f>
        <v>USD</v>
      </c>
      <c r="H2082">
        <f>VLOOKUP(A2082, Kickstarter!B:I, 8, FALSE)</f>
        <v>1447286300</v>
      </c>
    </row>
    <row r="2083" spans="1:8" ht="60" x14ac:dyDescent="0.25">
      <c r="A2083" s="1" t="s">
        <v>2082</v>
      </c>
      <c r="B2083" s="1" t="str">
        <f>VLOOKUP(A2083, Kickstarter!B:C, 2, FALSE)</f>
        <v>Embarking on a Summer Tour to spread their message of cherishing your unforgettable memories through nostalgic rock music.</v>
      </c>
      <c r="C2083" s="9">
        <f>VLOOKUP(A2083, Kickstarter!B:E, 3, FALSE)</f>
        <v>3500</v>
      </c>
      <c r="D2083">
        <f>VLOOKUP(A2083, Kickstarter!B:E, 4, FALSE)</f>
        <v>4010</v>
      </c>
      <c r="E2083" t="str">
        <f>VLOOKUP(A2083, Kickstarter!B:F, 5, FALSE)</f>
        <v>successful</v>
      </c>
      <c r="F2083" t="str">
        <f>VLOOKUP(A2083, Kickstarter!B:G, 6, FALSE)</f>
        <v>US</v>
      </c>
      <c r="G2083" t="str">
        <f>VLOOKUP(A2083, Kickstarter!B:H, 7, FALSE)</f>
        <v>USD</v>
      </c>
      <c r="H2083">
        <f>VLOOKUP(A2083, Kickstarter!B:I, 8, FALSE)</f>
        <v>1337144340</v>
      </c>
    </row>
    <row r="2084" spans="1:8" ht="60" x14ac:dyDescent="0.25">
      <c r="A2084" s="1" t="s">
        <v>2083</v>
      </c>
      <c r="B2084" s="1" t="str">
        <f>VLOOKUP(A2084, Kickstarter!B:C, 2, FALSE)</f>
        <v>Local bay area band looking to share our vision with people, looking to create something we are proud of, no more bedroom recordings!</v>
      </c>
      <c r="C2084" s="9">
        <f>VLOOKUP(A2084, Kickstarter!B:E, 3, FALSE)</f>
        <v>1500</v>
      </c>
      <c r="D2084">
        <f>VLOOKUP(A2084, Kickstarter!B:E, 4, FALSE)</f>
        <v>1661</v>
      </c>
      <c r="E2084" t="str">
        <f>VLOOKUP(A2084, Kickstarter!B:F, 5, FALSE)</f>
        <v>successful</v>
      </c>
      <c r="F2084" t="str">
        <f>VLOOKUP(A2084, Kickstarter!B:G, 6, FALSE)</f>
        <v>US</v>
      </c>
      <c r="G2084" t="str">
        <f>VLOOKUP(A2084, Kickstarter!B:H, 7, FALSE)</f>
        <v>USD</v>
      </c>
      <c r="H2084">
        <f>VLOOKUP(A2084, Kickstarter!B:I, 8, FALSE)</f>
        <v>1322106796</v>
      </c>
    </row>
    <row r="2085" spans="1:8" ht="60" x14ac:dyDescent="0.25">
      <c r="A2085" s="1" t="s">
        <v>2084</v>
      </c>
      <c r="B2085" s="1" t="str">
        <f>VLOOKUP(A2085, Kickstarter!B:C, 2, FALSE)</f>
        <v>Autumn's Song is working on a debut album that brings accustic / singer-songwriter / piano rock to the central Florida music scene.</v>
      </c>
      <c r="C2085" s="9">
        <f>VLOOKUP(A2085, Kickstarter!B:E, 3, FALSE)</f>
        <v>750</v>
      </c>
      <c r="D2085">
        <f>VLOOKUP(A2085, Kickstarter!B:E, 4, FALSE)</f>
        <v>850</v>
      </c>
      <c r="E2085" t="str">
        <f>VLOOKUP(A2085, Kickstarter!B:F, 5, FALSE)</f>
        <v>successful</v>
      </c>
      <c r="F2085" t="str">
        <f>VLOOKUP(A2085, Kickstarter!B:G, 6, FALSE)</f>
        <v>US</v>
      </c>
      <c r="G2085" t="str">
        <f>VLOOKUP(A2085, Kickstarter!B:H, 7, FALSE)</f>
        <v>USD</v>
      </c>
      <c r="H2085">
        <f>VLOOKUP(A2085, Kickstarter!B:I, 8, FALSE)</f>
        <v>1338830395</v>
      </c>
    </row>
    <row r="2086" spans="1:8" ht="45" x14ac:dyDescent="0.25">
      <c r="A2086" s="1" t="s">
        <v>2085</v>
      </c>
      <c r="B2086" s="1" t="str">
        <f>VLOOKUP(A2086, Kickstarter!B:C, 2, FALSE)</f>
        <v>Los Angeles based Ballerina Black are on their way to tour the UK in May. Join our club &amp; help make it happen.</v>
      </c>
      <c r="C2086" s="9">
        <f>VLOOKUP(A2086, Kickstarter!B:E, 3, FALSE)</f>
        <v>3000</v>
      </c>
      <c r="D2086">
        <f>VLOOKUP(A2086, Kickstarter!B:E, 4, FALSE)</f>
        <v>3250</v>
      </c>
      <c r="E2086" t="str">
        <f>VLOOKUP(A2086, Kickstarter!B:F, 5, FALSE)</f>
        <v>successful</v>
      </c>
      <c r="F2086" t="str">
        <f>VLOOKUP(A2086, Kickstarter!B:G, 6, FALSE)</f>
        <v>US</v>
      </c>
      <c r="G2086" t="str">
        <f>VLOOKUP(A2086, Kickstarter!B:H, 7, FALSE)</f>
        <v>USD</v>
      </c>
      <c r="H2086">
        <f>VLOOKUP(A2086, Kickstarter!B:I, 8, FALSE)</f>
        <v>1399186740</v>
      </c>
    </row>
    <row r="2087" spans="1:8" ht="60" x14ac:dyDescent="0.25">
      <c r="A2087" s="1" t="s">
        <v>2086</v>
      </c>
      <c r="B2087" s="1" t="str">
        <f>VLOOKUP(A2087, Kickstarter!B:C, 2, FALSE)</f>
        <v>Eikon worship leader Dustin Hecocks records his full length debut album this Summer, comprised of powerful music and worshipful lyrics.</v>
      </c>
      <c r="C2087" s="9">
        <f>VLOOKUP(A2087, Kickstarter!B:E, 3, FALSE)</f>
        <v>6000</v>
      </c>
      <c r="D2087">
        <f>VLOOKUP(A2087, Kickstarter!B:E, 4, FALSE)</f>
        <v>7412</v>
      </c>
      <c r="E2087" t="str">
        <f>VLOOKUP(A2087, Kickstarter!B:F, 5, FALSE)</f>
        <v>successful</v>
      </c>
      <c r="F2087" t="str">
        <f>VLOOKUP(A2087, Kickstarter!B:G, 6, FALSE)</f>
        <v>US</v>
      </c>
      <c r="G2087" t="str">
        <f>VLOOKUP(A2087, Kickstarter!B:H, 7, FALSE)</f>
        <v>USD</v>
      </c>
      <c r="H2087">
        <f>VLOOKUP(A2087, Kickstarter!B:I, 8, FALSE)</f>
        <v>1342382587</v>
      </c>
    </row>
    <row r="2088" spans="1:8" ht="45" x14ac:dyDescent="0.25">
      <c r="A2088" s="1" t="s">
        <v>2087</v>
      </c>
      <c r="B2088" s="1" t="str">
        <f>VLOOKUP(A2088, Kickstarter!B:C, 2, FALSE)</f>
        <v>I am in the process of completing 4 new EPs to be released in Winter, Spring, Summer, and Fall of 2012.</v>
      </c>
      <c r="C2088" s="9">
        <f>VLOOKUP(A2088, Kickstarter!B:E, 3, FALSE)</f>
        <v>4000</v>
      </c>
      <c r="D2088">
        <f>VLOOKUP(A2088, Kickstarter!B:E, 4, FALSE)</f>
        <v>4028</v>
      </c>
      <c r="E2088" t="str">
        <f>VLOOKUP(A2088, Kickstarter!B:F, 5, FALSE)</f>
        <v>successful</v>
      </c>
      <c r="F2088" t="str">
        <f>VLOOKUP(A2088, Kickstarter!B:G, 6, FALSE)</f>
        <v>US</v>
      </c>
      <c r="G2088" t="str">
        <f>VLOOKUP(A2088, Kickstarter!B:H, 7, FALSE)</f>
        <v>USD</v>
      </c>
      <c r="H2088">
        <f>VLOOKUP(A2088, Kickstarter!B:I, 8, FALSE)</f>
        <v>1323838740</v>
      </c>
    </row>
    <row r="2089" spans="1:8" ht="60" x14ac:dyDescent="0.25">
      <c r="A2089" s="1" t="s">
        <v>2088</v>
      </c>
      <c r="B2089" s="1" t="str">
        <f>VLOOKUP(A2089, Kickstarter!B:C, 2, FALSE)</f>
        <v>Support Joy Shannon and the Beauty Marks record their 4th studio album "Out of My Dreams and Into My Arms" and create a music video!</v>
      </c>
      <c r="C2089" s="9">
        <f>VLOOKUP(A2089, Kickstarter!B:E, 3, FALSE)</f>
        <v>1500</v>
      </c>
      <c r="D2089">
        <f>VLOOKUP(A2089, Kickstarter!B:E, 4, FALSE)</f>
        <v>1553</v>
      </c>
      <c r="E2089" t="str">
        <f>VLOOKUP(A2089, Kickstarter!B:F, 5, FALSE)</f>
        <v>successful</v>
      </c>
      <c r="F2089" t="str">
        <f>VLOOKUP(A2089, Kickstarter!B:G, 6, FALSE)</f>
        <v>US</v>
      </c>
      <c r="G2089" t="str">
        <f>VLOOKUP(A2089, Kickstarter!B:H, 7, FALSE)</f>
        <v>USD</v>
      </c>
      <c r="H2089">
        <f>VLOOKUP(A2089, Kickstarter!B:I, 8, FALSE)</f>
        <v>1315457658</v>
      </c>
    </row>
    <row r="2090" spans="1:8" ht="60" x14ac:dyDescent="0.25">
      <c r="A2090" s="1" t="s">
        <v>2089</v>
      </c>
      <c r="B2090" s="1" t="str">
        <f>VLOOKUP(A2090, Kickstarter!B:C, 2, FALSE)</f>
        <v>Indie Folk musician, Chris Dorman is releasing his second full length album.  Let's release this record worldwide - grassroots style!</v>
      </c>
      <c r="C2090" s="9">
        <f>VLOOKUP(A2090, Kickstarter!B:E, 3, FALSE)</f>
        <v>3000</v>
      </c>
      <c r="D2090">
        <f>VLOOKUP(A2090, Kickstarter!B:E, 4, FALSE)</f>
        <v>3465.32</v>
      </c>
      <c r="E2090" t="str">
        <f>VLOOKUP(A2090, Kickstarter!B:F, 5, FALSE)</f>
        <v>successful</v>
      </c>
      <c r="F2090" t="str">
        <f>VLOOKUP(A2090, Kickstarter!B:G, 6, FALSE)</f>
        <v>US</v>
      </c>
      <c r="G2090" t="str">
        <f>VLOOKUP(A2090, Kickstarter!B:H, 7, FALSE)</f>
        <v>USD</v>
      </c>
      <c r="H2090">
        <f>VLOOKUP(A2090, Kickstarter!B:I, 8, FALSE)</f>
        <v>1284177540</v>
      </c>
    </row>
    <row r="2091" spans="1:8" ht="30" x14ac:dyDescent="0.25">
      <c r="A2091" s="1" t="s">
        <v>2090</v>
      </c>
      <c r="B2091" s="1" t="str">
        <f>VLOOKUP(A2091, Kickstarter!B:C, 2, FALSE)</f>
        <v>Little Moses is trying to record their first EP, and we can't do it without your help!</v>
      </c>
      <c r="C2091" s="9">
        <f>VLOOKUP(A2091, Kickstarter!B:E, 3, FALSE)</f>
        <v>2500</v>
      </c>
      <c r="D2091">
        <f>VLOOKUP(A2091, Kickstarter!B:E, 4, FALSE)</f>
        <v>3010.01</v>
      </c>
      <c r="E2091" t="str">
        <f>VLOOKUP(A2091, Kickstarter!B:F, 5, FALSE)</f>
        <v>successful</v>
      </c>
      <c r="F2091" t="str">
        <f>VLOOKUP(A2091, Kickstarter!B:G, 6, FALSE)</f>
        <v>US</v>
      </c>
      <c r="G2091" t="str">
        <f>VLOOKUP(A2091, Kickstarter!B:H, 7, FALSE)</f>
        <v>USD</v>
      </c>
      <c r="H2091">
        <f>VLOOKUP(A2091, Kickstarter!B:I, 8, FALSE)</f>
        <v>1375408194</v>
      </c>
    </row>
    <row r="2092" spans="1:8" ht="60" x14ac:dyDescent="0.25">
      <c r="A2092" s="1" t="s">
        <v>2091</v>
      </c>
      <c r="B2092" s="1" t="str">
        <f>VLOOKUP(A2092, Kickstarter!B:C, 2, FALSE)</f>
        <v>Insect Surfers, Planet Earth's Longest-Running Modern Surf Band, come twanging back into 2013 with a new surfadelic musical release!</v>
      </c>
      <c r="C2092" s="9">
        <f>VLOOKUP(A2092, Kickstarter!B:E, 3, FALSE)</f>
        <v>8000</v>
      </c>
      <c r="D2092">
        <f>VLOOKUP(A2092, Kickstarter!B:E, 4, FALSE)</f>
        <v>9203.23</v>
      </c>
      <c r="E2092" t="str">
        <f>VLOOKUP(A2092, Kickstarter!B:F, 5, FALSE)</f>
        <v>successful</v>
      </c>
      <c r="F2092" t="str">
        <f>VLOOKUP(A2092, Kickstarter!B:G, 6, FALSE)</f>
        <v>US</v>
      </c>
      <c r="G2092" t="str">
        <f>VLOOKUP(A2092, Kickstarter!B:H, 7, FALSE)</f>
        <v>USD</v>
      </c>
      <c r="H2092">
        <f>VLOOKUP(A2092, Kickstarter!B:I, 8, FALSE)</f>
        <v>1361696955</v>
      </c>
    </row>
    <row r="2093" spans="1:8" ht="60" x14ac:dyDescent="0.25">
      <c r="A2093" s="1" t="s">
        <v>2092</v>
      </c>
      <c r="B2093" s="1" t="str">
        <f>VLOOKUP(A2093, Kickstarter!B:C, 2, FALSE)</f>
        <v>I'm an 18-year old singer/songwriter from California. I'd love your support to get my album of original songs professionally recorded.</v>
      </c>
      <c r="C2093" s="9">
        <f>VLOOKUP(A2093, Kickstarter!B:E, 3, FALSE)</f>
        <v>18000</v>
      </c>
      <c r="D2093">
        <f>VLOOKUP(A2093, Kickstarter!B:E, 4, FALSE)</f>
        <v>21684.2</v>
      </c>
      <c r="E2093" t="str">
        <f>VLOOKUP(A2093, Kickstarter!B:F, 5, FALSE)</f>
        <v>successful</v>
      </c>
      <c r="F2093" t="str">
        <f>VLOOKUP(A2093, Kickstarter!B:G, 6, FALSE)</f>
        <v>US</v>
      </c>
      <c r="G2093" t="str">
        <f>VLOOKUP(A2093, Kickstarter!B:H, 7, FALSE)</f>
        <v>USD</v>
      </c>
      <c r="H2093">
        <f>VLOOKUP(A2093, Kickstarter!B:I, 8, FALSE)</f>
        <v>1299009600</v>
      </c>
    </row>
    <row r="2094" spans="1:8" ht="45" x14ac:dyDescent="0.25">
      <c r="A2094" s="1" t="s">
        <v>2093</v>
      </c>
      <c r="B2094" s="1" t="str">
        <f>VLOOKUP(A2094, Kickstarter!B:C, 2, FALSE)</f>
        <v>Amy Lingamfelter is making an album all about love and she's looking for backers. See see how you can share in the journey!</v>
      </c>
      <c r="C2094" s="9">
        <f>VLOOKUP(A2094, Kickstarter!B:E, 3, FALSE)</f>
        <v>6000</v>
      </c>
      <c r="D2094">
        <f>VLOOKUP(A2094, Kickstarter!B:E, 4, FALSE)</f>
        <v>6077</v>
      </c>
      <c r="E2094" t="str">
        <f>VLOOKUP(A2094, Kickstarter!B:F, 5, FALSE)</f>
        <v>successful</v>
      </c>
      <c r="F2094" t="str">
        <f>VLOOKUP(A2094, Kickstarter!B:G, 6, FALSE)</f>
        <v>US</v>
      </c>
      <c r="G2094" t="str">
        <f>VLOOKUP(A2094, Kickstarter!B:H, 7, FALSE)</f>
        <v>USD</v>
      </c>
      <c r="H2094">
        <f>VLOOKUP(A2094, Kickstarter!B:I, 8, FALSE)</f>
        <v>1318006732</v>
      </c>
    </row>
    <row r="2095" spans="1:8" ht="45" x14ac:dyDescent="0.25">
      <c r="A2095" s="1" t="s">
        <v>2094</v>
      </c>
      <c r="B2095" s="1" t="str">
        <f>VLOOKUP(A2095, Kickstarter!B:C, 2, FALSE)</f>
        <v>Help Lift The Decade record their debut full length album with with Ace Enders! (The Early November, I Can Make A Mess)</v>
      </c>
      <c r="C2095" s="9">
        <f>VLOOKUP(A2095, Kickstarter!B:E, 3, FALSE)</f>
        <v>1500</v>
      </c>
      <c r="D2095">
        <f>VLOOKUP(A2095, Kickstarter!B:E, 4, FALSE)</f>
        <v>1537</v>
      </c>
      <c r="E2095" t="str">
        <f>VLOOKUP(A2095, Kickstarter!B:F, 5, FALSE)</f>
        <v>successful</v>
      </c>
      <c r="F2095" t="str">
        <f>VLOOKUP(A2095, Kickstarter!B:G, 6, FALSE)</f>
        <v>US</v>
      </c>
      <c r="G2095" t="str">
        <f>VLOOKUP(A2095, Kickstarter!B:H, 7, FALSE)</f>
        <v>USD</v>
      </c>
      <c r="H2095">
        <f>VLOOKUP(A2095, Kickstarter!B:I, 8, FALSE)</f>
        <v>1356211832</v>
      </c>
    </row>
    <row r="2096" spans="1:8" ht="60" x14ac:dyDescent="0.25">
      <c r="A2096" s="1" t="s">
        <v>2095</v>
      </c>
      <c r="B2096" s="1" t="str">
        <f>VLOOKUP(A2096, Kickstarter!B:C, 2, FALSE)</f>
        <v>We've got a new record, Slick Machine.
We want to release it and tour the US to support it, but we need your help to make it happen.</v>
      </c>
      <c r="C2096" s="9">
        <f>VLOOKUP(A2096, Kickstarter!B:E, 3, FALSE)</f>
        <v>3500</v>
      </c>
      <c r="D2096">
        <f>VLOOKUP(A2096, Kickstarter!B:E, 4, FALSE)</f>
        <v>4219</v>
      </c>
      <c r="E2096" t="str">
        <f>VLOOKUP(A2096, Kickstarter!B:F, 5, FALSE)</f>
        <v>successful</v>
      </c>
      <c r="F2096" t="str">
        <f>VLOOKUP(A2096, Kickstarter!B:G, 6, FALSE)</f>
        <v>US</v>
      </c>
      <c r="G2096" t="str">
        <f>VLOOKUP(A2096, Kickstarter!B:H, 7, FALSE)</f>
        <v>USD</v>
      </c>
      <c r="H2096">
        <f>VLOOKUP(A2096, Kickstarter!B:I, 8, FALSE)</f>
        <v>1330916400</v>
      </c>
    </row>
    <row r="2097" spans="1:8" ht="45" x14ac:dyDescent="0.25">
      <c r="A2097" s="1" t="s">
        <v>2096</v>
      </c>
      <c r="B2097" s="1" t="str">
        <f>VLOOKUP(A2097, Kickstarter!B:C, 2, FALSE)</f>
        <v>This CD celebrates a journey beginning with the death of a father and culminating with the joyous victory expressed in music!</v>
      </c>
      <c r="C2097" s="9">
        <f>VLOOKUP(A2097, Kickstarter!B:E, 3, FALSE)</f>
        <v>2500</v>
      </c>
      <c r="D2097">
        <f>VLOOKUP(A2097, Kickstarter!B:E, 4, FALSE)</f>
        <v>2500</v>
      </c>
      <c r="E2097" t="str">
        <f>VLOOKUP(A2097, Kickstarter!B:F, 5, FALSE)</f>
        <v>successful</v>
      </c>
      <c r="F2097" t="str">
        <f>VLOOKUP(A2097, Kickstarter!B:G, 6, FALSE)</f>
        <v>US</v>
      </c>
      <c r="G2097" t="str">
        <f>VLOOKUP(A2097, Kickstarter!B:H, 7, FALSE)</f>
        <v>USD</v>
      </c>
      <c r="H2097">
        <f>VLOOKUP(A2097, Kickstarter!B:I, 8, FALSE)</f>
        <v>1317576973</v>
      </c>
    </row>
    <row r="2098" spans="1:8" ht="45" x14ac:dyDescent="0.25">
      <c r="A2098" s="1" t="s">
        <v>2097</v>
      </c>
      <c r="B2098" s="1" t="str">
        <f>VLOOKUP(A2098, Kickstarter!B:C, 2, FALSE)</f>
        <v>Shone Nuisance is heading to GBS Detroit on Friday, October 26th to record and film their GBS Detroit EP and video.</v>
      </c>
      <c r="C2098" s="9">
        <f>VLOOKUP(A2098, Kickstarter!B:E, 3, FALSE)</f>
        <v>600</v>
      </c>
      <c r="D2098">
        <f>VLOOKUP(A2098, Kickstarter!B:E, 4, FALSE)</f>
        <v>610</v>
      </c>
      <c r="E2098" t="str">
        <f>VLOOKUP(A2098, Kickstarter!B:F, 5, FALSE)</f>
        <v>successful</v>
      </c>
      <c r="F2098" t="str">
        <f>VLOOKUP(A2098, Kickstarter!B:G, 6, FALSE)</f>
        <v>US</v>
      </c>
      <c r="G2098" t="str">
        <f>VLOOKUP(A2098, Kickstarter!B:H, 7, FALSE)</f>
        <v>USD</v>
      </c>
      <c r="H2098">
        <f>VLOOKUP(A2098, Kickstarter!B:I, 8, FALSE)</f>
        <v>1351223940</v>
      </c>
    </row>
    <row r="2099" spans="1:8" ht="60" x14ac:dyDescent="0.25">
      <c r="A2099" s="1" t="s">
        <v>2098</v>
      </c>
      <c r="B2099" s="1" t="str">
        <f>VLOOKUP(A2099, Kickstarter!B:C, 2, FALSE)</f>
        <v>Engine is ready to record our sophomore release. The songs are written, the musicians are ready. Help us bring this into existence!</v>
      </c>
      <c r="C2099" s="9">
        <f>VLOOKUP(A2099, Kickstarter!B:E, 3, FALSE)</f>
        <v>3000</v>
      </c>
      <c r="D2099">
        <f>VLOOKUP(A2099, Kickstarter!B:E, 4, FALSE)</f>
        <v>3000</v>
      </c>
      <c r="E2099" t="str">
        <f>VLOOKUP(A2099, Kickstarter!B:F, 5, FALSE)</f>
        <v>successful</v>
      </c>
      <c r="F2099" t="str">
        <f>VLOOKUP(A2099, Kickstarter!B:G, 6, FALSE)</f>
        <v>US</v>
      </c>
      <c r="G2099" t="str">
        <f>VLOOKUP(A2099, Kickstarter!B:H, 7, FALSE)</f>
        <v>USD</v>
      </c>
      <c r="H2099">
        <f>VLOOKUP(A2099, Kickstarter!B:I, 8, FALSE)</f>
        <v>1322751735</v>
      </c>
    </row>
    <row r="2100" spans="1:8" ht="45" x14ac:dyDescent="0.25">
      <c r="A2100" s="1" t="s">
        <v>2099</v>
      </c>
      <c r="B2100" s="1" t="str">
        <f>VLOOKUP(A2100, Kickstarter!B:C, 2, FALSE)</f>
        <v>The Christopher Battles EP Project will fund professional recording, publicity, and release for this original singer-songwriter.</v>
      </c>
      <c r="C2100" s="9">
        <f>VLOOKUP(A2100, Kickstarter!B:E, 3, FALSE)</f>
        <v>6000</v>
      </c>
      <c r="D2100">
        <f>VLOOKUP(A2100, Kickstarter!B:E, 4, FALSE)</f>
        <v>6020</v>
      </c>
      <c r="E2100" t="str">
        <f>VLOOKUP(A2100, Kickstarter!B:F, 5, FALSE)</f>
        <v>successful</v>
      </c>
      <c r="F2100" t="str">
        <f>VLOOKUP(A2100, Kickstarter!B:G, 6, FALSE)</f>
        <v>US</v>
      </c>
      <c r="G2100" t="str">
        <f>VLOOKUP(A2100, Kickstarter!B:H, 7, FALSE)</f>
        <v>USD</v>
      </c>
      <c r="H2100">
        <f>VLOOKUP(A2100, Kickstarter!B:I, 8, FALSE)</f>
        <v>1331174635</v>
      </c>
    </row>
    <row r="2101" spans="1:8" ht="15.75" x14ac:dyDescent="0.25">
      <c r="A2101" s="1" t="s">
        <v>2100</v>
      </c>
      <c r="B2101" s="1" t="str">
        <f>VLOOKUP(A2101, Kickstarter!B:C, 2, FALSE)</f>
        <v>Our tour van died, we need help!</v>
      </c>
      <c r="C2101" s="9">
        <f>VLOOKUP(A2101, Kickstarter!B:E, 3, FALSE)</f>
        <v>3000</v>
      </c>
      <c r="D2101">
        <f>VLOOKUP(A2101, Kickstarter!B:E, 4, FALSE)</f>
        <v>3971</v>
      </c>
      <c r="E2101" t="str">
        <f>VLOOKUP(A2101, Kickstarter!B:F, 5, FALSE)</f>
        <v>successful</v>
      </c>
      <c r="F2101" t="str">
        <f>VLOOKUP(A2101, Kickstarter!B:G, 6, FALSE)</f>
        <v>US</v>
      </c>
      <c r="G2101" t="str">
        <f>VLOOKUP(A2101, Kickstarter!B:H, 7, FALSE)</f>
        <v>USD</v>
      </c>
      <c r="H2101">
        <f>VLOOKUP(A2101, Kickstarter!B:I, 8, FALSE)</f>
        <v>1435808400</v>
      </c>
    </row>
    <row r="2102" spans="1:8" ht="60" x14ac:dyDescent="0.25">
      <c r="A2102" s="1" t="s">
        <v>2101</v>
      </c>
      <c r="B2102" s="1" t="str">
        <f>VLOOKUP(A2102, Kickstarter!B:C, 2, FALSE)</f>
        <v>The Skylit Letter is heading to Groovebox Studios in Detroit on Friday, June 29th to record and film a live GBS Detroit video and EP.</v>
      </c>
      <c r="C2102" s="9">
        <f>VLOOKUP(A2102, Kickstarter!B:E, 3, FALSE)</f>
        <v>600</v>
      </c>
      <c r="D2102">
        <f>VLOOKUP(A2102, Kickstarter!B:E, 4, FALSE)</f>
        <v>820</v>
      </c>
      <c r="E2102" t="str">
        <f>VLOOKUP(A2102, Kickstarter!B:F, 5, FALSE)</f>
        <v>successful</v>
      </c>
      <c r="F2102" t="str">
        <f>VLOOKUP(A2102, Kickstarter!B:G, 6, FALSE)</f>
        <v>US</v>
      </c>
      <c r="G2102" t="str">
        <f>VLOOKUP(A2102, Kickstarter!B:H, 7, FALSE)</f>
        <v>USD</v>
      </c>
      <c r="H2102">
        <f>VLOOKUP(A2102, Kickstarter!B:I, 8, FALSE)</f>
        <v>1341028740</v>
      </c>
    </row>
    <row r="2103" spans="1:8" ht="60" x14ac:dyDescent="0.25">
      <c r="A2103" s="1" t="s">
        <v>2102</v>
      </c>
      <c r="B2103" s="1" t="str">
        <f>VLOOKUP(A2103, Kickstarter!B:C, 2, FALSE)</f>
        <v>Hey everyone, we are back with our first full length release, "The Bite And The Boogie" and we need your help to get it printed!</v>
      </c>
      <c r="C2103" s="9">
        <f>VLOOKUP(A2103, Kickstarter!B:E, 3, FALSE)</f>
        <v>2000</v>
      </c>
      <c r="D2103">
        <f>VLOOKUP(A2103, Kickstarter!B:E, 4, FALSE)</f>
        <v>2265</v>
      </c>
      <c r="E2103" t="str">
        <f>VLOOKUP(A2103, Kickstarter!B:F, 5, FALSE)</f>
        <v>successful</v>
      </c>
      <c r="F2103" t="str">
        <f>VLOOKUP(A2103, Kickstarter!B:G, 6, FALSE)</f>
        <v>US</v>
      </c>
      <c r="G2103" t="str">
        <f>VLOOKUP(A2103, Kickstarter!B:H, 7, FALSE)</f>
        <v>USD</v>
      </c>
      <c r="H2103">
        <f>VLOOKUP(A2103, Kickstarter!B:I, 8, FALSE)</f>
        <v>1329104114</v>
      </c>
    </row>
    <row r="2104" spans="1:8" ht="60" x14ac:dyDescent="0.25">
      <c r="A2104" s="1" t="s">
        <v>2103</v>
      </c>
      <c r="B2104" s="1" t="str">
        <f>VLOOKUP(A2104, Kickstarter!B:C, 2, FALSE)</f>
        <v>The Guru is basement parties, lake swimming, a smile shared between reunited friends, and the doe-eyed innocence of youth.</v>
      </c>
      <c r="C2104" s="9">
        <f>VLOOKUP(A2104, Kickstarter!B:E, 3, FALSE)</f>
        <v>1000</v>
      </c>
      <c r="D2104">
        <f>VLOOKUP(A2104, Kickstarter!B:E, 4, FALSE)</f>
        <v>1360</v>
      </c>
      <c r="E2104" t="str">
        <f>VLOOKUP(A2104, Kickstarter!B:F, 5, FALSE)</f>
        <v>successful</v>
      </c>
      <c r="F2104" t="str">
        <f>VLOOKUP(A2104, Kickstarter!B:G, 6, FALSE)</f>
        <v>US</v>
      </c>
      <c r="G2104" t="str">
        <f>VLOOKUP(A2104, Kickstarter!B:H, 7, FALSE)</f>
        <v>USD</v>
      </c>
      <c r="H2104">
        <f>VLOOKUP(A2104, Kickstarter!B:I, 8, FALSE)</f>
        <v>1304628648</v>
      </c>
    </row>
    <row r="2105" spans="1:8" ht="30" x14ac:dyDescent="0.25">
      <c r="A2105" s="1" t="s">
        <v>2104</v>
      </c>
      <c r="B2105" s="1" t="str">
        <f>VLOOKUP(A2105, Kickstarter!B:C, 2, FALSE)</f>
        <v>Indie rocker, Matthew Moon, has something to share with you...</v>
      </c>
      <c r="C2105" s="9">
        <f>VLOOKUP(A2105, Kickstarter!B:E, 3, FALSE)</f>
        <v>7777</v>
      </c>
      <c r="D2105">
        <f>VLOOKUP(A2105, Kickstarter!B:E, 4, FALSE)</f>
        <v>11364</v>
      </c>
      <c r="E2105" t="str">
        <f>VLOOKUP(A2105, Kickstarter!B:F, 5, FALSE)</f>
        <v>successful</v>
      </c>
      <c r="F2105" t="str">
        <f>VLOOKUP(A2105, Kickstarter!B:G, 6, FALSE)</f>
        <v>US</v>
      </c>
      <c r="G2105" t="str">
        <f>VLOOKUP(A2105, Kickstarter!B:H, 7, FALSE)</f>
        <v>USD</v>
      </c>
      <c r="H2105">
        <f>VLOOKUP(A2105, Kickstarter!B:I, 8, FALSE)</f>
        <v>1352488027</v>
      </c>
    </row>
    <row r="2106" spans="1:8" ht="45" x14ac:dyDescent="0.25">
      <c r="A2106" s="1" t="s">
        <v>2105</v>
      </c>
      <c r="B2106" s="1" t="str">
        <f>VLOOKUP(A2106, Kickstarter!B:C, 2, FALSE)</f>
        <v>In the Raw is Seattle's the Ink &amp; the Echo's debut album.  It is honest, compelling, and speaks of raw human emotion.</v>
      </c>
      <c r="C2106" s="9">
        <f>VLOOKUP(A2106, Kickstarter!B:E, 3, FALSE)</f>
        <v>800</v>
      </c>
      <c r="D2106">
        <f>VLOOKUP(A2106, Kickstarter!B:E, 4, FALSE)</f>
        <v>1036</v>
      </c>
      <c r="E2106" t="str">
        <f>VLOOKUP(A2106, Kickstarter!B:F, 5, FALSE)</f>
        <v>successful</v>
      </c>
      <c r="F2106" t="str">
        <f>VLOOKUP(A2106, Kickstarter!B:G, 6, FALSE)</f>
        <v>US</v>
      </c>
      <c r="G2106" t="str">
        <f>VLOOKUP(A2106, Kickstarter!B:H, 7, FALSE)</f>
        <v>USD</v>
      </c>
      <c r="H2106">
        <f>VLOOKUP(A2106, Kickstarter!B:I, 8, FALSE)</f>
        <v>1369958400</v>
      </c>
    </row>
    <row r="2107" spans="1:8" ht="45" x14ac:dyDescent="0.25">
      <c r="A2107" s="1" t="s">
        <v>2106</v>
      </c>
      <c r="B2107" s="1" t="str">
        <f>VLOOKUP(A2107, Kickstarter!B:C, 2, FALSE)</f>
        <v>Help Layla the Wolf fund the printing and releasing of our first E.P. Release called "Sugar".</v>
      </c>
      <c r="C2107" s="9">
        <f>VLOOKUP(A2107, Kickstarter!B:E, 3, FALSE)</f>
        <v>2000</v>
      </c>
      <c r="D2107">
        <f>VLOOKUP(A2107, Kickstarter!B:E, 4, FALSE)</f>
        <v>5080</v>
      </c>
      <c r="E2107" t="str">
        <f>VLOOKUP(A2107, Kickstarter!B:F, 5, FALSE)</f>
        <v>successful</v>
      </c>
      <c r="F2107" t="str">
        <f>VLOOKUP(A2107, Kickstarter!B:G, 6, FALSE)</f>
        <v>US</v>
      </c>
      <c r="G2107" t="str">
        <f>VLOOKUP(A2107, Kickstarter!B:H, 7, FALSE)</f>
        <v>USD</v>
      </c>
      <c r="H2107">
        <f>VLOOKUP(A2107, Kickstarter!B:I, 8, FALSE)</f>
        <v>1416542400</v>
      </c>
    </row>
    <row r="2108" spans="1:8" ht="60" x14ac:dyDescent="0.25">
      <c r="A2108" s="1" t="s">
        <v>2107</v>
      </c>
      <c r="B2108" s="1" t="str">
        <f>VLOOKUP(A2108, Kickstarter!B:C, 2, FALSE)</f>
        <v>We're recording a new full length album! So stoked for this project. We've been preparing for it for over a year. It's our best yet!</v>
      </c>
      <c r="C2108" s="9">
        <f>VLOOKUP(A2108, Kickstarter!B:E, 3, FALSE)</f>
        <v>2200</v>
      </c>
      <c r="D2108">
        <f>VLOOKUP(A2108, Kickstarter!B:E, 4, FALSE)</f>
        <v>2355</v>
      </c>
      <c r="E2108" t="str">
        <f>VLOOKUP(A2108, Kickstarter!B:F, 5, FALSE)</f>
        <v>successful</v>
      </c>
      <c r="F2108" t="str">
        <f>VLOOKUP(A2108, Kickstarter!B:G, 6, FALSE)</f>
        <v>US</v>
      </c>
      <c r="G2108" t="str">
        <f>VLOOKUP(A2108, Kickstarter!B:H, 7, FALSE)</f>
        <v>USD</v>
      </c>
      <c r="H2108">
        <f>VLOOKUP(A2108, Kickstarter!B:I, 8, FALSE)</f>
        <v>1359176974</v>
      </c>
    </row>
    <row r="2109" spans="1:8" ht="45" x14ac:dyDescent="0.25">
      <c r="A2109" s="1" t="s">
        <v>2108</v>
      </c>
      <c r="B2109" s="1" t="str">
        <f>VLOOKUP(A2109, Kickstarter!B:C, 2, FALSE)</f>
        <v>ACKER, an instrumental noise-rock band from Central Illinois, is raising funds to record a new album and release it on vinyl.</v>
      </c>
      <c r="C2109" s="9">
        <f>VLOOKUP(A2109, Kickstarter!B:E, 3, FALSE)</f>
        <v>2000</v>
      </c>
      <c r="D2109">
        <f>VLOOKUP(A2109, Kickstarter!B:E, 4, FALSE)</f>
        <v>2154.66</v>
      </c>
      <c r="E2109" t="str">
        <f>VLOOKUP(A2109, Kickstarter!B:F, 5, FALSE)</f>
        <v>successful</v>
      </c>
      <c r="F2109" t="str">
        <f>VLOOKUP(A2109, Kickstarter!B:G, 6, FALSE)</f>
        <v>US</v>
      </c>
      <c r="G2109" t="str">
        <f>VLOOKUP(A2109, Kickstarter!B:H, 7, FALSE)</f>
        <v>USD</v>
      </c>
      <c r="H2109">
        <f>VLOOKUP(A2109, Kickstarter!B:I, 8, FALSE)</f>
        <v>1415815393</v>
      </c>
    </row>
    <row r="2110" spans="1:8" ht="60" x14ac:dyDescent="0.25">
      <c r="A2110" s="1" t="s">
        <v>2109</v>
      </c>
      <c r="B2110" s="1" t="str">
        <f>VLOOKUP(A2110, Kickstarter!B:C, 2, FALSE)</f>
        <v>A project to raise the funds for our early discography, pressed on vinyl the way we always envisioned it + help w/ future band plans.</v>
      </c>
      <c r="C2110" s="9">
        <f>VLOOKUP(A2110, Kickstarter!B:E, 3, FALSE)</f>
        <v>16000</v>
      </c>
      <c r="D2110">
        <f>VLOOKUP(A2110, Kickstarter!B:E, 4, FALSE)</f>
        <v>17170</v>
      </c>
      <c r="E2110" t="str">
        <f>VLOOKUP(A2110, Kickstarter!B:F, 5, FALSE)</f>
        <v>successful</v>
      </c>
      <c r="F2110" t="str">
        <f>VLOOKUP(A2110, Kickstarter!B:G, 6, FALSE)</f>
        <v>US</v>
      </c>
      <c r="G2110" t="str">
        <f>VLOOKUP(A2110, Kickstarter!B:H, 7, FALSE)</f>
        <v>USD</v>
      </c>
      <c r="H2110">
        <f>VLOOKUP(A2110, Kickstarter!B:I, 8, FALSE)</f>
        <v>1347249300</v>
      </c>
    </row>
    <row r="2111" spans="1:8" ht="45" x14ac:dyDescent="0.25">
      <c r="A2111" s="1" t="s">
        <v>2110</v>
      </c>
      <c r="B2111" s="1" t="str">
        <f>VLOOKUP(A2111, Kickstarter!B:C, 2, FALSE)</f>
        <v>We are ready to make our first full-length album, and with your help, we can make it happen!</v>
      </c>
      <c r="C2111" s="9">
        <f>VLOOKUP(A2111, Kickstarter!B:E, 3, FALSE)</f>
        <v>4000</v>
      </c>
      <c r="D2111">
        <f>VLOOKUP(A2111, Kickstarter!B:E, 4, FALSE)</f>
        <v>4261</v>
      </c>
      <c r="E2111" t="str">
        <f>VLOOKUP(A2111, Kickstarter!B:F, 5, FALSE)</f>
        <v>successful</v>
      </c>
      <c r="F2111" t="str">
        <f>VLOOKUP(A2111, Kickstarter!B:G, 6, FALSE)</f>
        <v>US</v>
      </c>
      <c r="G2111" t="str">
        <f>VLOOKUP(A2111, Kickstarter!B:H, 7, FALSE)</f>
        <v>USD</v>
      </c>
      <c r="H2111">
        <f>VLOOKUP(A2111, Kickstarter!B:I, 8, FALSE)</f>
        <v>1436115617</v>
      </c>
    </row>
    <row r="2112" spans="1:8" ht="30" x14ac:dyDescent="0.25">
      <c r="A2112" s="1" t="s">
        <v>2111</v>
      </c>
      <c r="B2112" s="1" t="str">
        <f>VLOOKUP(A2112, Kickstarter!B:C, 2, FALSE)</f>
        <v>Brent Brown's breakout new album! Requires help from the record label... You!</v>
      </c>
      <c r="C2112" s="9">
        <f>VLOOKUP(A2112, Kickstarter!B:E, 3, FALSE)</f>
        <v>2000</v>
      </c>
      <c r="D2112">
        <f>VLOOKUP(A2112, Kickstarter!B:E, 4, FALSE)</f>
        <v>2007</v>
      </c>
      <c r="E2112" t="str">
        <f>VLOOKUP(A2112, Kickstarter!B:F, 5, FALSE)</f>
        <v>successful</v>
      </c>
      <c r="F2112" t="str">
        <f>VLOOKUP(A2112, Kickstarter!B:G, 6, FALSE)</f>
        <v>US</v>
      </c>
      <c r="G2112" t="str">
        <f>VLOOKUP(A2112, Kickstarter!B:H, 7, FALSE)</f>
        <v>USD</v>
      </c>
      <c r="H2112">
        <f>VLOOKUP(A2112, Kickstarter!B:I, 8, FALSE)</f>
        <v>1401253140</v>
      </c>
    </row>
    <row r="2113" spans="1:8" ht="60" x14ac:dyDescent="0.25">
      <c r="A2113" s="1" t="s">
        <v>2112</v>
      </c>
      <c r="B2113" s="1" t="str">
        <f>VLOOKUP(A2113, Kickstarter!B:C, 2, FALSE)</f>
        <v>We are a small community of people in Boston intending to make every moment a time to find love and give love.  We need your help!</v>
      </c>
      <c r="C2113" s="9">
        <f>VLOOKUP(A2113, Kickstarter!B:E, 3, FALSE)</f>
        <v>2000</v>
      </c>
      <c r="D2113">
        <f>VLOOKUP(A2113, Kickstarter!B:E, 4, FALSE)</f>
        <v>2130</v>
      </c>
      <c r="E2113" t="str">
        <f>VLOOKUP(A2113, Kickstarter!B:F, 5, FALSE)</f>
        <v>successful</v>
      </c>
      <c r="F2113" t="str">
        <f>VLOOKUP(A2113, Kickstarter!B:G, 6, FALSE)</f>
        <v>US</v>
      </c>
      <c r="G2113" t="str">
        <f>VLOOKUP(A2113, Kickstarter!B:H, 7, FALSE)</f>
        <v>USD</v>
      </c>
      <c r="H2113">
        <f>VLOOKUP(A2113, Kickstarter!B:I, 8, FALSE)</f>
        <v>1313370000</v>
      </c>
    </row>
    <row r="2114" spans="1:8" ht="45" x14ac:dyDescent="0.25">
      <c r="A2114" s="1" t="s">
        <v>2113</v>
      </c>
      <c r="B2114" s="1" t="str">
        <f>VLOOKUP(A2114, Kickstarter!B:C, 2, FALSE)</f>
        <v>BBB is going back into the studio to record and release "Felix From Canada" by popular demand.  We need your help!</v>
      </c>
      <c r="C2114" s="9">
        <f>VLOOKUP(A2114, Kickstarter!B:E, 3, FALSE)</f>
        <v>300</v>
      </c>
      <c r="D2114">
        <f>VLOOKUP(A2114, Kickstarter!B:E, 4, FALSE)</f>
        <v>300</v>
      </c>
      <c r="E2114" t="str">
        <f>VLOOKUP(A2114, Kickstarter!B:F, 5, FALSE)</f>
        <v>successful</v>
      </c>
      <c r="F2114" t="str">
        <f>VLOOKUP(A2114, Kickstarter!B:G, 6, FALSE)</f>
        <v>US</v>
      </c>
      <c r="G2114" t="str">
        <f>VLOOKUP(A2114, Kickstarter!B:H, 7, FALSE)</f>
        <v>USD</v>
      </c>
      <c r="H2114">
        <f>VLOOKUP(A2114, Kickstarter!B:I, 8, FALSE)</f>
        <v>1366064193</v>
      </c>
    </row>
    <row r="2115" spans="1:8" ht="30" x14ac:dyDescent="0.25">
      <c r="A2115" s="1" t="s">
        <v>2114</v>
      </c>
      <c r="B2115" s="1" t="str">
        <f>VLOOKUP(A2115, Kickstarter!B:C, 2, FALSE)</f>
        <v>Help us fund our second full-length album Honeycomb!</v>
      </c>
      <c r="C2115" s="9">
        <f>VLOOKUP(A2115, Kickstarter!B:E, 3, FALSE)</f>
        <v>7000</v>
      </c>
      <c r="D2115">
        <f>VLOOKUP(A2115, Kickstarter!B:E, 4, FALSE)</f>
        <v>7340</v>
      </c>
      <c r="E2115" t="str">
        <f>VLOOKUP(A2115, Kickstarter!B:F, 5, FALSE)</f>
        <v>successful</v>
      </c>
      <c r="F2115" t="str">
        <f>VLOOKUP(A2115, Kickstarter!B:G, 6, FALSE)</f>
        <v>US</v>
      </c>
      <c r="G2115" t="str">
        <f>VLOOKUP(A2115, Kickstarter!B:H, 7, FALSE)</f>
        <v>USD</v>
      </c>
      <c r="H2115">
        <f>VLOOKUP(A2115, Kickstarter!B:I, 8, FALSE)</f>
        <v>1411505176</v>
      </c>
    </row>
    <row r="2116" spans="1:8" ht="60" x14ac:dyDescent="0.25">
      <c r="A2116" s="1" t="s">
        <v>2115</v>
      </c>
      <c r="B2116" s="1" t="str">
        <f>VLOOKUP(A2116, Kickstarter!B:C, 2, FALSE)</f>
        <v>10 tracks of power pop, indie rock &amp; "soaring sounds of hope from the edge." Help us polish &amp; release it by pre-ordering now!</v>
      </c>
      <c r="C2116" s="9">
        <f>VLOOKUP(A2116, Kickstarter!B:E, 3, FALSE)</f>
        <v>5000</v>
      </c>
      <c r="D2116">
        <f>VLOOKUP(A2116, Kickstarter!B:E, 4, FALSE)</f>
        <v>5235</v>
      </c>
      <c r="E2116" t="str">
        <f>VLOOKUP(A2116, Kickstarter!B:F, 5, FALSE)</f>
        <v>successful</v>
      </c>
      <c r="F2116" t="str">
        <f>VLOOKUP(A2116, Kickstarter!B:G, 6, FALSE)</f>
        <v>US</v>
      </c>
      <c r="G2116" t="str">
        <f>VLOOKUP(A2116, Kickstarter!B:H, 7, FALSE)</f>
        <v>USD</v>
      </c>
      <c r="H2116">
        <f>VLOOKUP(A2116, Kickstarter!B:I, 8, FALSE)</f>
        <v>1291870740</v>
      </c>
    </row>
    <row r="2117" spans="1:8" ht="45" x14ac:dyDescent="0.25">
      <c r="A2117" s="1" t="s">
        <v>2116</v>
      </c>
      <c r="B2117" s="1" t="str">
        <f>VLOOKUP(A2117, Kickstarter!B:C, 2, FALSE)</f>
        <v>The Violet Tone is heading to California but we need your help!  We've been at this for years and finally have a shot!</v>
      </c>
      <c r="C2117" s="9">
        <f>VLOOKUP(A2117, Kickstarter!B:E, 3, FALSE)</f>
        <v>1500</v>
      </c>
      <c r="D2117">
        <f>VLOOKUP(A2117, Kickstarter!B:E, 4, FALSE)</f>
        <v>3385</v>
      </c>
      <c r="E2117" t="str">
        <f>VLOOKUP(A2117, Kickstarter!B:F, 5, FALSE)</f>
        <v>successful</v>
      </c>
      <c r="F2117" t="str">
        <f>VLOOKUP(A2117, Kickstarter!B:G, 6, FALSE)</f>
        <v>US</v>
      </c>
      <c r="G2117" t="str">
        <f>VLOOKUP(A2117, Kickstarter!B:H, 7, FALSE)</f>
        <v>USD</v>
      </c>
      <c r="H2117">
        <f>VLOOKUP(A2117, Kickstarter!B:I, 8, FALSE)</f>
        <v>1298167001</v>
      </c>
    </row>
    <row r="2118" spans="1:8" ht="45" x14ac:dyDescent="0.25">
      <c r="A2118" s="1" t="s">
        <v>2117</v>
      </c>
      <c r="B2118" s="1" t="str">
        <f>VLOOKUP(A2118, Kickstarter!B:C, 2, FALSE)</f>
        <v>Launch Bitch's new project, BEACH.  Get a limited edition cassette EP, be on a song, or drive away in Bitch's tour bus/RV.</v>
      </c>
      <c r="C2118" s="9">
        <f>VLOOKUP(A2118, Kickstarter!B:E, 3, FALSE)</f>
        <v>48000</v>
      </c>
      <c r="D2118">
        <f>VLOOKUP(A2118, Kickstarter!B:E, 4, FALSE)</f>
        <v>48434</v>
      </c>
      <c r="E2118" t="str">
        <f>VLOOKUP(A2118, Kickstarter!B:F, 5, FALSE)</f>
        <v>successful</v>
      </c>
      <c r="F2118" t="str">
        <f>VLOOKUP(A2118, Kickstarter!B:G, 6, FALSE)</f>
        <v>US</v>
      </c>
      <c r="G2118" t="str">
        <f>VLOOKUP(A2118, Kickstarter!B:H, 7, FALSE)</f>
        <v>USD</v>
      </c>
      <c r="H2118">
        <f>VLOOKUP(A2118, Kickstarter!B:I, 8, FALSE)</f>
        <v>1349203203</v>
      </c>
    </row>
    <row r="2119" spans="1:8" ht="60" x14ac:dyDescent="0.25">
      <c r="A2119" s="1" t="s">
        <v>2118</v>
      </c>
      <c r="B2119" s="1" t="str">
        <f>VLOOKUP(A2119, Kickstarter!B:C, 2, FALSE)</f>
        <v>Our next album is being mastered and we want your help to release it by putting your name down for a pre-sale copy and awesome merch!</v>
      </c>
      <c r="C2119" s="9">
        <f>VLOOKUP(A2119, Kickstarter!B:E, 3, FALSE)</f>
        <v>1200</v>
      </c>
      <c r="D2119">
        <f>VLOOKUP(A2119, Kickstarter!B:E, 4, FALSE)</f>
        <v>1773</v>
      </c>
      <c r="E2119" t="str">
        <f>VLOOKUP(A2119, Kickstarter!B:F, 5, FALSE)</f>
        <v>successful</v>
      </c>
      <c r="F2119" t="str">
        <f>VLOOKUP(A2119, Kickstarter!B:G, 6, FALSE)</f>
        <v>US</v>
      </c>
      <c r="G2119" t="str">
        <f>VLOOKUP(A2119, Kickstarter!B:H, 7, FALSE)</f>
        <v>USD</v>
      </c>
      <c r="H2119">
        <f>VLOOKUP(A2119, Kickstarter!B:I, 8, FALSE)</f>
        <v>1445921940</v>
      </c>
    </row>
    <row r="2120" spans="1:8" ht="30" x14ac:dyDescent="0.25">
      <c r="A2120" s="1" t="s">
        <v>2119</v>
      </c>
      <c r="B2120" s="1" t="str">
        <f>VLOOKUP(A2120, Kickstarter!B:C, 2, FALSE)</f>
        <v>PORCHES.  and Documentarians tour from New York to San Francisco and back.</v>
      </c>
      <c r="C2120" s="9">
        <f>VLOOKUP(A2120, Kickstarter!B:E, 3, FALSE)</f>
        <v>1000</v>
      </c>
      <c r="D2120">
        <f>VLOOKUP(A2120, Kickstarter!B:E, 4, FALSE)</f>
        <v>1346.11</v>
      </c>
      <c r="E2120" t="str">
        <f>VLOOKUP(A2120, Kickstarter!B:F, 5, FALSE)</f>
        <v>successful</v>
      </c>
      <c r="F2120" t="str">
        <f>VLOOKUP(A2120, Kickstarter!B:G, 6, FALSE)</f>
        <v>US</v>
      </c>
      <c r="G2120" t="str">
        <f>VLOOKUP(A2120, Kickstarter!B:H, 7, FALSE)</f>
        <v>USD</v>
      </c>
      <c r="H2120">
        <f>VLOOKUP(A2120, Kickstarter!B:I, 8, FALSE)</f>
        <v>1311538136</v>
      </c>
    </row>
    <row r="2121" spans="1:8" ht="45" x14ac:dyDescent="0.25">
      <c r="A2121" s="1" t="s">
        <v>2120</v>
      </c>
      <c r="B2121" s="1" t="str">
        <f>VLOOKUP(A2121, Kickstarter!B:C, 2, FALSE)</f>
        <v>big long now is recording our debut album and we are looking for help mastering and pressing it to vinyl</v>
      </c>
      <c r="C2121" s="9">
        <f>VLOOKUP(A2121, Kickstarter!B:E, 3, FALSE)</f>
        <v>2000</v>
      </c>
      <c r="D2121">
        <f>VLOOKUP(A2121, Kickstarter!B:E, 4, FALSE)</f>
        <v>2015</v>
      </c>
      <c r="E2121" t="str">
        <f>VLOOKUP(A2121, Kickstarter!B:F, 5, FALSE)</f>
        <v>successful</v>
      </c>
      <c r="F2121" t="str">
        <f>VLOOKUP(A2121, Kickstarter!B:G, 6, FALSE)</f>
        <v>US</v>
      </c>
      <c r="G2121" t="str">
        <f>VLOOKUP(A2121, Kickstarter!B:H, 7, FALSE)</f>
        <v>USD</v>
      </c>
      <c r="H2121">
        <f>VLOOKUP(A2121, Kickstarter!B:I, 8, FALSE)</f>
        <v>1345086445</v>
      </c>
    </row>
    <row r="2122" spans="1:8" ht="45" x14ac:dyDescent="0.25">
      <c r="A2122" s="1" t="s">
        <v>2121</v>
      </c>
      <c r="B2122" s="1" t="str">
        <f>VLOOKUP(A2122, Kickstarter!B:C, 2, FALSE)</f>
        <v>&lt;3
Coming in from outer space. Help Hearty Har record their 1st album!!</v>
      </c>
      <c r="C2122" s="9">
        <f>VLOOKUP(A2122, Kickstarter!B:E, 3, FALSE)</f>
        <v>8000</v>
      </c>
      <c r="D2122">
        <f>VLOOKUP(A2122, Kickstarter!B:E, 4, FALSE)</f>
        <v>8070.43</v>
      </c>
      <c r="E2122" t="str">
        <f>VLOOKUP(A2122, Kickstarter!B:F, 5, FALSE)</f>
        <v>successful</v>
      </c>
      <c r="F2122" t="str">
        <f>VLOOKUP(A2122, Kickstarter!B:G, 6, FALSE)</f>
        <v>US</v>
      </c>
      <c r="G2122" t="str">
        <f>VLOOKUP(A2122, Kickstarter!B:H, 7, FALSE)</f>
        <v>USD</v>
      </c>
      <c r="H2122">
        <f>VLOOKUP(A2122, Kickstarter!B:I, 8, FALSE)</f>
        <v>1388617736</v>
      </c>
    </row>
    <row r="2123" spans="1:8" ht="45" x14ac:dyDescent="0.25">
      <c r="A2123" s="1" t="s">
        <v>2122</v>
      </c>
      <c r="B2123" s="1" t="str">
        <f>VLOOKUP(A2123, Kickstarter!B:C, 2, FALSE)</f>
        <v>Join us on an epic journey to discover a millennia old secret which will change the world forever.</v>
      </c>
      <c r="C2123" s="9">
        <f>VLOOKUP(A2123, Kickstarter!B:E, 3, FALSE)</f>
        <v>50000</v>
      </c>
      <c r="D2123">
        <f>VLOOKUP(A2123, Kickstarter!B:E, 4, FALSE)</f>
        <v>284</v>
      </c>
      <c r="E2123" t="str">
        <f>VLOOKUP(A2123, Kickstarter!B:F, 5, FALSE)</f>
        <v>failed</v>
      </c>
      <c r="F2123" t="str">
        <f>VLOOKUP(A2123, Kickstarter!B:G, 6, FALSE)</f>
        <v>CH</v>
      </c>
      <c r="G2123" t="str">
        <f>VLOOKUP(A2123, Kickstarter!B:H, 7, FALSE)</f>
        <v>CHF</v>
      </c>
      <c r="H2123">
        <f>VLOOKUP(A2123, Kickstarter!B:I, 8, FALSE)</f>
        <v>1484156948</v>
      </c>
    </row>
    <row r="2124" spans="1:8" ht="45" x14ac:dyDescent="0.25">
      <c r="A2124" s="1" t="s">
        <v>2123</v>
      </c>
      <c r="B2124" s="1" t="str">
        <f>VLOOKUP(A2124, Kickstarter!B:C, 2, FALSE)</f>
        <v>Captain Kalani it's a retro game full of nostalgia for the old gamers but interesting for the new ones</v>
      </c>
      <c r="C2124" s="9">
        <f>VLOOKUP(A2124, Kickstarter!B:E, 3, FALSE)</f>
        <v>80000</v>
      </c>
      <c r="D2124">
        <f>VLOOKUP(A2124, Kickstarter!B:E, 4, FALSE)</f>
        <v>310</v>
      </c>
      <c r="E2124" t="str">
        <f>VLOOKUP(A2124, Kickstarter!B:F, 5, FALSE)</f>
        <v>failed</v>
      </c>
      <c r="F2124" t="str">
        <f>VLOOKUP(A2124, Kickstarter!B:G, 6, FALSE)</f>
        <v>MX</v>
      </c>
      <c r="G2124" t="str">
        <f>VLOOKUP(A2124, Kickstarter!B:H, 7, FALSE)</f>
        <v>MXN</v>
      </c>
      <c r="H2124">
        <f>VLOOKUP(A2124, Kickstarter!B:I, 8, FALSE)</f>
        <v>1483773169</v>
      </c>
    </row>
    <row r="2125" spans="1:8" ht="60" x14ac:dyDescent="0.25">
      <c r="A2125" s="1" t="s">
        <v>2124</v>
      </c>
      <c r="B2125" s="1" t="str">
        <f>VLOOKUP(A2125, Kickstarter!B:C, 2, FALSE)</f>
        <v>Indie developer boredom's products' Xbox 360 game about a Japanese-inspired hug-themed game show needs funding for animation and environmental models.</v>
      </c>
      <c r="C2125" s="9">
        <f>VLOOKUP(A2125, Kickstarter!B:E, 3, FALSE)</f>
        <v>500</v>
      </c>
      <c r="D2125">
        <f>VLOOKUP(A2125, Kickstarter!B:E, 4, FALSE)</f>
        <v>50</v>
      </c>
      <c r="E2125" t="str">
        <f>VLOOKUP(A2125, Kickstarter!B:F, 5, FALSE)</f>
        <v>failed</v>
      </c>
      <c r="F2125" t="str">
        <f>VLOOKUP(A2125, Kickstarter!B:G, 6, FALSE)</f>
        <v>US</v>
      </c>
      <c r="G2125" t="str">
        <f>VLOOKUP(A2125, Kickstarter!B:H, 7, FALSE)</f>
        <v>USD</v>
      </c>
      <c r="H2125">
        <f>VLOOKUP(A2125, Kickstarter!B:I, 8, FALSE)</f>
        <v>1268636340</v>
      </c>
    </row>
    <row r="2126" spans="1:8" ht="60" x14ac:dyDescent="0.25">
      <c r="A2126" s="1" t="s">
        <v>2125</v>
      </c>
      <c r="B2126" s="1" t="str">
        <f>VLOOKUP(A2126, Kickstarter!B:C, 2, FALSE)</f>
        <v>AZAMAR is a Role Playing Game world involving fantasy and high magic, based on the popular OpenD6 OGL using the Cinema6 RPG Framework.</v>
      </c>
      <c r="C2126" s="9">
        <f>VLOOKUP(A2126, Kickstarter!B:E, 3, FALSE)</f>
        <v>1100</v>
      </c>
      <c r="D2126">
        <f>VLOOKUP(A2126, Kickstarter!B:E, 4, FALSE)</f>
        <v>115</v>
      </c>
      <c r="E2126" t="str">
        <f>VLOOKUP(A2126, Kickstarter!B:F, 5, FALSE)</f>
        <v>failed</v>
      </c>
      <c r="F2126" t="str">
        <f>VLOOKUP(A2126, Kickstarter!B:G, 6, FALSE)</f>
        <v>US</v>
      </c>
      <c r="G2126" t="str">
        <f>VLOOKUP(A2126, Kickstarter!B:H, 7, FALSE)</f>
        <v>USD</v>
      </c>
      <c r="H2126">
        <f>VLOOKUP(A2126, Kickstarter!B:I, 8, FALSE)</f>
        <v>1291093200</v>
      </c>
    </row>
    <row r="2127" spans="1:8" ht="45" x14ac:dyDescent="0.25">
      <c r="A2127" s="1" t="s">
        <v>2126</v>
      </c>
      <c r="B2127" s="1" t="str">
        <f>VLOOKUP(A2127, Kickstarter!B:C, 2, FALSE)</f>
        <v>Becoming is a video game that aims to portray mental illness through a metaphysical and emotional story.</v>
      </c>
      <c r="C2127" s="9">
        <f>VLOOKUP(A2127, Kickstarter!B:E, 3, FALSE)</f>
        <v>60000</v>
      </c>
      <c r="D2127">
        <f>VLOOKUP(A2127, Kickstarter!B:E, 4, FALSE)</f>
        <v>852</v>
      </c>
      <c r="E2127" t="str">
        <f>VLOOKUP(A2127, Kickstarter!B:F, 5, FALSE)</f>
        <v>failed</v>
      </c>
      <c r="F2127" t="str">
        <f>VLOOKUP(A2127, Kickstarter!B:G, 6, FALSE)</f>
        <v>US</v>
      </c>
      <c r="G2127" t="str">
        <f>VLOOKUP(A2127, Kickstarter!B:H, 7, FALSE)</f>
        <v>USD</v>
      </c>
      <c r="H2127">
        <f>VLOOKUP(A2127, Kickstarter!B:I, 8, FALSE)</f>
        <v>1438734833</v>
      </c>
    </row>
    <row r="2128" spans="1:8" ht="45" x14ac:dyDescent="0.25">
      <c r="A2128" s="1" t="s">
        <v>2127</v>
      </c>
      <c r="B2128" s="1" t="str">
        <f>VLOOKUP(A2128, Kickstarter!B:C, 2, FALSE)</f>
        <v>Lead your team to victory in this fast-paced, action, sports game! Use Power-ups and avoid attacks as you fight for victory!</v>
      </c>
      <c r="C2128" s="9">
        <f>VLOOKUP(A2128, Kickstarter!B:E, 3, FALSE)</f>
        <v>20000</v>
      </c>
      <c r="D2128">
        <f>VLOOKUP(A2128, Kickstarter!B:E, 4, FALSE)</f>
        <v>10</v>
      </c>
      <c r="E2128" t="str">
        <f>VLOOKUP(A2128, Kickstarter!B:F, 5, FALSE)</f>
        <v>failed</v>
      </c>
      <c r="F2128" t="str">
        <f>VLOOKUP(A2128, Kickstarter!B:G, 6, FALSE)</f>
        <v>US</v>
      </c>
      <c r="G2128" t="str">
        <f>VLOOKUP(A2128, Kickstarter!B:H, 7, FALSE)</f>
        <v>USD</v>
      </c>
      <c r="H2128">
        <f>VLOOKUP(A2128, Kickstarter!B:I, 8, FALSE)</f>
        <v>1418080887</v>
      </c>
    </row>
    <row r="2129" spans="1:8" ht="30" x14ac:dyDescent="0.25">
      <c r="A2129" s="1" t="s">
        <v>2128</v>
      </c>
      <c r="B2129" s="1" t="str">
        <f>VLOOKUP(A2129, Kickstarter!B:C, 2, FALSE)</f>
        <v>Three Monkeys is an audio adventure game for PC.</v>
      </c>
      <c r="C2129" s="9">
        <f>VLOOKUP(A2129, Kickstarter!B:E, 3, FALSE)</f>
        <v>28000</v>
      </c>
      <c r="D2129">
        <f>VLOOKUP(A2129, Kickstarter!B:E, 4, FALSE)</f>
        <v>8076</v>
      </c>
      <c r="E2129" t="str">
        <f>VLOOKUP(A2129, Kickstarter!B:F, 5, FALSE)</f>
        <v>failed</v>
      </c>
      <c r="F2129" t="str">
        <f>VLOOKUP(A2129, Kickstarter!B:G, 6, FALSE)</f>
        <v>GB</v>
      </c>
      <c r="G2129" t="str">
        <f>VLOOKUP(A2129, Kickstarter!B:H, 7, FALSE)</f>
        <v>GBP</v>
      </c>
      <c r="H2129">
        <f>VLOOKUP(A2129, Kickstarter!B:I, 8, FALSE)</f>
        <v>1426158463</v>
      </c>
    </row>
    <row r="2130" spans="1:8" ht="60" x14ac:dyDescent="0.25">
      <c r="A2130" s="1" t="s">
        <v>2129</v>
      </c>
      <c r="B2130" s="1" t="str">
        <f>VLOOKUP(A2130, Kickstarter!B:C, 2, FALSE)</f>
        <v>The Royal Snail has misdelivered all the invitations to the Royal Ball.  It's up to Makayla to set things right in the Fairy Forest</v>
      </c>
      <c r="C2130" s="9">
        <f>VLOOKUP(A2130, Kickstarter!B:E, 3, FALSE)</f>
        <v>15000</v>
      </c>
      <c r="D2130">
        <f>VLOOKUP(A2130, Kickstarter!B:E, 4, FALSE)</f>
        <v>25</v>
      </c>
      <c r="E2130" t="str">
        <f>VLOOKUP(A2130, Kickstarter!B:F, 5, FALSE)</f>
        <v>failed</v>
      </c>
      <c r="F2130" t="str">
        <f>VLOOKUP(A2130, Kickstarter!B:G, 6, FALSE)</f>
        <v>CA</v>
      </c>
      <c r="G2130" t="str">
        <f>VLOOKUP(A2130, Kickstarter!B:H, 7, FALSE)</f>
        <v>CAD</v>
      </c>
      <c r="H2130">
        <f>VLOOKUP(A2130, Kickstarter!B:I, 8, FALSE)</f>
        <v>1411324369</v>
      </c>
    </row>
    <row r="2131" spans="1:8" ht="60" x14ac:dyDescent="0.25">
      <c r="A2131" s="1" t="s">
        <v>2130</v>
      </c>
      <c r="B2131" s="1" t="str">
        <f>VLOOKUP(A2131, Kickstarter!B:C, 2, FALSE)</f>
        <v>PKF is a Cat-Tastic 2D side-scrolling shooter! Stand up to all the big meanies with the power of positivity and save the universe!</v>
      </c>
      <c r="C2131" s="9">
        <f>VLOOKUP(A2131, Kickstarter!B:E, 3, FALSE)</f>
        <v>2000</v>
      </c>
      <c r="D2131">
        <f>VLOOKUP(A2131, Kickstarter!B:E, 4, FALSE)</f>
        <v>236</v>
      </c>
      <c r="E2131" t="str">
        <f>VLOOKUP(A2131, Kickstarter!B:F, 5, FALSE)</f>
        <v>failed</v>
      </c>
      <c r="F2131" t="str">
        <f>VLOOKUP(A2131, Kickstarter!B:G, 6, FALSE)</f>
        <v>US</v>
      </c>
      <c r="G2131" t="str">
        <f>VLOOKUP(A2131, Kickstarter!B:H, 7, FALSE)</f>
        <v>USD</v>
      </c>
      <c r="H2131">
        <f>VLOOKUP(A2131, Kickstarter!B:I, 8, FALSE)</f>
        <v>1457570100</v>
      </c>
    </row>
    <row r="2132" spans="1:8" ht="30" x14ac:dyDescent="0.25">
      <c r="A2132" s="1" t="s">
        <v>2131</v>
      </c>
      <c r="B2132" s="1" t="str">
        <f>VLOOKUP(A2132, Kickstarter!B:C, 2, FALSE)</f>
        <v>You are the hero tasked to save your home from the villainous Sanword.</v>
      </c>
      <c r="C2132" s="9">
        <f>VLOOKUP(A2132, Kickstarter!B:E, 3, FALSE)</f>
        <v>42000</v>
      </c>
      <c r="D2132">
        <f>VLOOKUP(A2132, Kickstarter!B:E, 4, FALSE)</f>
        <v>85</v>
      </c>
      <c r="E2132" t="str">
        <f>VLOOKUP(A2132, Kickstarter!B:F, 5, FALSE)</f>
        <v>failed</v>
      </c>
      <c r="F2132" t="str">
        <f>VLOOKUP(A2132, Kickstarter!B:G, 6, FALSE)</f>
        <v>US</v>
      </c>
      <c r="G2132" t="str">
        <f>VLOOKUP(A2132, Kickstarter!B:H, 7, FALSE)</f>
        <v>USD</v>
      </c>
      <c r="H2132">
        <f>VLOOKUP(A2132, Kickstarter!B:I, 8, FALSE)</f>
        <v>1408154663</v>
      </c>
    </row>
    <row r="2133" spans="1:8" ht="45" x14ac:dyDescent="0.25">
      <c r="A2133" s="1" t="s">
        <v>2132</v>
      </c>
      <c r="B2133" s="1" t="str">
        <f>VLOOKUP(A2133, Kickstarter!B:C, 2, FALSE)</f>
        <v>From frightened girl to empowered woman, Scout's Honor is a tale about facing your fears and overcoming odds.</v>
      </c>
      <c r="C2133" s="9">
        <f>VLOOKUP(A2133, Kickstarter!B:E, 3, FALSE)</f>
        <v>500</v>
      </c>
      <c r="D2133">
        <f>VLOOKUP(A2133, Kickstarter!B:E, 4, FALSE)</f>
        <v>25</v>
      </c>
      <c r="E2133" t="str">
        <f>VLOOKUP(A2133, Kickstarter!B:F, 5, FALSE)</f>
        <v>failed</v>
      </c>
      <c r="F2133" t="str">
        <f>VLOOKUP(A2133, Kickstarter!B:G, 6, FALSE)</f>
        <v>US</v>
      </c>
      <c r="G2133" t="str">
        <f>VLOOKUP(A2133, Kickstarter!B:H, 7, FALSE)</f>
        <v>USD</v>
      </c>
      <c r="H2133">
        <f>VLOOKUP(A2133, Kickstarter!B:I, 8, FALSE)</f>
        <v>1436677091</v>
      </c>
    </row>
    <row r="2134" spans="1:8" ht="60" x14ac:dyDescent="0.25">
      <c r="A2134" s="1" t="s">
        <v>2133</v>
      </c>
      <c r="B2134" s="1" t="str">
        <f>VLOOKUP(A2134, Kickstarter!B:C, 2, FALSE)</f>
        <v>Fight your way to dominate the universe. Be the first to try our engaging cross-platform mmo-strategy and bring it closer to reality.</v>
      </c>
      <c r="C2134" s="9">
        <f>VLOOKUP(A2134, Kickstarter!B:E, 3, FALSE)</f>
        <v>100000</v>
      </c>
      <c r="D2134">
        <f>VLOOKUP(A2134, Kickstarter!B:E, 4, FALSE)</f>
        <v>2112.9899999999998</v>
      </c>
      <c r="E2134" t="str">
        <f>VLOOKUP(A2134, Kickstarter!B:F, 5, FALSE)</f>
        <v>failed</v>
      </c>
      <c r="F2134" t="str">
        <f>VLOOKUP(A2134, Kickstarter!B:G, 6, FALSE)</f>
        <v>US</v>
      </c>
      <c r="G2134" t="str">
        <f>VLOOKUP(A2134, Kickstarter!B:H, 7, FALSE)</f>
        <v>USD</v>
      </c>
      <c r="H2134">
        <f>VLOOKUP(A2134, Kickstarter!B:I, 8, FALSE)</f>
        <v>1391427692</v>
      </c>
    </row>
    <row r="2135" spans="1:8" ht="60" x14ac:dyDescent="0.25">
      <c r="A2135" s="1" t="s">
        <v>2134</v>
      </c>
      <c r="B2135" s="1" t="str">
        <f>VLOOKUP(A2135, Kickstarter!B:C, 2, FALSE)</f>
        <v>Waddle Slide is an iPhone/Android application. The app is based around a penguin, who's objective is to find his way back to his igloo.</v>
      </c>
      <c r="C2135" s="9">
        <f>VLOOKUP(A2135, Kickstarter!B:E, 3, FALSE)</f>
        <v>1000</v>
      </c>
      <c r="D2135">
        <f>VLOOKUP(A2135, Kickstarter!B:E, 4, FALSE)</f>
        <v>16</v>
      </c>
      <c r="E2135" t="str">
        <f>VLOOKUP(A2135, Kickstarter!B:F, 5, FALSE)</f>
        <v>failed</v>
      </c>
      <c r="F2135" t="str">
        <f>VLOOKUP(A2135, Kickstarter!B:G, 6, FALSE)</f>
        <v>US</v>
      </c>
      <c r="G2135" t="str">
        <f>VLOOKUP(A2135, Kickstarter!B:H, 7, FALSE)</f>
        <v>USD</v>
      </c>
      <c r="H2135">
        <f>VLOOKUP(A2135, Kickstarter!B:I, 8, FALSE)</f>
        <v>1303628340</v>
      </c>
    </row>
    <row r="2136" spans="1:8" ht="45" x14ac:dyDescent="0.25">
      <c r="A2136" s="1" t="s">
        <v>2135</v>
      </c>
      <c r="B2136" s="1" t="str">
        <f>VLOOKUP(A2136, Kickstarter!B:C, 2, FALSE)</f>
        <v>1st person Action Survivalist Rpg game. You get sent to a deadly Island to die not knowing that your not alone on the island.</v>
      </c>
      <c r="C2136" s="9">
        <f>VLOOKUP(A2136, Kickstarter!B:E, 3, FALSE)</f>
        <v>6000</v>
      </c>
      <c r="D2136">
        <f>VLOOKUP(A2136, Kickstarter!B:E, 4, FALSE)</f>
        <v>104</v>
      </c>
      <c r="E2136" t="str">
        <f>VLOOKUP(A2136, Kickstarter!B:F, 5, FALSE)</f>
        <v>failed</v>
      </c>
      <c r="F2136" t="str">
        <f>VLOOKUP(A2136, Kickstarter!B:G, 6, FALSE)</f>
        <v>US</v>
      </c>
      <c r="G2136" t="str">
        <f>VLOOKUP(A2136, Kickstarter!B:H, 7, FALSE)</f>
        <v>USD</v>
      </c>
      <c r="H2136">
        <f>VLOOKUP(A2136, Kickstarter!B:I, 8, FALSE)</f>
        <v>1367097391</v>
      </c>
    </row>
    <row r="2137" spans="1:8" ht="60" x14ac:dyDescent="0.25">
      <c r="A2137" s="1" t="s">
        <v>2136</v>
      </c>
      <c r="B2137" s="1" t="str">
        <f>VLOOKUP(A2137, Kickstarter!B:C, 2, FALSE)</f>
        <v>Point-and-click adventure: The mysterious Nikola Tesla, a time traveling device, and an experiment gone wrong in Colorado Springs</v>
      </c>
      <c r="C2137" s="9">
        <f>VLOOKUP(A2137, Kickstarter!B:E, 3, FALSE)</f>
        <v>5000</v>
      </c>
      <c r="D2137">
        <f>VLOOKUP(A2137, Kickstarter!B:E, 4, FALSE)</f>
        <v>478</v>
      </c>
      <c r="E2137" t="str">
        <f>VLOOKUP(A2137, Kickstarter!B:F, 5, FALSE)</f>
        <v>failed</v>
      </c>
      <c r="F2137" t="str">
        <f>VLOOKUP(A2137, Kickstarter!B:G, 6, FALSE)</f>
        <v>US</v>
      </c>
      <c r="G2137" t="str">
        <f>VLOOKUP(A2137, Kickstarter!B:H, 7, FALSE)</f>
        <v>USD</v>
      </c>
      <c r="H2137">
        <f>VLOOKUP(A2137, Kickstarter!B:I, 8, FALSE)</f>
        <v>1349392033</v>
      </c>
    </row>
    <row r="2138" spans="1:8" ht="45" x14ac:dyDescent="0.25">
      <c r="A2138" s="1" t="s">
        <v>2137</v>
      </c>
      <c r="B2138" s="1" t="str">
        <f>VLOOKUP(A2138, Kickstarter!B:C, 2, FALSE)</f>
        <v>A dark and twisted game with physiological madness and corruption as a man becomes the ultimate bio weapon.</v>
      </c>
      <c r="C2138" s="9">
        <f>VLOOKUP(A2138, Kickstarter!B:E, 3, FALSE)</f>
        <v>80000</v>
      </c>
      <c r="D2138">
        <f>VLOOKUP(A2138, Kickstarter!B:E, 4, FALSE)</f>
        <v>47.69</v>
      </c>
      <c r="E2138" t="str">
        <f>VLOOKUP(A2138, Kickstarter!B:F, 5, FALSE)</f>
        <v>failed</v>
      </c>
      <c r="F2138" t="str">
        <f>VLOOKUP(A2138, Kickstarter!B:G, 6, FALSE)</f>
        <v>US</v>
      </c>
      <c r="G2138" t="str">
        <f>VLOOKUP(A2138, Kickstarter!B:H, 7, FALSE)</f>
        <v>USD</v>
      </c>
      <c r="H2138">
        <f>VLOOKUP(A2138, Kickstarter!B:I, 8, FALSE)</f>
        <v>1382184786</v>
      </c>
    </row>
    <row r="2139" spans="1:8" ht="45" x14ac:dyDescent="0.25">
      <c r="A2139" s="1" t="s">
        <v>2138</v>
      </c>
      <c r="B2139" s="1" t="str">
        <f>VLOOKUP(A2139, Kickstarter!B:C, 2, FALSE)</f>
        <v>Arrest, interrogate, and uncover the truth as a local woman recruited by the KGB. For Windows, Mac &amp; Linux.</v>
      </c>
      <c r="C2139" s="9">
        <f>VLOOKUP(A2139, Kickstarter!B:E, 3, FALSE)</f>
        <v>50000</v>
      </c>
      <c r="D2139">
        <f>VLOOKUP(A2139, Kickstarter!B:E, 4, FALSE)</f>
        <v>14203</v>
      </c>
      <c r="E2139" t="str">
        <f>VLOOKUP(A2139, Kickstarter!B:F, 5, FALSE)</f>
        <v>failed</v>
      </c>
      <c r="F2139" t="str">
        <f>VLOOKUP(A2139, Kickstarter!B:G, 6, FALSE)</f>
        <v>CA</v>
      </c>
      <c r="G2139" t="str">
        <f>VLOOKUP(A2139, Kickstarter!B:H, 7, FALSE)</f>
        <v>CAD</v>
      </c>
      <c r="H2139">
        <f>VLOOKUP(A2139, Kickstarter!B:I, 8, FALSE)</f>
        <v>1417804229</v>
      </c>
    </row>
    <row r="2140" spans="1:8" ht="45" x14ac:dyDescent="0.25">
      <c r="A2140" s="1" t="s">
        <v>2139</v>
      </c>
      <c r="B2140" s="1" t="str">
        <f>VLOOKUP(A2140, Kickstarter!B:C, 2, FALSE)</f>
        <v>A game with a mixture of a few genres from RPG, Simulation and to adventure elements.</v>
      </c>
      <c r="C2140" s="9">
        <f>VLOOKUP(A2140, Kickstarter!B:E, 3, FALSE)</f>
        <v>1000</v>
      </c>
      <c r="D2140">
        <f>VLOOKUP(A2140, Kickstarter!B:E, 4, FALSE)</f>
        <v>128</v>
      </c>
      <c r="E2140" t="str">
        <f>VLOOKUP(A2140, Kickstarter!B:F, 5, FALSE)</f>
        <v>failed</v>
      </c>
      <c r="F2140" t="str">
        <f>VLOOKUP(A2140, Kickstarter!B:G, 6, FALSE)</f>
        <v>GB</v>
      </c>
      <c r="G2140" t="str">
        <f>VLOOKUP(A2140, Kickstarter!B:H, 7, FALSE)</f>
        <v>GBP</v>
      </c>
      <c r="H2140">
        <f>VLOOKUP(A2140, Kickstarter!B:I, 8, FALSE)</f>
        <v>1383959939</v>
      </c>
    </row>
    <row r="2141" spans="1:8" ht="60" x14ac:dyDescent="0.25">
      <c r="A2141" s="1" t="s">
        <v>2140</v>
      </c>
      <c r="B2141" s="1" t="str">
        <f>VLOOKUP(A2141, Kickstarter!B:C, 2, FALSE)</f>
        <v>An adventuring RPG with ghosts, mysteries, and flexible gameplay paths, Manorkept is a game that promises an unforgettable experience.</v>
      </c>
      <c r="C2141" s="9">
        <f>VLOOKUP(A2141, Kickstarter!B:E, 3, FALSE)</f>
        <v>30000</v>
      </c>
      <c r="D2141">
        <f>VLOOKUP(A2141, Kickstarter!B:E, 4, FALSE)</f>
        <v>1626</v>
      </c>
      <c r="E2141" t="str">
        <f>VLOOKUP(A2141, Kickstarter!B:F, 5, FALSE)</f>
        <v>failed</v>
      </c>
      <c r="F2141" t="str">
        <f>VLOOKUP(A2141, Kickstarter!B:G, 6, FALSE)</f>
        <v>US</v>
      </c>
      <c r="G2141" t="str">
        <f>VLOOKUP(A2141, Kickstarter!B:H, 7, FALSE)</f>
        <v>USD</v>
      </c>
      <c r="H2141">
        <f>VLOOKUP(A2141, Kickstarter!B:I, 8, FALSE)</f>
        <v>1478196008</v>
      </c>
    </row>
    <row r="2142" spans="1:8" ht="60" x14ac:dyDescent="0.25">
      <c r="A2142" s="1" t="s">
        <v>2141</v>
      </c>
      <c r="B2142" s="1" t="str">
        <f>VLOOKUP(A2142, Kickstarter!B:C, 2, FALSE)</f>
        <v>COOKIN UP ONE HOT ENTREE! BobToons USA is gathering the ingredients to create a hot new video game "The Sabroso Showdown"</v>
      </c>
      <c r="C2142" s="9">
        <f>VLOOKUP(A2142, Kickstarter!B:E, 3, FALSE)</f>
        <v>500000</v>
      </c>
      <c r="D2142">
        <f>VLOOKUP(A2142, Kickstarter!B:E, 4, FALSE)</f>
        <v>560</v>
      </c>
      <c r="E2142" t="str">
        <f>VLOOKUP(A2142, Kickstarter!B:F, 5, FALSE)</f>
        <v>failed</v>
      </c>
      <c r="F2142" t="str">
        <f>VLOOKUP(A2142, Kickstarter!B:G, 6, FALSE)</f>
        <v>US</v>
      </c>
      <c r="G2142" t="str">
        <f>VLOOKUP(A2142, Kickstarter!B:H, 7, FALSE)</f>
        <v>USD</v>
      </c>
      <c r="H2142">
        <f>VLOOKUP(A2142, Kickstarter!B:I, 8, FALSE)</f>
        <v>1357934424</v>
      </c>
    </row>
    <row r="2143" spans="1:8" ht="60" x14ac:dyDescent="0.25">
      <c r="A2143" s="1" t="s">
        <v>2142</v>
      </c>
      <c r="B2143" s="1" t="str">
        <f>VLOOKUP(A2143, Kickstarter!B:C, 2, FALSE)</f>
        <v>A place where people can test out the latest video games, for an hourly fee. It's cheaper than wasting money on a $60 game that sucked</v>
      </c>
      <c r="C2143" s="9">
        <f>VLOOKUP(A2143, Kickstarter!B:E, 3, FALSE)</f>
        <v>15000</v>
      </c>
      <c r="D2143">
        <f>VLOOKUP(A2143, Kickstarter!B:E, 4, FALSE)</f>
        <v>0</v>
      </c>
      <c r="E2143" t="str">
        <f>VLOOKUP(A2143, Kickstarter!B:F, 5, FALSE)</f>
        <v>failed</v>
      </c>
      <c r="F2143" t="str">
        <f>VLOOKUP(A2143, Kickstarter!B:G, 6, FALSE)</f>
        <v>US</v>
      </c>
      <c r="G2143" t="str">
        <f>VLOOKUP(A2143, Kickstarter!B:H, 7, FALSE)</f>
        <v>USD</v>
      </c>
      <c r="H2143">
        <f>VLOOKUP(A2143, Kickstarter!B:I, 8, FALSE)</f>
        <v>1415947159</v>
      </c>
    </row>
    <row r="2144" spans="1:8" ht="60" x14ac:dyDescent="0.25">
      <c r="A2144" s="1" t="s">
        <v>2143</v>
      </c>
      <c r="B2144" s="1" t="str">
        <f>VLOOKUP(A2144, Kickstarter!B:C, 2, FALSE)</f>
        <v>a third-person exploration adventure game developed by yetanotherIndie will be released on August 2016 for PC, Linux and XBox one.</v>
      </c>
      <c r="C2144" s="9">
        <f>VLOOKUP(A2144, Kickstarter!B:E, 3, FALSE)</f>
        <v>10500</v>
      </c>
      <c r="D2144">
        <f>VLOOKUP(A2144, Kickstarter!B:E, 4, FALSE)</f>
        <v>601</v>
      </c>
      <c r="E2144" t="str">
        <f>VLOOKUP(A2144, Kickstarter!B:F, 5, FALSE)</f>
        <v>failed</v>
      </c>
      <c r="F2144" t="str">
        <f>VLOOKUP(A2144, Kickstarter!B:G, 6, FALSE)</f>
        <v>DE</v>
      </c>
      <c r="G2144" t="str">
        <f>VLOOKUP(A2144, Kickstarter!B:H, 7, FALSE)</f>
        <v>EUR</v>
      </c>
      <c r="H2144">
        <f>VLOOKUP(A2144, Kickstarter!B:I, 8, FALSE)</f>
        <v>1451494210</v>
      </c>
    </row>
    <row r="2145" spans="1:8" ht="60" x14ac:dyDescent="0.25">
      <c r="A2145" s="1" t="s">
        <v>2144</v>
      </c>
      <c r="B2145" s="1" t="str">
        <f>VLOOKUP(A2145, Kickstarter!B:C, 2, FALSE)</f>
        <v>Head Cap will provide easy access to tables, dice rollers and record sheet management to streamline your tabletop Battletech games.</v>
      </c>
      <c r="C2145" s="9">
        <f>VLOOKUP(A2145, Kickstarter!B:E, 3, FALSE)</f>
        <v>2000</v>
      </c>
      <c r="D2145">
        <f>VLOOKUP(A2145, Kickstarter!B:E, 4, FALSE)</f>
        <v>225</v>
      </c>
      <c r="E2145" t="str">
        <f>VLOOKUP(A2145, Kickstarter!B:F, 5, FALSE)</f>
        <v>failed</v>
      </c>
      <c r="F2145" t="str">
        <f>VLOOKUP(A2145, Kickstarter!B:G, 6, FALSE)</f>
        <v>US</v>
      </c>
      <c r="G2145" t="str">
        <f>VLOOKUP(A2145, Kickstarter!B:H, 7, FALSE)</f>
        <v>USD</v>
      </c>
      <c r="H2145">
        <f>VLOOKUP(A2145, Kickstarter!B:I, 8, FALSE)</f>
        <v>1279738800</v>
      </c>
    </row>
    <row r="2146" spans="1:8" ht="45" x14ac:dyDescent="0.25">
      <c r="A2146" s="1" t="s">
        <v>2145</v>
      </c>
      <c r="B2146" s="1" t="str">
        <f>VLOOKUP(A2146, Kickstarter!B:C, 2, FALSE)</f>
        <v>A thousand community-built sandbox games (and more!) with a fully-customizable game engine.</v>
      </c>
      <c r="C2146" s="9">
        <f>VLOOKUP(A2146, Kickstarter!B:E, 3, FALSE)</f>
        <v>35500</v>
      </c>
      <c r="D2146">
        <f>VLOOKUP(A2146, Kickstarter!B:E, 4, FALSE)</f>
        <v>607</v>
      </c>
      <c r="E2146" t="str">
        <f>VLOOKUP(A2146, Kickstarter!B:F, 5, FALSE)</f>
        <v>failed</v>
      </c>
      <c r="F2146" t="str">
        <f>VLOOKUP(A2146, Kickstarter!B:G, 6, FALSE)</f>
        <v>US</v>
      </c>
      <c r="G2146" t="str">
        <f>VLOOKUP(A2146, Kickstarter!B:H, 7, FALSE)</f>
        <v>USD</v>
      </c>
      <c r="H2146">
        <f>VLOOKUP(A2146, Kickstarter!B:I, 8, FALSE)</f>
        <v>1379164040</v>
      </c>
    </row>
    <row r="2147" spans="1:8" ht="60" x14ac:dyDescent="0.25">
      <c r="A2147" s="1" t="s">
        <v>2146</v>
      </c>
      <c r="B2147" s="1" t="str">
        <f>VLOOKUP(A2147, Kickstarter!B:C, 2, FALSE)</f>
        <v>When the gods of religions and days passed return to our modern world, humanity must fight for its survival and future.</v>
      </c>
      <c r="C2147" s="9">
        <f>VLOOKUP(A2147, Kickstarter!B:E, 3, FALSE)</f>
        <v>15000</v>
      </c>
      <c r="D2147">
        <f>VLOOKUP(A2147, Kickstarter!B:E, 4, FALSE)</f>
        <v>4565</v>
      </c>
      <c r="E2147" t="str">
        <f>VLOOKUP(A2147, Kickstarter!B:F, 5, FALSE)</f>
        <v>failed</v>
      </c>
      <c r="F2147" t="str">
        <f>VLOOKUP(A2147, Kickstarter!B:G, 6, FALSE)</f>
        <v>US</v>
      </c>
      <c r="G2147" t="str">
        <f>VLOOKUP(A2147, Kickstarter!B:H, 7, FALSE)</f>
        <v>USD</v>
      </c>
      <c r="H2147">
        <f>VLOOKUP(A2147, Kickstarter!B:I, 8, FALSE)</f>
        <v>1385534514</v>
      </c>
    </row>
    <row r="2148" spans="1:8" ht="60" x14ac:dyDescent="0.25">
      <c r="A2148" s="1" t="s">
        <v>2147</v>
      </c>
      <c r="B2148" s="1" t="str">
        <f>VLOOKUP(A2148, Kickstarter!B:C, 2, FALSE)</f>
        <v>New professional gaming organization with a tournament winning Dota 2 team, &amp; divisions in all eSports games looking to re brand/expand</v>
      </c>
      <c r="C2148" s="9">
        <f>VLOOKUP(A2148, Kickstarter!B:E, 3, FALSE)</f>
        <v>5000</v>
      </c>
      <c r="D2148">
        <f>VLOOKUP(A2148, Kickstarter!B:E, 4, FALSE)</f>
        <v>1</v>
      </c>
      <c r="E2148" t="str">
        <f>VLOOKUP(A2148, Kickstarter!B:F, 5, FALSE)</f>
        <v>failed</v>
      </c>
      <c r="F2148" t="str">
        <f>VLOOKUP(A2148, Kickstarter!B:G, 6, FALSE)</f>
        <v>US</v>
      </c>
      <c r="G2148" t="str">
        <f>VLOOKUP(A2148, Kickstarter!B:H, 7, FALSE)</f>
        <v>USD</v>
      </c>
      <c r="H2148">
        <f>VLOOKUP(A2148, Kickstarter!B:I, 8, FALSE)</f>
        <v>1455207510</v>
      </c>
    </row>
    <row r="2149" spans="1:8" ht="15.75" x14ac:dyDescent="0.25">
      <c r="A2149" s="1" t="s">
        <v>2148</v>
      </c>
      <c r="B2149" s="1" t="str">
        <f>VLOOKUP(A2149, Kickstarter!B:C, 2, FALSE)</f>
        <v>A Point and Click Adventure on Steroids.</v>
      </c>
      <c r="C2149" s="9">
        <f>VLOOKUP(A2149, Kickstarter!B:E, 3, FALSE)</f>
        <v>390000</v>
      </c>
      <c r="D2149">
        <f>VLOOKUP(A2149, Kickstarter!B:E, 4, FALSE)</f>
        <v>2716</v>
      </c>
      <c r="E2149" t="str">
        <f>VLOOKUP(A2149, Kickstarter!B:F, 5, FALSE)</f>
        <v>failed</v>
      </c>
      <c r="F2149" t="str">
        <f>VLOOKUP(A2149, Kickstarter!B:G, 6, FALSE)</f>
        <v>US</v>
      </c>
      <c r="G2149" t="str">
        <f>VLOOKUP(A2149, Kickstarter!B:H, 7, FALSE)</f>
        <v>USD</v>
      </c>
      <c r="H2149">
        <f>VLOOKUP(A2149, Kickstarter!B:I, 8, FALSE)</f>
        <v>1416125148</v>
      </c>
    </row>
    <row r="2150" spans="1:8" ht="60" x14ac:dyDescent="0.25">
      <c r="A2150" s="1" t="s">
        <v>2149</v>
      </c>
      <c r="B2150" s="1" t="str">
        <f>VLOOKUP(A2150, Kickstarter!B:C, 2, FALSE)</f>
        <v>zomblock's is a online zombie survival game where you can craft new weapons,find food and water to keep yourself alive.</v>
      </c>
      <c r="C2150" s="9">
        <f>VLOOKUP(A2150, Kickstarter!B:E, 3, FALSE)</f>
        <v>100</v>
      </c>
      <c r="D2150">
        <f>VLOOKUP(A2150, Kickstarter!B:E, 4, FALSE)</f>
        <v>2</v>
      </c>
      <c r="E2150" t="str">
        <f>VLOOKUP(A2150, Kickstarter!B:F, 5, FALSE)</f>
        <v>failed</v>
      </c>
      <c r="F2150" t="str">
        <f>VLOOKUP(A2150, Kickstarter!B:G, 6, FALSE)</f>
        <v>GB</v>
      </c>
      <c r="G2150" t="str">
        <f>VLOOKUP(A2150, Kickstarter!B:H, 7, FALSE)</f>
        <v>GBP</v>
      </c>
      <c r="H2150">
        <f>VLOOKUP(A2150, Kickstarter!B:I, 8, FALSE)</f>
        <v>1427992582</v>
      </c>
    </row>
    <row r="2151" spans="1:8" ht="60" x14ac:dyDescent="0.25">
      <c r="A2151" s="1" t="s">
        <v>2150</v>
      </c>
      <c r="B2151" s="1" t="str">
        <f>VLOOKUP(A2151, Kickstarter!B:C, 2, FALSE)</f>
        <v xml:space="preserve">Project Gert is a sequel to the Android game Project Gert, for Xbox Live.  One character embodying two personality's, and sets of abilities.  </v>
      </c>
      <c r="C2151" s="9">
        <f>VLOOKUP(A2151, Kickstarter!B:E, 3, FALSE)</f>
        <v>2000</v>
      </c>
      <c r="D2151">
        <f>VLOOKUP(A2151, Kickstarter!B:E, 4, FALSE)</f>
        <v>0</v>
      </c>
      <c r="E2151" t="str">
        <f>VLOOKUP(A2151, Kickstarter!B:F, 5, FALSE)</f>
        <v>failed</v>
      </c>
      <c r="F2151" t="str">
        <f>VLOOKUP(A2151, Kickstarter!B:G, 6, FALSE)</f>
        <v>US</v>
      </c>
      <c r="G2151" t="str">
        <f>VLOOKUP(A2151, Kickstarter!B:H, 7, FALSE)</f>
        <v>USD</v>
      </c>
      <c r="H2151">
        <f>VLOOKUP(A2151, Kickstarter!B:I, 8, FALSE)</f>
        <v>1280534400</v>
      </c>
    </row>
    <row r="2152" spans="1:8" ht="15.75" x14ac:dyDescent="0.25">
      <c r="A2152" s="1" t="s">
        <v>2151</v>
      </c>
      <c r="B2152" s="1" t="str">
        <f>VLOOKUP(A2152, Kickstarter!B:C, 2, FALSE)</f>
        <v>A pixel styled open world detective game.</v>
      </c>
      <c r="C2152" s="9">
        <f>VLOOKUP(A2152, Kickstarter!B:E, 3, FALSE)</f>
        <v>50000</v>
      </c>
      <c r="D2152">
        <f>VLOOKUP(A2152, Kickstarter!B:E, 4, FALSE)</f>
        <v>405</v>
      </c>
      <c r="E2152" t="str">
        <f>VLOOKUP(A2152, Kickstarter!B:F, 5, FALSE)</f>
        <v>failed</v>
      </c>
      <c r="F2152" t="str">
        <f>VLOOKUP(A2152, Kickstarter!B:G, 6, FALSE)</f>
        <v>NO</v>
      </c>
      <c r="G2152" t="str">
        <f>VLOOKUP(A2152, Kickstarter!B:H, 7, FALSE)</f>
        <v>NOK</v>
      </c>
      <c r="H2152">
        <f>VLOOKUP(A2152, Kickstarter!B:I, 8, FALSE)</f>
        <v>1468392599</v>
      </c>
    </row>
    <row r="2153" spans="1:8" ht="60" x14ac:dyDescent="0.25">
      <c r="A2153" s="1" t="s">
        <v>2152</v>
      </c>
      <c r="B2153" s="1" t="str">
        <f>VLOOKUP(A2153, Kickstarter!B:C, 2, FALSE)</f>
        <v>Crazy Artist makes gaming more comfortable and fun for Playstation 4 users. I really want to give you a Handee Job!</v>
      </c>
      <c r="C2153" s="9">
        <f>VLOOKUP(A2153, Kickstarter!B:E, 3, FALSE)</f>
        <v>45000</v>
      </c>
      <c r="D2153">
        <f>VLOOKUP(A2153, Kickstarter!B:E, 4, FALSE)</f>
        <v>118</v>
      </c>
      <c r="E2153" t="str">
        <f>VLOOKUP(A2153, Kickstarter!B:F, 5, FALSE)</f>
        <v>failed</v>
      </c>
      <c r="F2153" t="str">
        <f>VLOOKUP(A2153, Kickstarter!B:G, 6, FALSE)</f>
        <v>US</v>
      </c>
      <c r="G2153" t="str">
        <f>VLOOKUP(A2153, Kickstarter!B:H, 7, FALSE)</f>
        <v>USD</v>
      </c>
      <c r="H2153">
        <f>VLOOKUP(A2153, Kickstarter!B:I, 8, FALSE)</f>
        <v>1467231614</v>
      </c>
    </row>
    <row r="2154" spans="1:8" ht="60" x14ac:dyDescent="0.25">
      <c r="A2154" s="1" t="s">
        <v>2153</v>
      </c>
      <c r="B2154" s="1" t="str">
        <f>VLOOKUP(A2154, Kickstarter!B:C, 2, FALSE)</f>
        <v>Our game is going to be a space shooter that has RPG elements with New Game+! It will be unlike any space shooter ever played.</v>
      </c>
      <c r="C2154" s="9">
        <f>VLOOKUP(A2154, Kickstarter!B:E, 3, FALSE)</f>
        <v>30000</v>
      </c>
      <c r="D2154">
        <f>VLOOKUP(A2154, Kickstarter!B:E, 4, FALSE)</f>
        <v>50</v>
      </c>
      <c r="E2154" t="str">
        <f>VLOOKUP(A2154, Kickstarter!B:F, 5, FALSE)</f>
        <v>failed</v>
      </c>
      <c r="F2154" t="str">
        <f>VLOOKUP(A2154, Kickstarter!B:G, 6, FALSE)</f>
        <v>US</v>
      </c>
      <c r="G2154" t="str">
        <f>VLOOKUP(A2154, Kickstarter!B:H, 7, FALSE)</f>
        <v>USD</v>
      </c>
      <c r="H2154">
        <f>VLOOKUP(A2154, Kickstarter!B:I, 8, FALSE)</f>
        <v>1394909909</v>
      </c>
    </row>
    <row r="2155" spans="1:8" ht="60" x14ac:dyDescent="0.25">
      <c r="A2155" s="1" t="s">
        <v>2154</v>
      </c>
      <c r="B2155" s="1" t="str">
        <f>VLOOKUP(A2155, Kickstarter!B:C, 2, FALSE)</f>
        <v>Crowdfunding the Gamers Way. An online game with real world consequences.Do you dare to play? Can you turn the world around?</v>
      </c>
      <c r="C2155" s="9">
        <f>VLOOKUP(A2155, Kickstarter!B:E, 3, FALSE)</f>
        <v>372625</v>
      </c>
      <c r="D2155">
        <f>VLOOKUP(A2155, Kickstarter!B:E, 4, FALSE)</f>
        <v>34</v>
      </c>
      <c r="E2155" t="str">
        <f>VLOOKUP(A2155, Kickstarter!B:F, 5, FALSE)</f>
        <v>failed</v>
      </c>
      <c r="F2155" t="str">
        <f>VLOOKUP(A2155, Kickstarter!B:G, 6, FALSE)</f>
        <v>US</v>
      </c>
      <c r="G2155" t="str">
        <f>VLOOKUP(A2155, Kickstarter!B:H, 7, FALSE)</f>
        <v>USD</v>
      </c>
      <c r="H2155">
        <f>VLOOKUP(A2155, Kickstarter!B:I, 8, FALSE)</f>
        <v>1420876740</v>
      </c>
    </row>
    <row r="2156" spans="1:8" ht="30" x14ac:dyDescent="0.25">
      <c r="A2156" s="1" t="s">
        <v>2155</v>
      </c>
      <c r="B2156" s="1" t="str">
        <f>VLOOKUP(A2156, Kickstarter!B:C, 2, FALSE)</f>
        <v>A Real Time Strategy game based on Greek mythology in a fictional world.</v>
      </c>
      <c r="C2156" s="9">
        <f>VLOOKUP(A2156, Kickstarter!B:E, 3, FALSE)</f>
        <v>250</v>
      </c>
      <c r="D2156">
        <f>VLOOKUP(A2156, Kickstarter!B:E, 4, FALSE)</f>
        <v>2</v>
      </c>
      <c r="E2156" t="str">
        <f>VLOOKUP(A2156, Kickstarter!B:F, 5, FALSE)</f>
        <v>failed</v>
      </c>
      <c r="F2156" t="str">
        <f>VLOOKUP(A2156, Kickstarter!B:G, 6, FALSE)</f>
        <v>US</v>
      </c>
      <c r="G2156" t="str">
        <f>VLOOKUP(A2156, Kickstarter!B:H, 7, FALSE)</f>
        <v>USD</v>
      </c>
      <c r="H2156">
        <f>VLOOKUP(A2156, Kickstarter!B:I, 8, FALSE)</f>
        <v>1390921827</v>
      </c>
    </row>
    <row r="2157" spans="1:8" ht="45" x14ac:dyDescent="0.25">
      <c r="A2157" s="1" t="s">
        <v>2156</v>
      </c>
      <c r="B2157" s="1" t="str">
        <f>VLOOKUP(A2157, Kickstarter!B:C, 2, FALSE)</f>
        <v>A Level Editor, Turned up to eleven. Infinite creativity in one package, solo or with up to 16 of your friends.</v>
      </c>
      <c r="C2157" s="9">
        <f>VLOOKUP(A2157, Kickstarter!B:E, 3, FALSE)</f>
        <v>5000</v>
      </c>
      <c r="D2157">
        <f>VLOOKUP(A2157, Kickstarter!B:E, 4, FALSE)</f>
        <v>115</v>
      </c>
      <c r="E2157" t="str">
        <f>VLOOKUP(A2157, Kickstarter!B:F, 5, FALSE)</f>
        <v>failed</v>
      </c>
      <c r="F2157" t="str">
        <f>VLOOKUP(A2157, Kickstarter!B:G, 6, FALSE)</f>
        <v>GB</v>
      </c>
      <c r="G2157" t="str">
        <f>VLOOKUP(A2157, Kickstarter!B:H, 7, FALSE)</f>
        <v>GBP</v>
      </c>
      <c r="H2157">
        <f>VLOOKUP(A2157, Kickstarter!B:I, 8, FALSE)</f>
        <v>1459443385</v>
      </c>
    </row>
    <row r="2158" spans="1:8" ht="45" x14ac:dyDescent="0.25">
      <c r="A2158" s="1" t="s">
        <v>2157</v>
      </c>
      <c r="B2158" s="1" t="str">
        <f>VLOOKUP(A2158, Kickstarter!B:C, 2, FALSE)</f>
        <v>Captain and manage your ship along with your crew in this deep space adventure! (PC/Linux/Mac)</v>
      </c>
      <c r="C2158" s="9">
        <f>VLOOKUP(A2158, Kickstarter!B:E, 3, FALSE)</f>
        <v>56000</v>
      </c>
      <c r="D2158">
        <f>VLOOKUP(A2158, Kickstarter!B:E, 4, FALSE)</f>
        <v>1493</v>
      </c>
      <c r="E2158" t="str">
        <f>VLOOKUP(A2158, Kickstarter!B:F, 5, FALSE)</f>
        <v>failed</v>
      </c>
      <c r="F2158" t="str">
        <f>VLOOKUP(A2158, Kickstarter!B:G, 6, FALSE)</f>
        <v>US</v>
      </c>
      <c r="G2158" t="str">
        <f>VLOOKUP(A2158, Kickstarter!B:H, 7, FALSE)</f>
        <v>USD</v>
      </c>
      <c r="H2158">
        <f>VLOOKUP(A2158, Kickstarter!B:I, 8, FALSE)</f>
        <v>1379363406</v>
      </c>
    </row>
    <row r="2159" spans="1:8" ht="30" x14ac:dyDescent="0.25">
      <c r="A2159" s="1" t="s">
        <v>2158</v>
      </c>
      <c r="B2159" s="1" t="str">
        <f>VLOOKUP(A2159, Kickstarter!B:C, 2, FALSE)</f>
        <v>Gamers and 90's fans unite in this small tale of epic proportions!</v>
      </c>
      <c r="C2159" s="9">
        <f>VLOOKUP(A2159, Kickstarter!B:E, 3, FALSE)</f>
        <v>75000</v>
      </c>
      <c r="D2159">
        <f>VLOOKUP(A2159, Kickstarter!B:E, 4, FALSE)</f>
        <v>21144</v>
      </c>
      <c r="E2159" t="str">
        <f>VLOOKUP(A2159, Kickstarter!B:F, 5, FALSE)</f>
        <v>failed</v>
      </c>
      <c r="F2159" t="str">
        <f>VLOOKUP(A2159, Kickstarter!B:G, 6, FALSE)</f>
        <v>US</v>
      </c>
      <c r="G2159" t="str">
        <f>VLOOKUP(A2159, Kickstarter!B:H, 7, FALSE)</f>
        <v>USD</v>
      </c>
      <c r="H2159">
        <f>VLOOKUP(A2159, Kickstarter!B:I, 8, FALSE)</f>
        <v>1482479940</v>
      </c>
    </row>
    <row r="2160" spans="1:8" ht="60" x14ac:dyDescent="0.25">
      <c r="A2160" s="1" t="s">
        <v>2159</v>
      </c>
      <c r="B2160" s="1" t="str">
        <f>VLOOKUP(A2160, Kickstarter!B:C, 2, FALSE)</f>
        <v>A next generation golf game with a course designer and a massively multiplayer online tour. Join the fun and help us create it</v>
      </c>
      <c r="C2160" s="9">
        <f>VLOOKUP(A2160, Kickstarter!B:E, 3, FALSE)</f>
        <v>300000</v>
      </c>
      <c r="D2160">
        <f>VLOOKUP(A2160, Kickstarter!B:E, 4, FALSE)</f>
        <v>19770.11</v>
      </c>
      <c r="E2160" t="str">
        <f>VLOOKUP(A2160, Kickstarter!B:F, 5, FALSE)</f>
        <v>failed</v>
      </c>
      <c r="F2160" t="str">
        <f>VLOOKUP(A2160, Kickstarter!B:G, 6, FALSE)</f>
        <v>US</v>
      </c>
      <c r="G2160" t="str">
        <f>VLOOKUP(A2160, Kickstarter!B:H, 7, FALSE)</f>
        <v>USD</v>
      </c>
      <c r="H2160">
        <f>VLOOKUP(A2160, Kickstarter!B:I, 8, FALSE)</f>
        <v>1360009774</v>
      </c>
    </row>
    <row r="2161" spans="1:8" ht="75" x14ac:dyDescent="0.25">
      <c r="A2161" s="1" t="s">
        <v>2160</v>
      </c>
      <c r="B2161" s="1" t="str">
        <f>VLOOKUP(A2161, Kickstarter!B:C, 2, FALSE)</f>
        <v>The world is dead, humans are nearly extinct.
Vampires and Werewolves hunt the survivors. Zombies hunt us all.
How will you survive?</v>
      </c>
      <c r="C2161" s="9">
        <f>VLOOKUP(A2161, Kickstarter!B:E, 3, FALSE)</f>
        <v>3600</v>
      </c>
      <c r="D2161">
        <f>VLOOKUP(A2161, Kickstarter!B:E, 4, FALSE)</f>
        <v>26</v>
      </c>
      <c r="E2161" t="str">
        <f>VLOOKUP(A2161, Kickstarter!B:F, 5, FALSE)</f>
        <v>failed</v>
      </c>
      <c r="F2161" t="str">
        <f>VLOOKUP(A2161, Kickstarter!B:G, 6, FALSE)</f>
        <v>US</v>
      </c>
      <c r="G2161" t="str">
        <f>VLOOKUP(A2161, Kickstarter!B:H, 7, FALSE)</f>
        <v>USD</v>
      </c>
      <c r="H2161">
        <f>VLOOKUP(A2161, Kickstarter!B:I, 8, FALSE)</f>
        <v>1310837574</v>
      </c>
    </row>
    <row r="2162" spans="1:8" ht="45" x14ac:dyDescent="0.25">
      <c r="A2162" s="1" t="s">
        <v>2161</v>
      </c>
      <c r="B2162" s="1" t="str">
        <f>VLOOKUP(A2162, Kickstarter!B:C, 2, FALSE)</f>
        <v>An awesome side-scroller tower defense game.  Think "Plants vs Zombies" but from a side-on perspective.</v>
      </c>
      <c r="C2162" s="9">
        <f>VLOOKUP(A2162, Kickstarter!B:E, 3, FALSE)</f>
        <v>10000</v>
      </c>
      <c r="D2162">
        <f>VLOOKUP(A2162, Kickstarter!B:E, 4, FALSE)</f>
        <v>85</v>
      </c>
      <c r="E2162" t="str">
        <f>VLOOKUP(A2162, Kickstarter!B:F, 5, FALSE)</f>
        <v>failed</v>
      </c>
      <c r="F2162" t="str">
        <f>VLOOKUP(A2162, Kickstarter!B:G, 6, FALSE)</f>
        <v>US</v>
      </c>
      <c r="G2162" t="str">
        <f>VLOOKUP(A2162, Kickstarter!B:H, 7, FALSE)</f>
        <v>USD</v>
      </c>
      <c r="H2162">
        <f>VLOOKUP(A2162, Kickstarter!B:I, 8, FALSE)</f>
        <v>1337447105</v>
      </c>
    </row>
    <row r="2163" spans="1:8" ht="30" x14ac:dyDescent="0.25">
      <c r="A2163" s="1" t="s">
        <v>2162</v>
      </c>
      <c r="B2163" s="1" t="str">
        <f>VLOOKUP(A2163, Kickstarter!B:C, 2, FALSE)</f>
        <v>We're trying to fund hard copies of our debut album!</v>
      </c>
      <c r="C2163" s="9">
        <f>VLOOKUP(A2163, Kickstarter!B:E, 3, FALSE)</f>
        <v>400</v>
      </c>
      <c r="D2163">
        <f>VLOOKUP(A2163, Kickstarter!B:E, 4, FALSE)</f>
        <v>463</v>
      </c>
      <c r="E2163" t="str">
        <f>VLOOKUP(A2163, Kickstarter!B:F, 5, FALSE)</f>
        <v>successful</v>
      </c>
      <c r="F2163" t="str">
        <f>VLOOKUP(A2163, Kickstarter!B:G, 6, FALSE)</f>
        <v>US</v>
      </c>
      <c r="G2163" t="str">
        <f>VLOOKUP(A2163, Kickstarter!B:H, 7, FALSE)</f>
        <v>USD</v>
      </c>
      <c r="H2163">
        <f>VLOOKUP(A2163, Kickstarter!B:I, 8, FALSE)</f>
        <v>1443040059</v>
      </c>
    </row>
    <row r="2164" spans="1:8" ht="60" x14ac:dyDescent="0.25">
      <c r="A2164" s="1" t="s">
        <v>2163</v>
      </c>
      <c r="B2164" s="1" t="str">
        <f>VLOOKUP(A2164, Kickstarter!B:C, 2, FALSE)</f>
        <v>Then &amp; Now is the 1st Solo album from me Ian Stewart. To learn more about me, my music, and my life visit www.ianstewartlive.com</v>
      </c>
      <c r="C2164" s="9">
        <f>VLOOKUP(A2164, Kickstarter!B:E, 3, FALSE)</f>
        <v>4500</v>
      </c>
      <c r="D2164">
        <f>VLOOKUP(A2164, Kickstarter!B:E, 4, FALSE)</f>
        <v>5052</v>
      </c>
      <c r="E2164" t="str">
        <f>VLOOKUP(A2164, Kickstarter!B:F, 5, FALSE)</f>
        <v>successful</v>
      </c>
      <c r="F2164" t="str">
        <f>VLOOKUP(A2164, Kickstarter!B:G, 6, FALSE)</f>
        <v>US</v>
      </c>
      <c r="G2164" t="str">
        <f>VLOOKUP(A2164, Kickstarter!B:H, 7, FALSE)</f>
        <v>USD</v>
      </c>
      <c r="H2164">
        <f>VLOOKUP(A2164, Kickstarter!B:I, 8, FALSE)</f>
        <v>1406226191</v>
      </c>
    </row>
    <row r="2165" spans="1:8" ht="45" x14ac:dyDescent="0.25">
      <c r="A2165" s="1" t="s">
        <v>2164</v>
      </c>
      <c r="B2165" s="1" t="str">
        <f>VLOOKUP(A2165, Kickstarter!B:C, 2, FALSE)</f>
        <v>Mongrel is looking to hit the studio once again in June so we can bring you a new cd later this year and we need your help!</v>
      </c>
      <c r="C2165" s="9">
        <f>VLOOKUP(A2165, Kickstarter!B:E, 3, FALSE)</f>
        <v>2500</v>
      </c>
      <c r="D2165">
        <f>VLOOKUP(A2165, Kickstarter!B:E, 4, FALSE)</f>
        <v>3305</v>
      </c>
      <c r="E2165" t="str">
        <f>VLOOKUP(A2165, Kickstarter!B:F, 5, FALSE)</f>
        <v>successful</v>
      </c>
      <c r="F2165" t="str">
        <f>VLOOKUP(A2165, Kickstarter!B:G, 6, FALSE)</f>
        <v>US</v>
      </c>
      <c r="G2165" t="str">
        <f>VLOOKUP(A2165, Kickstarter!B:H, 7, FALSE)</f>
        <v>USD</v>
      </c>
      <c r="H2165">
        <f>VLOOKUP(A2165, Kickstarter!B:I, 8, FALSE)</f>
        <v>1433735400</v>
      </c>
    </row>
    <row r="2166" spans="1:8" ht="30" x14ac:dyDescent="0.25">
      <c r="A2166" s="1" t="s">
        <v>2165</v>
      </c>
      <c r="B2166" s="1" t="str">
        <f>VLOOKUP(A2166, Kickstarter!B:C, 2, FALSE)</f>
        <v>South Florida roots country/rock outfit's long awaited debut record</v>
      </c>
      <c r="C2166" s="9">
        <f>VLOOKUP(A2166, Kickstarter!B:E, 3, FALSE)</f>
        <v>5500</v>
      </c>
      <c r="D2166">
        <f>VLOOKUP(A2166, Kickstarter!B:E, 4, FALSE)</f>
        <v>5645</v>
      </c>
      <c r="E2166" t="str">
        <f>VLOOKUP(A2166, Kickstarter!B:F, 5, FALSE)</f>
        <v>successful</v>
      </c>
      <c r="F2166" t="str">
        <f>VLOOKUP(A2166, Kickstarter!B:G, 6, FALSE)</f>
        <v>US</v>
      </c>
      <c r="G2166" t="str">
        <f>VLOOKUP(A2166, Kickstarter!B:H, 7, FALSE)</f>
        <v>USD</v>
      </c>
      <c r="H2166">
        <f>VLOOKUP(A2166, Kickstarter!B:I, 8, FALSE)</f>
        <v>1466827140</v>
      </c>
    </row>
    <row r="2167" spans="1:8" ht="60" x14ac:dyDescent="0.25">
      <c r="A2167" s="1" t="s">
        <v>2166</v>
      </c>
      <c r="B2167" s="1" t="str">
        <f>VLOOKUP(A2167, Kickstarter!B:C, 2, FALSE)</f>
        <v>Vous aimez le rock fort ? Aidez les Beat Cheese Ã  produire leur premier album ! Do you like cheese? Help us produce our first album!</v>
      </c>
      <c r="C2167" s="9">
        <f>VLOOKUP(A2167, Kickstarter!B:E, 3, FALSE)</f>
        <v>2500</v>
      </c>
      <c r="D2167">
        <f>VLOOKUP(A2167, Kickstarter!B:E, 4, FALSE)</f>
        <v>3466</v>
      </c>
      <c r="E2167" t="str">
        <f>VLOOKUP(A2167, Kickstarter!B:F, 5, FALSE)</f>
        <v>successful</v>
      </c>
      <c r="F2167" t="str">
        <f>VLOOKUP(A2167, Kickstarter!B:G, 6, FALSE)</f>
        <v>FR</v>
      </c>
      <c r="G2167" t="str">
        <f>VLOOKUP(A2167, Kickstarter!B:H, 7, FALSE)</f>
        <v>EUR</v>
      </c>
      <c r="H2167">
        <f>VLOOKUP(A2167, Kickstarter!B:I, 8, FALSE)</f>
        <v>1460127635</v>
      </c>
    </row>
    <row r="2168" spans="1:8" ht="60" x14ac:dyDescent="0.25">
      <c r="A2168" s="1" t="s">
        <v>2167</v>
      </c>
      <c r="B2168" s="1" t="str">
        <f>VLOOKUP(A2168, Kickstarter!B:C, 2, FALSE)</f>
        <v>Drummer John Roccesano (Johnny Rock) produces an album written and performed by friends, recorded and mixed on tape, pressed on vinyl.</v>
      </c>
      <c r="C2168" s="9">
        <f>VLOOKUP(A2168, Kickstarter!B:E, 3, FALSE)</f>
        <v>2000</v>
      </c>
      <c r="D2168">
        <f>VLOOKUP(A2168, Kickstarter!B:E, 4, FALSE)</f>
        <v>2932</v>
      </c>
      <c r="E2168" t="str">
        <f>VLOOKUP(A2168, Kickstarter!B:F, 5, FALSE)</f>
        <v>successful</v>
      </c>
      <c r="F2168" t="str">
        <f>VLOOKUP(A2168, Kickstarter!B:G, 6, FALSE)</f>
        <v>US</v>
      </c>
      <c r="G2168" t="str">
        <f>VLOOKUP(A2168, Kickstarter!B:H, 7, FALSE)</f>
        <v>USD</v>
      </c>
      <c r="H2168">
        <f>VLOOKUP(A2168, Kickstarter!B:I, 8, FALSE)</f>
        <v>1417813618</v>
      </c>
    </row>
    <row r="2169" spans="1:8" ht="30" x14ac:dyDescent="0.25">
      <c r="A2169" s="1" t="s">
        <v>2168</v>
      </c>
      <c r="B2169" s="1" t="str">
        <f>VLOOKUP(A2169, Kickstarter!B:C, 2, FALSE)</f>
        <v>We need YOUR HELP to take one more step to this make release sound amazing!</v>
      </c>
      <c r="C2169" s="9">
        <f>VLOOKUP(A2169, Kickstarter!B:E, 3, FALSE)</f>
        <v>150</v>
      </c>
      <c r="D2169">
        <f>VLOOKUP(A2169, Kickstarter!B:E, 4, FALSE)</f>
        <v>180</v>
      </c>
      <c r="E2169" t="str">
        <f>VLOOKUP(A2169, Kickstarter!B:F, 5, FALSE)</f>
        <v>successful</v>
      </c>
      <c r="F2169" t="str">
        <f>VLOOKUP(A2169, Kickstarter!B:G, 6, FALSE)</f>
        <v>US</v>
      </c>
      <c r="G2169" t="str">
        <f>VLOOKUP(A2169, Kickstarter!B:H, 7, FALSE)</f>
        <v>USD</v>
      </c>
      <c r="H2169">
        <f>VLOOKUP(A2169, Kickstarter!B:I, 8, FALSE)</f>
        <v>1347672937</v>
      </c>
    </row>
    <row r="2170" spans="1:8" ht="45" x14ac:dyDescent="0.25">
      <c r="A2170" s="1" t="s">
        <v>2169</v>
      </c>
      <c r="B2170" s="1" t="str">
        <f>VLOOKUP(A2170, Kickstarter!B:C, 2, FALSE)</f>
        <v>We're hitting the studio to record our next album, "Pizazz"!! Help us put the FUN in FUNK!!</v>
      </c>
      <c r="C2170" s="9">
        <f>VLOOKUP(A2170, Kickstarter!B:E, 3, FALSE)</f>
        <v>18000</v>
      </c>
      <c r="D2170">
        <f>VLOOKUP(A2170, Kickstarter!B:E, 4, FALSE)</f>
        <v>21884.69</v>
      </c>
      <c r="E2170" t="str">
        <f>VLOOKUP(A2170, Kickstarter!B:F, 5, FALSE)</f>
        <v>successful</v>
      </c>
      <c r="F2170" t="str">
        <f>VLOOKUP(A2170, Kickstarter!B:G, 6, FALSE)</f>
        <v>US</v>
      </c>
      <c r="G2170" t="str">
        <f>VLOOKUP(A2170, Kickstarter!B:H, 7, FALSE)</f>
        <v>USD</v>
      </c>
      <c r="H2170">
        <f>VLOOKUP(A2170, Kickstarter!B:I, 8, FALSE)</f>
        <v>1486702800</v>
      </c>
    </row>
    <row r="2171" spans="1:8" ht="60" x14ac:dyDescent="0.25">
      <c r="A2171" s="1" t="s">
        <v>2170</v>
      </c>
      <c r="B2171" s="1" t="str">
        <f>VLOOKUP(A2171, Kickstarter!B:C, 2, FALSE)</f>
        <v>An innovative new YouTube series reviewing the HOT new music technology that people love. For Rockers, Jazzers, Rappers and everyone</v>
      </c>
      <c r="C2171" s="9">
        <f>VLOOKUP(A2171, Kickstarter!B:E, 3, FALSE)</f>
        <v>153</v>
      </c>
      <c r="D2171">
        <f>VLOOKUP(A2171, Kickstarter!B:E, 4, FALSE)</f>
        <v>153</v>
      </c>
      <c r="E2171" t="str">
        <f>VLOOKUP(A2171, Kickstarter!B:F, 5, FALSE)</f>
        <v>successful</v>
      </c>
      <c r="F2171" t="str">
        <f>VLOOKUP(A2171, Kickstarter!B:G, 6, FALSE)</f>
        <v>US</v>
      </c>
      <c r="G2171" t="str">
        <f>VLOOKUP(A2171, Kickstarter!B:H, 7, FALSE)</f>
        <v>USD</v>
      </c>
      <c r="H2171">
        <f>VLOOKUP(A2171, Kickstarter!B:I, 8, FALSE)</f>
        <v>1488473351</v>
      </c>
    </row>
    <row r="2172" spans="1:8" ht="45" x14ac:dyDescent="0.25">
      <c r="A2172" s="1" t="s">
        <v>2171</v>
      </c>
      <c r="B2172" s="1" t="str">
        <f>VLOOKUP(A2172, Kickstarter!B:C, 2, FALSE)</f>
        <v>We are a hard rock band from Northern California trying to raise $350 for our next EP. Be a part of our journey!</v>
      </c>
      <c r="C2172" s="9">
        <f>VLOOKUP(A2172, Kickstarter!B:E, 3, FALSE)</f>
        <v>350</v>
      </c>
      <c r="D2172">
        <f>VLOOKUP(A2172, Kickstarter!B:E, 4, FALSE)</f>
        <v>633</v>
      </c>
      <c r="E2172" t="str">
        <f>VLOOKUP(A2172, Kickstarter!B:F, 5, FALSE)</f>
        <v>successful</v>
      </c>
      <c r="F2172" t="str">
        <f>VLOOKUP(A2172, Kickstarter!B:G, 6, FALSE)</f>
        <v>US</v>
      </c>
      <c r="G2172" t="str">
        <f>VLOOKUP(A2172, Kickstarter!B:H, 7, FALSE)</f>
        <v>USD</v>
      </c>
      <c r="H2172">
        <f>VLOOKUP(A2172, Kickstarter!B:I, 8, FALSE)</f>
        <v>1440266422</v>
      </c>
    </row>
    <row r="2173" spans="1:8" ht="45" x14ac:dyDescent="0.25">
      <c r="A2173" s="1" t="s">
        <v>2172</v>
      </c>
      <c r="B2173" s="1" t="str">
        <f>VLOOKUP(A2173, Kickstarter!B:C, 2, FALSE)</f>
        <v>Like records? We do, too! Help this Los Angeles based rock 'n' roll band get their new album out on vinyl!</v>
      </c>
      <c r="C2173" s="9">
        <f>VLOOKUP(A2173, Kickstarter!B:E, 3, FALSE)</f>
        <v>4000</v>
      </c>
      <c r="D2173">
        <f>VLOOKUP(A2173, Kickstarter!B:E, 4, FALSE)</f>
        <v>4243</v>
      </c>
      <c r="E2173" t="str">
        <f>VLOOKUP(A2173, Kickstarter!B:F, 5, FALSE)</f>
        <v>successful</v>
      </c>
      <c r="F2173" t="str">
        <f>VLOOKUP(A2173, Kickstarter!B:G, 6, FALSE)</f>
        <v>US</v>
      </c>
      <c r="G2173" t="str">
        <f>VLOOKUP(A2173, Kickstarter!B:H, 7, FALSE)</f>
        <v>USD</v>
      </c>
      <c r="H2173">
        <f>VLOOKUP(A2173, Kickstarter!B:I, 8, FALSE)</f>
        <v>1434949200</v>
      </c>
    </row>
    <row r="2174" spans="1:8" ht="45" x14ac:dyDescent="0.25">
      <c r="A2174" s="1" t="s">
        <v>2173</v>
      </c>
      <c r="B2174" s="1" t="str">
        <f>VLOOKUP(A2174, Kickstarter!B:C, 2, FALSE)</f>
        <v>hey friends. We are Hollow Point 9.
We are calling on you to help us.
In our journey to make our debut album.</v>
      </c>
      <c r="C2174" s="9">
        <f>VLOOKUP(A2174, Kickstarter!B:E, 3, FALSE)</f>
        <v>1000</v>
      </c>
      <c r="D2174">
        <f>VLOOKUP(A2174, Kickstarter!B:E, 4, FALSE)</f>
        <v>1000</v>
      </c>
      <c r="E2174" t="str">
        <f>VLOOKUP(A2174, Kickstarter!B:F, 5, FALSE)</f>
        <v>successful</v>
      </c>
      <c r="F2174" t="str">
        <f>VLOOKUP(A2174, Kickstarter!B:G, 6, FALSE)</f>
        <v>US</v>
      </c>
      <c r="G2174" t="str">
        <f>VLOOKUP(A2174, Kickstarter!B:H, 7, FALSE)</f>
        <v>USD</v>
      </c>
      <c r="H2174">
        <f>VLOOKUP(A2174, Kickstarter!B:I, 8, FALSE)</f>
        <v>1429365320</v>
      </c>
    </row>
    <row r="2175" spans="1:8" ht="60" x14ac:dyDescent="0.25">
      <c r="A2175" s="1" t="s">
        <v>2174</v>
      </c>
      <c r="B2175" s="1" t="str">
        <f>VLOOKUP(A2175, Kickstarter!B:C, 2, FALSE)</f>
        <v>Our first full length album, One Eyed King, is an overdriven roadtrip through the heart of darkness. Rocknroll with a reading problem.</v>
      </c>
      <c r="C2175" s="9">
        <f>VLOOKUP(A2175, Kickstarter!B:E, 3, FALSE)</f>
        <v>4200</v>
      </c>
      <c r="D2175">
        <f>VLOOKUP(A2175, Kickstarter!B:E, 4, FALSE)</f>
        <v>5331</v>
      </c>
      <c r="E2175" t="str">
        <f>VLOOKUP(A2175, Kickstarter!B:F, 5, FALSE)</f>
        <v>successful</v>
      </c>
      <c r="F2175" t="str">
        <f>VLOOKUP(A2175, Kickstarter!B:G, 6, FALSE)</f>
        <v>US</v>
      </c>
      <c r="G2175" t="str">
        <f>VLOOKUP(A2175, Kickstarter!B:H, 7, FALSE)</f>
        <v>USD</v>
      </c>
      <c r="H2175">
        <f>VLOOKUP(A2175, Kickstarter!B:I, 8, FALSE)</f>
        <v>1378785540</v>
      </c>
    </row>
    <row r="2176" spans="1:8" ht="60" x14ac:dyDescent="0.25">
      <c r="A2176" s="1" t="s">
        <v>2175</v>
      </c>
      <c r="B2176" s="1" t="str">
        <f>VLOOKUP(A2176, Kickstarter!B:C, 2, FALSE)</f>
        <v>Chivo and his band of miscreants present their debut album 
'Blind Energy' ...we think you are going to like it.</v>
      </c>
      <c r="C2176" s="9">
        <f>VLOOKUP(A2176, Kickstarter!B:E, 3, FALSE)</f>
        <v>4000</v>
      </c>
      <c r="D2176">
        <f>VLOOKUP(A2176, Kickstarter!B:E, 4, FALSE)</f>
        <v>4119</v>
      </c>
      <c r="E2176" t="str">
        <f>VLOOKUP(A2176, Kickstarter!B:F, 5, FALSE)</f>
        <v>successful</v>
      </c>
      <c r="F2176" t="str">
        <f>VLOOKUP(A2176, Kickstarter!B:G, 6, FALSE)</f>
        <v>GB</v>
      </c>
      <c r="G2176" t="str">
        <f>VLOOKUP(A2176, Kickstarter!B:H, 7, FALSE)</f>
        <v>GBP</v>
      </c>
      <c r="H2176">
        <f>VLOOKUP(A2176, Kickstarter!B:I, 8, FALSE)</f>
        <v>1462453307</v>
      </c>
    </row>
    <row r="2177" spans="1:8" ht="60" x14ac:dyDescent="0.25">
      <c r="A2177" s="1" t="s">
        <v>2176</v>
      </c>
      <c r="B2177" s="1" t="str">
        <f>VLOOKUP(A2177, Kickstarter!B:C, 2, FALSE)</f>
        <v>Trying to get the last bit of money together to finish recording the first full length Repulsur album, "The After School Special".</v>
      </c>
      <c r="C2177" s="9">
        <f>VLOOKUP(A2177, Kickstarter!B:E, 3, FALSE)</f>
        <v>700</v>
      </c>
      <c r="D2177">
        <f>VLOOKUP(A2177, Kickstarter!B:E, 4, FALSE)</f>
        <v>1750</v>
      </c>
      <c r="E2177" t="str">
        <f>VLOOKUP(A2177, Kickstarter!B:F, 5, FALSE)</f>
        <v>successful</v>
      </c>
      <c r="F2177" t="str">
        <f>VLOOKUP(A2177, Kickstarter!B:G, 6, FALSE)</f>
        <v>US</v>
      </c>
      <c r="G2177" t="str">
        <f>VLOOKUP(A2177, Kickstarter!B:H, 7, FALSE)</f>
        <v>USD</v>
      </c>
      <c r="H2177">
        <f>VLOOKUP(A2177, Kickstarter!B:I, 8, FALSE)</f>
        <v>1469059986</v>
      </c>
    </row>
    <row r="2178" spans="1:8" ht="45" x14ac:dyDescent="0.25">
      <c r="A2178" s="1" t="s">
        <v>2177</v>
      </c>
      <c r="B2178" s="1" t="str">
        <f>VLOOKUP(A2178, Kickstarter!B:C, 2, FALSE)</f>
        <v>The Mike Farley Band has re-assembled its original line up and needs your help to make a new full-length album!</v>
      </c>
      <c r="C2178" s="9">
        <f>VLOOKUP(A2178, Kickstarter!B:E, 3, FALSE)</f>
        <v>5000</v>
      </c>
      <c r="D2178">
        <f>VLOOKUP(A2178, Kickstarter!B:E, 4, FALSE)</f>
        <v>6301</v>
      </c>
      <c r="E2178" t="str">
        <f>VLOOKUP(A2178, Kickstarter!B:F, 5, FALSE)</f>
        <v>successful</v>
      </c>
      <c r="F2178" t="str">
        <f>VLOOKUP(A2178, Kickstarter!B:G, 6, FALSE)</f>
        <v>US</v>
      </c>
      <c r="G2178" t="str">
        <f>VLOOKUP(A2178, Kickstarter!B:H, 7, FALSE)</f>
        <v>USD</v>
      </c>
      <c r="H2178">
        <f>VLOOKUP(A2178, Kickstarter!B:I, 8, FALSE)</f>
        <v>1430579509</v>
      </c>
    </row>
    <row r="2179" spans="1:8" ht="15.75" x14ac:dyDescent="0.25">
      <c r="A2179" s="1" t="s">
        <v>2178</v>
      </c>
      <c r="B2179" s="1" t="e">
        <f>VLOOKUP(A2179, Kickstarter!B:C, 2, FALSE)</f>
        <v>#N/A</v>
      </c>
      <c r="C2179" s="9" t="e">
        <f>VLOOKUP(A2179, Kickstarter!B:E, 3, FALSE)</f>
        <v>#N/A</v>
      </c>
      <c r="D2179" t="e">
        <f>VLOOKUP(A2179, Kickstarter!B:E, 4, FALSE)</f>
        <v>#N/A</v>
      </c>
      <c r="E2179" t="e">
        <f>VLOOKUP(A2179, Kickstarter!B:F, 5, FALSE)</f>
        <v>#N/A</v>
      </c>
      <c r="F2179" t="e">
        <f>VLOOKUP(A2179, Kickstarter!B:G, 6, FALSE)</f>
        <v>#N/A</v>
      </c>
      <c r="G2179" t="e">
        <f>VLOOKUP(A2179, Kickstarter!B:H, 7, FALSE)</f>
        <v>#N/A</v>
      </c>
      <c r="H2179" t="e">
        <f>VLOOKUP(A2179, Kickstarter!B:I, 8, FALSE)</f>
        <v>#N/A</v>
      </c>
    </row>
    <row r="2180" spans="1:8" ht="45" x14ac:dyDescent="0.25">
      <c r="A2180" s="1" t="s">
        <v>2179</v>
      </c>
      <c r="B2180" s="1" t="str">
        <f>VLOOKUP(A2180, Kickstarter!B:C, 2, FALSE)</f>
        <v>We are making our third studio album and no longer have a label telling us what we can/can't do. This record is for the fans.</v>
      </c>
      <c r="C2180" s="9">
        <f>VLOOKUP(A2180, Kickstarter!B:E, 3, FALSE)</f>
        <v>25000</v>
      </c>
      <c r="D2180">
        <f>VLOOKUP(A2180, Kickstarter!B:E, 4, FALSE)</f>
        <v>34660</v>
      </c>
      <c r="E2180" t="str">
        <f>VLOOKUP(A2180, Kickstarter!B:F, 5, FALSE)</f>
        <v>successful</v>
      </c>
      <c r="F2180" t="str">
        <f>VLOOKUP(A2180, Kickstarter!B:G, 6, FALSE)</f>
        <v>US</v>
      </c>
      <c r="G2180" t="str">
        <f>VLOOKUP(A2180, Kickstarter!B:H, 7, FALSE)</f>
        <v>USD</v>
      </c>
      <c r="H2180">
        <f>VLOOKUP(A2180, Kickstarter!B:I, 8, FALSE)</f>
        <v>1484752597</v>
      </c>
    </row>
    <row r="2181" spans="1:8" ht="45" x14ac:dyDescent="0.25">
      <c r="A2181" s="1" t="s">
        <v>2180</v>
      </c>
      <c r="B2181" s="1" t="str">
        <f>VLOOKUP(A2181, Kickstarter!B:C, 2, FALSE)</f>
        <v>Woodhouse is making an EP!  If you are a fan of whiskey and loud guitars, contribute to the cause!</v>
      </c>
      <c r="C2181" s="9">
        <f>VLOOKUP(A2181, Kickstarter!B:E, 3, FALSE)</f>
        <v>1000</v>
      </c>
      <c r="D2181">
        <f>VLOOKUP(A2181, Kickstarter!B:E, 4, FALSE)</f>
        <v>1614</v>
      </c>
      <c r="E2181" t="str">
        <f>VLOOKUP(A2181, Kickstarter!B:F, 5, FALSE)</f>
        <v>successful</v>
      </c>
      <c r="F2181" t="str">
        <f>VLOOKUP(A2181, Kickstarter!B:G, 6, FALSE)</f>
        <v>US</v>
      </c>
      <c r="G2181" t="str">
        <f>VLOOKUP(A2181, Kickstarter!B:H, 7, FALSE)</f>
        <v>USD</v>
      </c>
      <c r="H2181">
        <f>VLOOKUP(A2181, Kickstarter!B:I, 8, FALSE)</f>
        <v>1428725192</v>
      </c>
    </row>
    <row r="2182" spans="1:8" ht="45" x14ac:dyDescent="0.25">
      <c r="A2182" s="1" t="s">
        <v>2181</v>
      </c>
      <c r="B2182" s="1" t="str">
        <f>VLOOKUP(A2182, Kickstarter!B:C, 2, FALSE)</f>
        <v>Help fund the new record by independent alternative rockers FOUR STAR MARY "PIECES"</v>
      </c>
      <c r="C2182" s="9">
        <f>VLOOKUP(A2182, Kickstarter!B:E, 3, FALSE)</f>
        <v>5000</v>
      </c>
      <c r="D2182">
        <f>VLOOKUP(A2182, Kickstarter!B:E, 4, FALSE)</f>
        <v>5359.21</v>
      </c>
      <c r="E2182" t="str">
        <f>VLOOKUP(A2182, Kickstarter!B:F, 5, FALSE)</f>
        <v>successful</v>
      </c>
      <c r="F2182" t="str">
        <f>VLOOKUP(A2182, Kickstarter!B:G, 6, FALSE)</f>
        <v>US</v>
      </c>
      <c r="G2182" t="str">
        <f>VLOOKUP(A2182, Kickstarter!B:H, 7, FALSE)</f>
        <v>USD</v>
      </c>
      <c r="H2182">
        <f>VLOOKUP(A2182, Kickstarter!B:I, 8, FALSE)</f>
        <v>1447434268</v>
      </c>
    </row>
    <row r="2183" spans="1:8" ht="60" x14ac:dyDescent="0.25">
      <c r="A2183" s="1" t="s">
        <v>2182</v>
      </c>
      <c r="B2183" s="1" t="str">
        <f>VLOOKUP(A2183, Kickstarter!B:C, 2, FALSE)</f>
        <v>Broken Contract is a sci-fi, action/adventure, miniature based game of sci-fi worker insurrection in a dystopian future for 2+ players.</v>
      </c>
      <c r="C2183" s="9">
        <f>VLOOKUP(A2183, Kickstarter!B:E, 3, FALSE)</f>
        <v>2000</v>
      </c>
      <c r="D2183">
        <f>VLOOKUP(A2183, Kickstarter!B:E, 4, FALSE)</f>
        <v>3062</v>
      </c>
      <c r="E2183" t="str">
        <f>VLOOKUP(A2183, Kickstarter!B:F, 5, FALSE)</f>
        <v>successful</v>
      </c>
      <c r="F2183" t="str">
        <f>VLOOKUP(A2183, Kickstarter!B:G, 6, FALSE)</f>
        <v>US</v>
      </c>
      <c r="G2183" t="str">
        <f>VLOOKUP(A2183, Kickstarter!B:H, 7, FALSE)</f>
        <v>USD</v>
      </c>
      <c r="H2183">
        <f>VLOOKUP(A2183, Kickstarter!B:I, 8, FALSE)</f>
        <v>1487635653</v>
      </c>
    </row>
    <row r="2184" spans="1:8" ht="45" x14ac:dyDescent="0.25">
      <c r="A2184" s="1" t="s">
        <v>2183</v>
      </c>
      <c r="B2184" s="1" t="str">
        <f>VLOOKUP(A2184, Kickstarter!B:C, 2, FALSE)</f>
        <v>An incredibly comprehensive tabletop rpg book for the post apocalypse, inspired by Dungeon World.</v>
      </c>
      <c r="C2184" s="9">
        <f>VLOOKUP(A2184, Kickstarter!B:E, 3, FALSE)</f>
        <v>3000</v>
      </c>
      <c r="D2184">
        <f>VLOOKUP(A2184, Kickstarter!B:E, 4, FALSE)</f>
        <v>15725</v>
      </c>
      <c r="E2184" t="str">
        <f>VLOOKUP(A2184, Kickstarter!B:F, 5, FALSE)</f>
        <v>successful</v>
      </c>
      <c r="F2184" t="str">
        <f>VLOOKUP(A2184, Kickstarter!B:G, 6, FALSE)</f>
        <v>CA</v>
      </c>
      <c r="G2184" t="str">
        <f>VLOOKUP(A2184, Kickstarter!B:H, 7, FALSE)</f>
        <v>CAD</v>
      </c>
      <c r="H2184">
        <f>VLOOKUP(A2184, Kickstarter!B:I, 8, FALSE)</f>
        <v>1412285825</v>
      </c>
    </row>
    <row r="2185" spans="1:8" ht="60" x14ac:dyDescent="0.25">
      <c r="A2185" s="1" t="s">
        <v>2184</v>
      </c>
      <c r="B2185" s="1" t="str">
        <f>VLOOKUP(A2185, Kickstarter!B:C, 2, FALSE)</f>
        <v>Don't just kill them, let the dice decide what kills'em. As a Bonus Get the game TRAPPED free, a Fast paced Dice game for 2-8 Players.</v>
      </c>
      <c r="C2185" s="9">
        <f>VLOOKUP(A2185, Kickstarter!B:E, 3, FALSE)</f>
        <v>1800</v>
      </c>
      <c r="D2185">
        <f>VLOOKUP(A2185, Kickstarter!B:E, 4, FALSE)</f>
        <v>8807</v>
      </c>
      <c r="E2185" t="str">
        <f>VLOOKUP(A2185, Kickstarter!B:F, 5, FALSE)</f>
        <v>successful</v>
      </c>
      <c r="F2185" t="str">
        <f>VLOOKUP(A2185, Kickstarter!B:G, 6, FALSE)</f>
        <v>US</v>
      </c>
      <c r="G2185" t="str">
        <f>VLOOKUP(A2185, Kickstarter!B:H, 7, FALSE)</f>
        <v>USD</v>
      </c>
      <c r="H2185">
        <f>VLOOKUP(A2185, Kickstarter!B:I, 8, FALSE)</f>
        <v>1486616400</v>
      </c>
    </row>
    <row r="2186" spans="1:8" ht="60" x14ac:dyDescent="0.25">
      <c r="A2186" s="1" t="s">
        <v>2185</v>
      </c>
      <c r="B2186" s="1" t="str">
        <f>VLOOKUP(A2186, Kickstarter!B:C, 2, FALSE)</f>
        <v>Trading beautiful colors on behalf of the bishop! Become the best merchant of the Fresco World in this innovative game by Queen Games.</v>
      </c>
      <c r="C2186" s="9">
        <f>VLOOKUP(A2186, Kickstarter!B:E, 3, FALSE)</f>
        <v>10000</v>
      </c>
      <c r="D2186">
        <f>VLOOKUP(A2186, Kickstarter!B:E, 4, FALSE)</f>
        <v>28474</v>
      </c>
      <c r="E2186" t="str">
        <f>VLOOKUP(A2186, Kickstarter!B:F, 5, FALSE)</f>
        <v>successful</v>
      </c>
      <c r="F2186" t="str">
        <f>VLOOKUP(A2186, Kickstarter!B:G, 6, FALSE)</f>
        <v>US</v>
      </c>
      <c r="G2186" t="str">
        <f>VLOOKUP(A2186, Kickstarter!B:H, 7, FALSE)</f>
        <v>USD</v>
      </c>
      <c r="H2186">
        <f>VLOOKUP(A2186, Kickstarter!B:I, 8, FALSE)</f>
        <v>1453737600</v>
      </c>
    </row>
    <row r="2187" spans="1:8" ht="60" x14ac:dyDescent="0.25">
      <c r="A2187" s="1" t="s">
        <v>2186</v>
      </c>
      <c r="B2187" s="1" t="str">
        <f>VLOOKUP(A2187, Kickstarter!B:C, 2, FALSE)</f>
        <v>Empire of the Dead-Requiem is a miniatures expansion to our 28mm tabletop game set in a Dark and Gothic, Steampunk Victorian Empire.</v>
      </c>
      <c r="C2187" s="9">
        <f>VLOOKUP(A2187, Kickstarter!B:E, 3, FALSE)</f>
        <v>5000</v>
      </c>
      <c r="D2187">
        <f>VLOOKUP(A2187, Kickstarter!B:E, 4, FALSE)</f>
        <v>92848.5</v>
      </c>
      <c r="E2187" t="str">
        <f>VLOOKUP(A2187, Kickstarter!B:F, 5, FALSE)</f>
        <v>successful</v>
      </c>
      <c r="F2187" t="str">
        <f>VLOOKUP(A2187, Kickstarter!B:G, 6, FALSE)</f>
        <v>GB</v>
      </c>
      <c r="G2187" t="str">
        <f>VLOOKUP(A2187, Kickstarter!B:H, 7, FALSE)</f>
        <v>GBP</v>
      </c>
      <c r="H2187">
        <f>VLOOKUP(A2187, Kickstarter!B:I, 8, FALSE)</f>
        <v>1364286239</v>
      </c>
    </row>
    <row r="2188" spans="1:8" ht="45" x14ac:dyDescent="0.25">
      <c r="A2188" s="1" t="s">
        <v>2187</v>
      </c>
      <c r="B2188" s="1" t="str">
        <f>VLOOKUP(A2188, Kickstarter!B:C, 2, FALSE)</f>
        <v>The real-time digital social deduction game where there's no moderator, no sleeping, and no dying.</v>
      </c>
      <c r="C2188" s="9">
        <f>VLOOKUP(A2188, Kickstarter!B:E, 3, FALSE)</f>
        <v>20000</v>
      </c>
      <c r="D2188">
        <f>VLOOKUP(A2188, Kickstarter!B:E, 4, FALSE)</f>
        <v>21935</v>
      </c>
      <c r="E2188" t="str">
        <f>VLOOKUP(A2188, Kickstarter!B:F, 5, FALSE)</f>
        <v>successful</v>
      </c>
      <c r="F2188" t="str">
        <f>VLOOKUP(A2188, Kickstarter!B:G, 6, FALSE)</f>
        <v>US</v>
      </c>
      <c r="G2188" t="str">
        <f>VLOOKUP(A2188, Kickstarter!B:H, 7, FALSE)</f>
        <v>USD</v>
      </c>
      <c r="H2188">
        <f>VLOOKUP(A2188, Kickstarter!B:I, 8, FALSE)</f>
        <v>1473213600</v>
      </c>
    </row>
    <row r="2189" spans="1:8" ht="60" x14ac:dyDescent="0.25">
      <c r="A2189" s="1" t="s">
        <v>2188</v>
      </c>
      <c r="B2189" s="1" t="str">
        <f>VLOOKUP(A2189, Kickstarter!B:C, 2, FALSE)</f>
        <v>The War of Currents! 2-5 electricity innovators build routes, grow tech trees, and play the stock market in 20 minutes per player.</v>
      </c>
      <c r="C2189" s="9">
        <f>VLOOKUP(A2189, Kickstarter!B:E, 3, FALSE)</f>
        <v>20000</v>
      </c>
      <c r="D2189">
        <f>VLOOKUP(A2189, Kickstarter!B:E, 4, FALSE)</f>
        <v>202928.5</v>
      </c>
      <c r="E2189" t="str">
        <f>VLOOKUP(A2189, Kickstarter!B:F, 5, FALSE)</f>
        <v>successful</v>
      </c>
      <c r="F2189" t="str">
        <f>VLOOKUP(A2189, Kickstarter!B:G, 6, FALSE)</f>
        <v>US</v>
      </c>
      <c r="G2189" t="str">
        <f>VLOOKUP(A2189, Kickstarter!B:H, 7, FALSE)</f>
        <v>USD</v>
      </c>
      <c r="H2189">
        <f>VLOOKUP(A2189, Kickstarter!B:I, 8, FALSE)</f>
        <v>1428033540</v>
      </c>
    </row>
    <row r="2190" spans="1:8" ht="45" x14ac:dyDescent="0.25">
      <c r="A2190" s="1" t="s">
        <v>2189</v>
      </c>
      <c r="B2190" s="1" t="str">
        <f>VLOOKUP(A2190, Kickstarter!B:C, 2, FALSE)</f>
        <v>Beautifully unique, precision cut, metal gaming dice derived from a passion in tabletop gaming and engineering design.</v>
      </c>
      <c r="C2190" s="9">
        <f>VLOOKUP(A2190, Kickstarter!B:E, 3, FALSE)</f>
        <v>5494</v>
      </c>
      <c r="D2190">
        <f>VLOOKUP(A2190, Kickstarter!B:E, 4, FALSE)</f>
        <v>22645</v>
      </c>
      <c r="E2190" t="str">
        <f>VLOOKUP(A2190, Kickstarter!B:F, 5, FALSE)</f>
        <v>successful</v>
      </c>
      <c r="F2190" t="str">
        <f>VLOOKUP(A2190, Kickstarter!B:G, 6, FALSE)</f>
        <v>AU</v>
      </c>
      <c r="G2190" t="str">
        <f>VLOOKUP(A2190, Kickstarter!B:H, 7, FALSE)</f>
        <v>AUD</v>
      </c>
      <c r="H2190">
        <f>VLOOKUP(A2190, Kickstarter!B:I, 8, FALSE)</f>
        <v>1477414800</v>
      </c>
    </row>
    <row r="2191" spans="1:8" ht="60" x14ac:dyDescent="0.25">
      <c r="A2191" s="1" t="s">
        <v>2190</v>
      </c>
      <c r="B2191" s="1" t="str">
        <f>VLOOKUP(A2191, Kickstarter!B:C, 2, FALSE)</f>
        <v>Help me fund the Argonauts! Sculpted by Dave Kidd, based on concept art from Roberto Cirillo, created by Fet Milner and myself!</v>
      </c>
      <c r="C2191" s="9">
        <f>VLOOKUP(A2191, Kickstarter!B:E, 3, FALSE)</f>
        <v>1200</v>
      </c>
      <c r="D2191">
        <f>VLOOKUP(A2191, Kickstarter!B:E, 4, FALSE)</f>
        <v>6039</v>
      </c>
      <c r="E2191" t="str">
        <f>VLOOKUP(A2191, Kickstarter!B:F, 5, FALSE)</f>
        <v>successful</v>
      </c>
      <c r="F2191" t="str">
        <f>VLOOKUP(A2191, Kickstarter!B:G, 6, FALSE)</f>
        <v>GB</v>
      </c>
      <c r="G2191" t="str">
        <f>VLOOKUP(A2191, Kickstarter!B:H, 7, FALSE)</f>
        <v>GBP</v>
      </c>
      <c r="H2191">
        <f>VLOOKUP(A2191, Kickstarter!B:I, 8, FALSE)</f>
        <v>1461276000</v>
      </c>
    </row>
    <row r="2192" spans="1:8" ht="45" x14ac:dyDescent="0.25">
      <c r="A2192" s="1" t="s">
        <v>2191</v>
      </c>
      <c r="B2192" s="1" t="str">
        <f>VLOOKUP(A2192, Kickstarter!B:C, 2, FALSE)</f>
        <v>You are an evil Overlord.  Your mission?  To make everyone as miserable as possible.  Can you achieve world domination?</v>
      </c>
      <c r="C2192" s="9">
        <f>VLOOKUP(A2192, Kickstarter!B:E, 3, FALSE)</f>
        <v>19000</v>
      </c>
      <c r="D2192">
        <f>VLOOKUP(A2192, Kickstarter!B:E, 4, FALSE)</f>
        <v>35076</v>
      </c>
      <c r="E2192" t="str">
        <f>VLOOKUP(A2192, Kickstarter!B:F, 5, FALSE)</f>
        <v>successful</v>
      </c>
      <c r="F2192" t="str">
        <f>VLOOKUP(A2192, Kickstarter!B:G, 6, FALSE)</f>
        <v>US</v>
      </c>
      <c r="G2192" t="str">
        <f>VLOOKUP(A2192, Kickstarter!B:H, 7, FALSE)</f>
        <v>USD</v>
      </c>
      <c r="H2192">
        <f>VLOOKUP(A2192, Kickstarter!B:I, 8, FALSE)</f>
        <v>1458716340</v>
      </c>
    </row>
    <row r="2193" spans="1:8" ht="60" x14ac:dyDescent="0.25">
      <c r="A2193" s="1" t="s">
        <v>2192</v>
      </c>
      <c r="B2193" s="1" t="str">
        <f>VLOOKUP(A2193, Kickstarter!B:C, 2, FALSE)</f>
        <v>This campaign features the Government Special Forces on Outland. 28mm scale white metal miniatures for Sci-Fi games in any setting.</v>
      </c>
      <c r="C2193" s="9">
        <f>VLOOKUP(A2193, Kickstarter!B:E, 3, FALSE)</f>
        <v>750</v>
      </c>
      <c r="D2193">
        <f>VLOOKUP(A2193, Kickstarter!B:E, 4, FALSE)</f>
        <v>898</v>
      </c>
      <c r="E2193" t="str">
        <f>VLOOKUP(A2193, Kickstarter!B:F, 5, FALSE)</f>
        <v>successful</v>
      </c>
      <c r="F2193" t="str">
        <f>VLOOKUP(A2193, Kickstarter!B:G, 6, FALSE)</f>
        <v>GB</v>
      </c>
      <c r="G2193" t="str">
        <f>VLOOKUP(A2193, Kickstarter!B:H, 7, FALSE)</f>
        <v>GBP</v>
      </c>
      <c r="H2193">
        <f>VLOOKUP(A2193, Kickstarter!B:I, 8, FALSE)</f>
        <v>1487102427</v>
      </c>
    </row>
    <row r="2194" spans="1:8" ht="60" x14ac:dyDescent="0.25">
      <c r="A2194" s="1" t="s">
        <v>2193</v>
      </c>
      <c r="B2194" s="1" t="str">
        <f>VLOOKUP(A2194, Kickstarter!B:C, 2, FALSE)</f>
        <v>Legends Untold; A cooperative adventure game for 1-4 players.  5 minutes setup, 1 hour play time. Supported by an immersive campaign.</v>
      </c>
      <c r="C2194" s="9">
        <f>VLOOKUP(A2194, Kickstarter!B:E, 3, FALSE)</f>
        <v>12000</v>
      </c>
      <c r="D2194">
        <f>VLOOKUP(A2194, Kickstarter!B:E, 4, FALSE)</f>
        <v>129748.82</v>
      </c>
      <c r="E2194" t="str">
        <f>VLOOKUP(A2194, Kickstarter!B:F, 5, FALSE)</f>
        <v>successful</v>
      </c>
      <c r="F2194" t="str">
        <f>VLOOKUP(A2194, Kickstarter!B:G, 6, FALSE)</f>
        <v>GB</v>
      </c>
      <c r="G2194" t="str">
        <f>VLOOKUP(A2194, Kickstarter!B:H, 7, FALSE)</f>
        <v>GBP</v>
      </c>
      <c r="H2194">
        <f>VLOOKUP(A2194, Kickstarter!B:I, 8, FALSE)</f>
        <v>1481842800</v>
      </c>
    </row>
    <row r="2195" spans="1:8" ht="60" x14ac:dyDescent="0.25">
      <c r="A2195" s="1" t="s">
        <v>2194</v>
      </c>
      <c r="B2195" s="1" t="str">
        <f>VLOOKUP(A2195, Kickstarter!B:C, 2, FALSE)</f>
        <v>The premier sword-and-sorcery RPG now in 2E hardback format! Inspired by Robert E. Howard, H.P. Lovecraft, and Clark Ashton Smith!</v>
      </c>
      <c r="C2195" s="9">
        <f>VLOOKUP(A2195, Kickstarter!B:E, 3, FALSE)</f>
        <v>15000</v>
      </c>
      <c r="D2195">
        <f>VLOOKUP(A2195, Kickstarter!B:E, 4, FALSE)</f>
        <v>67856</v>
      </c>
      <c r="E2195" t="str">
        <f>VLOOKUP(A2195, Kickstarter!B:F, 5, FALSE)</f>
        <v>successful</v>
      </c>
      <c r="F2195" t="str">
        <f>VLOOKUP(A2195, Kickstarter!B:G, 6, FALSE)</f>
        <v>US</v>
      </c>
      <c r="G2195" t="str">
        <f>VLOOKUP(A2195, Kickstarter!B:H, 7, FALSE)</f>
        <v>USD</v>
      </c>
      <c r="H2195">
        <f>VLOOKUP(A2195, Kickstarter!B:I, 8, FALSE)</f>
        <v>1479704340</v>
      </c>
    </row>
    <row r="2196" spans="1:8" ht="60" x14ac:dyDescent="0.25">
      <c r="A2196" s="1" t="s">
        <v>2195</v>
      </c>
      <c r="B2196" s="1" t="str">
        <f>VLOOKUP(A2196, Kickstarter!B:C, 2, FALSE)</f>
        <v>LAST CHANCE! A fast paced card game for people who like to play god, build hybrid cat monsters and add flamethrowers to space dragons.</v>
      </c>
      <c r="C2196" s="9">
        <f>VLOOKUP(A2196, Kickstarter!B:E, 3, FALSE)</f>
        <v>10000</v>
      </c>
      <c r="D2196">
        <f>VLOOKUP(A2196, Kickstarter!B:E, 4, FALSE)</f>
        <v>53737</v>
      </c>
      <c r="E2196" t="str">
        <f>VLOOKUP(A2196, Kickstarter!B:F, 5, FALSE)</f>
        <v>successful</v>
      </c>
      <c r="F2196" t="str">
        <f>VLOOKUP(A2196, Kickstarter!B:G, 6, FALSE)</f>
        <v>US</v>
      </c>
      <c r="G2196" t="str">
        <f>VLOOKUP(A2196, Kickstarter!B:H, 7, FALSE)</f>
        <v>USD</v>
      </c>
      <c r="H2196">
        <f>VLOOKUP(A2196, Kickstarter!B:I, 8, FALSE)</f>
        <v>1459012290</v>
      </c>
    </row>
    <row r="2197" spans="1:8" ht="30" x14ac:dyDescent="0.25">
      <c r="A2197" s="1" t="s">
        <v>2196</v>
      </c>
      <c r="B2197" s="1" t="str">
        <f>VLOOKUP(A2197, Kickstarter!B:C, 2, FALSE)</f>
        <v>A gritty, noir tabletop RPG with a fast-paced combo-based battle system.</v>
      </c>
      <c r="C2197" s="9">
        <f>VLOOKUP(A2197, Kickstarter!B:E, 3, FALSE)</f>
        <v>4600</v>
      </c>
      <c r="D2197">
        <f>VLOOKUP(A2197, Kickstarter!B:E, 4, FALSE)</f>
        <v>5535</v>
      </c>
      <c r="E2197" t="str">
        <f>VLOOKUP(A2197, Kickstarter!B:F, 5, FALSE)</f>
        <v>successful</v>
      </c>
      <c r="F2197" t="str">
        <f>VLOOKUP(A2197, Kickstarter!B:G, 6, FALSE)</f>
        <v>US</v>
      </c>
      <c r="G2197" t="str">
        <f>VLOOKUP(A2197, Kickstarter!B:H, 7, FALSE)</f>
        <v>USD</v>
      </c>
      <c r="H2197">
        <f>VLOOKUP(A2197, Kickstarter!B:I, 8, FALSE)</f>
        <v>1439317900</v>
      </c>
    </row>
    <row r="2198" spans="1:8" ht="30" x14ac:dyDescent="0.25">
      <c r="A2198" s="1" t="s">
        <v>2197</v>
      </c>
      <c r="B2198" s="1" t="str">
        <f>VLOOKUP(A2198, Kickstarter!B:C, 2, FALSE)</f>
        <v>Race your friends in style with this classic Grand Prix game.</v>
      </c>
      <c r="C2198" s="9">
        <f>VLOOKUP(A2198, Kickstarter!B:E, 3, FALSE)</f>
        <v>14000</v>
      </c>
      <c r="D2198">
        <f>VLOOKUP(A2198, Kickstarter!B:E, 4, FALSE)</f>
        <v>15937</v>
      </c>
      <c r="E2198" t="str">
        <f>VLOOKUP(A2198, Kickstarter!B:F, 5, FALSE)</f>
        <v>successful</v>
      </c>
      <c r="F2198" t="str">
        <f>VLOOKUP(A2198, Kickstarter!B:G, 6, FALSE)</f>
        <v>US</v>
      </c>
      <c r="G2198" t="str">
        <f>VLOOKUP(A2198, Kickstarter!B:H, 7, FALSE)</f>
        <v>USD</v>
      </c>
      <c r="H2198">
        <f>VLOOKUP(A2198, Kickstarter!B:I, 8, FALSE)</f>
        <v>1480662000</v>
      </c>
    </row>
    <row r="2199" spans="1:8" ht="45" x14ac:dyDescent="0.25">
      <c r="A2199" s="1" t="s">
        <v>2198</v>
      </c>
      <c r="B2199" s="1" t="str">
        <f>VLOOKUP(A2199, Kickstarter!B:C, 2, FALSE)</f>
        <v>A strategy game of magic and deception, where aspiring  Illusionists clash in a grand contest for fame and fortune.</v>
      </c>
      <c r="C2199" s="9">
        <f>VLOOKUP(A2199, Kickstarter!B:E, 3, FALSE)</f>
        <v>30000</v>
      </c>
      <c r="D2199">
        <f>VLOOKUP(A2199, Kickstarter!B:E, 4, FALSE)</f>
        <v>285309.33</v>
      </c>
      <c r="E2199" t="str">
        <f>VLOOKUP(A2199, Kickstarter!B:F, 5, FALSE)</f>
        <v>successful</v>
      </c>
      <c r="F2199" t="str">
        <f>VLOOKUP(A2199, Kickstarter!B:G, 6, FALSE)</f>
        <v>US</v>
      </c>
      <c r="G2199" t="str">
        <f>VLOOKUP(A2199, Kickstarter!B:H, 7, FALSE)</f>
        <v>USD</v>
      </c>
      <c r="H2199">
        <f>VLOOKUP(A2199, Kickstarter!B:I, 8, FALSE)</f>
        <v>1425132059</v>
      </c>
    </row>
    <row r="2200" spans="1:8" ht="60" x14ac:dyDescent="0.25">
      <c r="A2200" s="1" t="s">
        <v>2199</v>
      </c>
      <c r="B2200" s="1" t="str">
        <f>VLOOKUP(A2200, Kickstarter!B:C, 2, FALSE)</f>
        <v>A tactical Miniatures board game for 2-4 players set in a mysterious underwater realm where 4 factions battle for supremacy.</v>
      </c>
      <c r="C2200" s="9">
        <f>VLOOKUP(A2200, Kickstarter!B:E, 3, FALSE)</f>
        <v>40000</v>
      </c>
      <c r="D2200">
        <f>VLOOKUP(A2200, Kickstarter!B:E, 4, FALSE)</f>
        <v>53157</v>
      </c>
      <c r="E2200" t="str">
        <f>VLOOKUP(A2200, Kickstarter!B:F, 5, FALSE)</f>
        <v>successful</v>
      </c>
      <c r="F2200" t="str">
        <f>VLOOKUP(A2200, Kickstarter!B:G, 6, FALSE)</f>
        <v>US</v>
      </c>
      <c r="G2200" t="str">
        <f>VLOOKUP(A2200, Kickstarter!B:H, 7, FALSE)</f>
        <v>USD</v>
      </c>
      <c r="H2200">
        <f>VLOOKUP(A2200, Kickstarter!B:I, 8, FALSE)</f>
        <v>1447507200</v>
      </c>
    </row>
    <row r="2201" spans="1:8" ht="30" x14ac:dyDescent="0.25">
      <c r="A2201" s="1" t="s">
        <v>2200</v>
      </c>
      <c r="B2201" s="1" t="str">
        <f>VLOOKUP(A2201, Kickstarter!B:C, 2, FALSE)</f>
        <v>A new strategic board game designed to flip out your opponent.</v>
      </c>
      <c r="C2201" s="9">
        <f>VLOOKUP(A2201, Kickstarter!B:E, 3, FALSE)</f>
        <v>9000</v>
      </c>
      <c r="D2201">
        <f>VLOOKUP(A2201, Kickstarter!B:E, 4, FALSE)</f>
        <v>13228</v>
      </c>
      <c r="E2201" t="str">
        <f>VLOOKUP(A2201, Kickstarter!B:F, 5, FALSE)</f>
        <v>successful</v>
      </c>
      <c r="F2201" t="str">
        <f>VLOOKUP(A2201, Kickstarter!B:G, 6, FALSE)</f>
        <v>IE</v>
      </c>
      <c r="G2201" t="str">
        <f>VLOOKUP(A2201, Kickstarter!B:H, 7, FALSE)</f>
        <v>EUR</v>
      </c>
      <c r="H2201">
        <f>VLOOKUP(A2201, Kickstarter!B:I, 8, FALSE)</f>
        <v>1444903198</v>
      </c>
    </row>
    <row r="2202" spans="1:8" ht="60" x14ac:dyDescent="0.25">
      <c r="A2202" s="1" t="s">
        <v>2201</v>
      </c>
      <c r="B2202" s="1" t="str">
        <f>VLOOKUP(A2202, Kickstarter!B:C, 2, FALSE)</f>
        <v>Adding 4 new sets of inspiration tools, detailing creatures and items, to the current 7 that detail locations, npcs, and plots for RPGs</v>
      </c>
      <c r="C2202" s="9">
        <f>VLOOKUP(A2202, Kickstarter!B:E, 3, FALSE)</f>
        <v>2000</v>
      </c>
      <c r="D2202">
        <f>VLOOKUP(A2202, Kickstarter!B:E, 4, FALSE)</f>
        <v>10843</v>
      </c>
      <c r="E2202" t="str">
        <f>VLOOKUP(A2202, Kickstarter!B:F, 5, FALSE)</f>
        <v>successful</v>
      </c>
      <c r="F2202" t="str">
        <f>VLOOKUP(A2202, Kickstarter!B:G, 6, FALSE)</f>
        <v>GB</v>
      </c>
      <c r="G2202" t="str">
        <f>VLOOKUP(A2202, Kickstarter!B:H, 7, FALSE)</f>
        <v>GBP</v>
      </c>
      <c r="H2202">
        <f>VLOOKUP(A2202, Kickstarter!B:I, 8, FALSE)</f>
        <v>1436151600</v>
      </c>
    </row>
    <row r="2203" spans="1:8" ht="60" x14ac:dyDescent="0.25">
      <c r="A2203" s="1" t="s">
        <v>2202</v>
      </c>
      <c r="B2203" s="1" t="str">
        <f>VLOOKUP(A2203, Kickstarter!B:C, 2, FALSE)</f>
        <v>Oh Hello! I make 8bit / Pop Punk under the name of Superpowerless and with your help, I'm looking to fund a new music video! :)</v>
      </c>
      <c r="C2203" s="9">
        <f>VLOOKUP(A2203, Kickstarter!B:E, 3, FALSE)</f>
        <v>110</v>
      </c>
      <c r="D2203">
        <f>VLOOKUP(A2203, Kickstarter!B:E, 4, FALSE)</f>
        <v>420.99</v>
      </c>
      <c r="E2203" t="str">
        <f>VLOOKUP(A2203, Kickstarter!B:F, 5, FALSE)</f>
        <v>successful</v>
      </c>
      <c r="F2203" t="str">
        <f>VLOOKUP(A2203, Kickstarter!B:G, 6, FALSE)</f>
        <v>GB</v>
      </c>
      <c r="G2203" t="str">
        <f>VLOOKUP(A2203, Kickstarter!B:H, 7, FALSE)</f>
        <v>GBP</v>
      </c>
      <c r="H2203">
        <f>VLOOKUP(A2203, Kickstarter!B:I, 8, FALSE)</f>
        <v>1358367565</v>
      </c>
    </row>
    <row r="2204" spans="1:8" ht="45" x14ac:dyDescent="0.25">
      <c r="A2204" s="1" t="s">
        <v>2203</v>
      </c>
      <c r="B2204" s="1" t="str">
        <f>VLOOKUP(A2204, Kickstarter!B:C, 2, FALSE)</f>
        <v>An electro-organic album of evolved dance music inspired by seminal cyberpunk works.</v>
      </c>
      <c r="C2204" s="9">
        <f>VLOOKUP(A2204, Kickstarter!B:E, 3, FALSE)</f>
        <v>4000</v>
      </c>
      <c r="D2204">
        <f>VLOOKUP(A2204, Kickstarter!B:E, 4, FALSE)</f>
        <v>28167.25</v>
      </c>
      <c r="E2204" t="str">
        <f>VLOOKUP(A2204, Kickstarter!B:F, 5, FALSE)</f>
        <v>successful</v>
      </c>
      <c r="F2204" t="str">
        <f>VLOOKUP(A2204, Kickstarter!B:G, 6, FALSE)</f>
        <v>US</v>
      </c>
      <c r="G2204" t="str">
        <f>VLOOKUP(A2204, Kickstarter!B:H, 7, FALSE)</f>
        <v>USD</v>
      </c>
      <c r="H2204">
        <f>VLOOKUP(A2204, Kickstarter!B:I, 8, FALSE)</f>
        <v>1351801368</v>
      </c>
    </row>
    <row r="2205" spans="1:8" ht="60" x14ac:dyDescent="0.25">
      <c r="A2205" s="1" t="s">
        <v>2204</v>
      </c>
      <c r="B2205" s="1" t="str">
        <f>VLOOKUP(A2205, Kickstarter!B:C, 2, FALSE)</f>
        <v>The Invisible City is a project built &amp; powered by my fans. A full video and audio experience that I hope to merge into a live show.</v>
      </c>
      <c r="C2205" s="9">
        <f>VLOOKUP(A2205, Kickstarter!B:E, 3, FALSE)</f>
        <v>2000</v>
      </c>
      <c r="D2205">
        <f>VLOOKUP(A2205, Kickstarter!B:E, 4, FALSE)</f>
        <v>2191</v>
      </c>
      <c r="E2205" t="str">
        <f>VLOOKUP(A2205, Kickstarter!B:F, 5, FALSE)</f>
        <v>successful</v>
      </c>
      <c r="F2205" t="str">
        <f>VLOOKUP(A2205, Kickstarter!B:G, 6, FALSE)</f>
        <v>CA</v>
      </c>
      <c r="G2205" t="str">
        <f>VLOOKUP(A2205, Kickstarter!B:H, 7, FALSE)</f>
        <v>CAD</v>
      </c>
      <c r="H2205">
        <f>VLOOKUP(A2205, Kickstarter!B:I, 8, FALSE)</f>
        <v>1443127082</v>
      </c>
    </row>
    <row r="2206" spans="1:8" ht="45" x14ac:dyDescent="0.25">
      <c r="A2206" s="1" t="s">
        <v>2205</v>
      </c>
      <c r="B2206" s="1" t="str">
        <f>VLOOKUP(A2206, Kickstarter!B:C, 2, FALSE)</f>
        <v>A professional pressing of the new (and greatest) Mirror Kisses album on beautiful white vinyl. Backers hear it first!</v>
      </c>
      <c r="C2206" s="9">
        <f>VLOOKUP(A2206, Kickstarter!B:E, 3, FALSE)</f>
        <v>1500</v>
      </c>
      <c r="D2206">
        <f>VLOOKUP(A2206, Kickstarter!B:E, 4, FALSE)</f>
        <v>1993</v>
      </c>
      <c r="E2206" t="str">
        <f>VLOOKUP(A2206, Kickstarter!B:F, 5, FALSE)</f>
        <v>successful</v>
      </c>
      <c r="F2206" t="str">
        <f>VLOOKUP(A2206, Kickstarter!B:G, 6, FALSE)</f>
        <v>US</v>
      </c>
      <c r="G2206" t="str">
        <f>VLOOKUP(A2206, Kickstarter!B:H, 7, FALSE)</f>
        <v>USD</v>
      </c>
      <c r="H2206">
        <f>VLOOKUP(A2206, Kickstarter!B:I, 8, FALSE)</f>
        <v>1362814119</v>
      </c>
    </row>
    <row r="2207" spans="1:8" ht="45" x14ac:dyDescent="0.25">
      <c r="A2207" s="1" t="s">
        <v>2206</v>
      </c>
      <c r="B2207" s="1" t="str">
        <f>VLOOKUP(A2207, Kickstarter!B:C, 2, FALSE)</f>
        <v>Lestat is filming their first video, and they need your help! From their release, Arisen, "Midnight Toll". Hear it at lestatmusic.com.</v>
      </c>
      <c r="C2207" s="9">
        <f>VLOOKUP(A2207, Kickstarter!B:E, 3, FALSE)</f>
        <v>750</v>
      </c>
      <c r="D2207">
        <f>VLOOKUP(A2207, Kickstarter!B:E, 4, FALSE)</f>
        <v>1140</v>
      </c>
      <c r="E2207" t="str">
        <f>VLOOKUP(A2207, Kickstarter!B:F, 5, FALSE)</f>
        <v>successful</v>
      </c>
      <c r="F2207" t="str">
        <f>VLOOKUP(A2207, Kickstarter!B:G, 6, FALSE)</f>
        <v>US</v>
      </c>
      <c r="G2207" t="str">
        <f>VLOOKUP(A2207, Kickstarter!B:H, 7, FALSE)</f>
        <v>USD</v>
      </c>
      <c r="H2207">
        <f>VLOOKUP(A2207, Kickstarter!B:I, 8, FALSE)</f>
        <v>1338579789</v>
      </c>
    </row>
    <row r="2208" spans="1:8" ht="60" x14ac:dyDescent="0.25">
      <c r="A2208" s="1" t="s">
        <v>2207</v>
      </c>
      <c r="B2208" s="1" t="str">
        <f>VLOOKUP(A2208, Kickstarter!B:C, 2, FALSE)</f>
        <v>We really think we might have what it takes to make it someday! But we really need help to take the first step and release this album!</v>
      </c>
      <c r="C2208" s="9">
        <f>VLOOKUP(A2208, Kickstarter!B:E, 3, FALSE)</f>
        <v>1100</v>
      </c>
      <c r="D2208">
        <f>VLOOKUP(A2208, Kickstarter!B:E, 4, FALSE)</f>
        <v>1130</v>
      </c>
      <c r="E2208" t="str">
        <f>VLOOKUP(A2208, Kickstarter!B:F, 5, FALSE)</f>
        <v>successful</v>
      </c>
      <c r="F2208" t="str">
        <f>VLOOKUP(A2208, Kickstarter!B:G, 6, FALSE)</f>
        <v>US</v>
      </c>
      <c r="G2208" t="str">
        <f>VLOOKUP(A2208, Kickstarter!B:H, 7, FALSE)</f>
        <v>USD</v>
      </c>
      <c r="H2208">
        <f>VLOOKUP(A2208, Kickstarter!B:I, 8, FALSE)</f>
        <v>1334556624</v>
      </c>
    </row>
    <row r="2209" spans="1:8" ht="45" x14ac:dyDescent="0.25">
      <c r="A2209" s="1" t="s">
        <v>2208</v>
      </c>
      <c r="B2209" s="1" t="str">
        <f>VLOOKUP(A2209, Kickstarter!B:C, 2, FALSE)</f>
        <v>Each piece has a story behind it. Not of some life drama but of an experience you live whilst listening; Happiness evoking</v>
      </c>
      <c r="C2209" s="9">
        <f>VLOOKUP(A2209, Kickstarter!B:E, 3, FALSE)</f>
        <v>2000</v>
      </c>
      <c r="D2209">
        <f>VLOOKUP(A2209, Kickstarter!B:E, 4, FALSE)</f>
        <v>2000</v>
      </c>
      <c r="E2209" t="str">
        <f>VLOOKUP(A2209, Kickstarter!B:F, 5, FALSE)</f>
        <v>successful</v>
      </c>
      <c r="F2209" t="str">
        <f>VLOOKUP(A2209, Kickstarter!B:G, 6, FALSE)</f>
        <v>US</v>
      </c>
      <c r="G2209" t="str">
        <f>VLOOKUP(A2209, Kickstarter!B:H, 7, FALSE)</f>
        <v>USD</v>
      </c>
      <c r="H2209">
        <f>VLOOKUP(A2209, Kickstarter!B:I, 8, FALSE)</f>
        <v>1384580373</v>
      </c>
    </row>
    <row r="2210" spans="1:8" ht="60" x14ac:dyDescent="0.25">
      <c r="A2210" s="1" t="s">
        <v>2209</v>
      </c>
      <c r="B2210" s="1" t="str">
        <f>VLOOKUP(A2210, Kickstarter!B:C, 2, FALSE)</f>
        <v>Early Summer, SIR will be releasing two EP's. The funding of this project will determine if they get professional pressings or cdr's</v>
      </c>
      <c r="C2210" s="9">
        <f>VLOOKUP(A2210, Kickstarter!B:E, 3, FALSE)</f>
        <v>1000</v>
      </c>
      <c r="D2210">
        <f>VLOOKUP(A2210, Kickstarter!B:E, 4, FALSE)</f>
        <v>1016</v>
      </c>
      <c r="E2210" t="str">
        <f>VLOOKUP(A2210, Kickstarter!B:F, 5, FALSE)</f>
        <v>successful</v>
      </c>
      <c r="F2210" t="str">
        <f>VLOOKUP(A2210, Kickstarter!B:G, 6, FALSE)</f>
        <v>US</v>
      </c>
      <c r="G2210" t="str">
        <f>VLOOKUP(A2210, Kickstarter!B:H, 7, FALSE)</f>
        <v>USD</v>
      </c>
      <c r="H2210">
        <f>VLOOKUP(A2210, Kickstarter!B:I, 8, FALSE)</f>
        <v>1333771200</v>
      </c>
    </row>
    <row r="2211" spans="1:8" ht="45" x14ac:dyDescent="0.25">
      <c r="A2211" s="1" t="s">
        <v>2210</v>
      </c>
      <c r="B2211" s="1" t="str">
        <f>VLOOKUP(A2211, Kickstarter!B:C, 2, FALSE)</f>
        <v>Support us and pledge for rewards on our new bigger Tour of the US, Canada and Colombia!</v>
      </c>
      <c r="C2211" s="9">
        <f>VLOOKUP(A2211, Kickstarter!B:E, 3, FALSE)</f>
        <v>500</v>
      </c>
      <c r="D2211">
        <f>VLOOKUP(A2211, Kickstarter!B:E, 4, FALSE)</f>
        <v>754</v>
      </c>
      <c r="E2211" t="str">
        <f>VLOOKUP(A2211, Kickstarter!B:F, 5, FALSE)</f>
        <v>successful</v>
      </c>
      <c r="F2211" t="str">
        <f>VLOOKUP(A2211, Kickstarter!B:G, 6, FALSE)</f>
        <v>GB</v>
      </c>
      <c r="G2211" t="str">
        <f>VLOOKUP(A2211, Kickstarter!B:H, 7, FALSE)</f>
        <v>GBP</v>
      </c>
      <c r="H2211">
        <f>VLOOKUP(A2211, Kickstarter!B:I, 8, FALSE)</f>
        <v>1397516400</v>
      </c>
    </row>
    <row r="2212" spans="1:8" ht="60" x14ac:dyDescent="0.25">
      <c r="A2212" s="1" t="s">
        <v>2211</v>
      </c>
      <c r="B2212" s="1" t="str">
        <f>VLOOKUP(A2212, Kickstarter!B:C, 2, FALSE)</f>
        <v>Influenced by Little Dragon, J. Dilla, Erykah Badu &amp; Beach House, this genre-defying record fuses hip-hop, soul, pop and electronica.</v>
      </c>
      <c r="C2212" s="9">
        <f>VLOOKUP(A2212, Kickstarter!B:E, 3, FALSE)</f>
        <v>4000</v>
      </c>
      <c r="D2212">
        <f>VLOOKUP(A2212, Kickstarter!B:E, 4, FALSE)</f>
        <v>4457</v>
      </c>
      <c r="E2212" t="str">
        <f>VLOOKUP(A2212, Kickstarter!B:F, 5, FALSE)</f>
        <v>successful</v>
      </c>
      <c r="F2212" t="str">
        <f>VLOOKUP(A2212, Kickstarter!B:G, 6, FALSE)</f>
        <v>US</v>
      </c>
      <c r="G2212" t="str">
        <f>VLOOKUP(A2212, Kickstarter!B:H, 7, FALSE)</f>
        <v>USD</v>
      </c>
      <c r="H2212">
        <f>VLOOKUP(A2212, Kickstarter!B:I, 8, FALSE)</f>
        <v>1334424960</v>
      </c>
    </row>
    <row r="2213" spans="1:8" ht="60" x14ac:dyDescent="0.25">
      <c r="A2213" s="1" t="s">
        <v>2212</v>
      </c>
      <c r="B2213" s="1" t="str">
        <f>VLOOKUP(A2213, Kickstarter!B:C, 2, FALSE)</f>
        <v>Telefuture, a record label sharing 80's inspired electronic music, wants to release some incredible albums on various physical mediums!</v>
      </c>
      <c r="C2213" s="9">
        <f>VLOOKUP(A2213, Kickstarter!B:E, 3, FALSE)</f>
        <v>2500</v>
      </c>
      <c r="D2213">
        <f>VLOOKUP(A2213, Kickstarter!B:E, 4, FALSE)</f>
        <v>4890</v>
      </c>
      <c r="E2213" t="str">
        <f>VLOOKUP(A2213, Kickstarter!B:F, 5, FALSE)</f>
        <v>successful</v>
      </c>
      <c r="F2213" t="str">
        <f>VLOOKUP(A2213, Kickstarter!B:G, 6, FALSE)</f>
        <v>US</v>
      </c>
      <c r="G2213" t="str">
        <f>VLOOKUP(A2213, Kickstarter!B:H, 7, FALSE)</f>
        <v>USD</v>
      </c>
      <c r="H2213">
        <f>VLOOKUP(A2213, Kickstarter!B:I, 8, FALSE)</f>
        <v>1397113140</v>
      </c>
    </row>
    <row r="2214" spans="1:8" ht="60" x14ac:dyDescent="0.25">
      <c r="A2214" s="1" t="s">
        <v>2213</v>
      </c>
      <c r="B2214" s="1" t="str">
        <f>VLOOKUP(A2214, Kickstarter!B:C, 2, FALSE)</f>
        <v>Help Dragon's Eye relaunch with 4 new releases by Yann Novak, Pinkcourtesyphone, Steve Roden &amp; Lawrence English + Stephen Vitiello</v>
      </c>
      <c r="C2214" s="9">
        <f>VLOOKUP(A2214, Kickstarter!B:E, 3, FALSE)</f>
        <v>6000</v>
      </c>
      <c r="D2214">
        <f>VLOOKUP(A2214, Kickstarter!B:E, 4, FALSE)</f>
        <v>6863</v>
      </c>
      <c r="E2214" t="str">
        <f>VLOOKUP(A2214, Kickstarter!B:F, 5, FALSE)</f>
        <v>successful</v>
      </c>
      <c r="F2214" t="str">
        <f>VLOOKUP(A2214, Kickstarter!B:G, 6, FALSE)</f>
        <v>US</v>
      </c>
      <c r="G2214" t="str">
        <f>VLOOKUP(A2214, Kickstarter!B:H, 7, FALSE)</f>
        <v>USD</v>
      </c>
      <c r="H2214">
        <f>VLOOKUP(A2214, Kickstarter!B:I, 8, FALSE)</f>
        <v>1383526800</v>
      </c>
    </row>
    <row r="2215" spans="1:8" ht="30" x14ac:dyDescent="0.25">
      <c r="A2215" s="1" t="s">
        <v>2214</v>
      </c>
      <c r="B2215" s="1" t="e">
        <f>VLOOKUP(A2215, Kickstarter!B:C, 2, FALSE)</f>
        <v>#N/A</v>
      </c>
      <c r="C2215" s="9" t="e">
        <f>VLOOKUP(A2215, Kickstarter!B:E, 3, FALSE)</f>
        <v>#N/A</v>
      </c>
      <c r="D2215" t="e">
        <f>VLOOKUP(A2215, Kickstarter!B:E, 4, FALSE)</f>
        <v>#N/A</v>
      </c>
      <c r="E2215" t="e">
        <f>VLOOKUP(A2215, Kickstarter!B:F, 5, FALSE)</f>
        <v>#N/A</v>
      </c>
      <c r="F2215" t="e">
        <f>VLOOKUP(A2215, Kickstarter!B:G, 6, FALSE)</f>
        <v>#N/A</v>
      </c>
      <c r="G2215" t="e">
        <f>VLOOKUP(A2215, Kickstarter!B:H, 7, FALSE)</f>
        <v>#N/A</v>
      </c>
      <c r="H2215" t="e">
        <f>VLOOKUP(A2215, Kickstarter!B:I, 8, FALSE)</f>
        <v>#N/A</v>
      </c>
    </row>
    <row r="2216" spans="1:8" ht="45" x14ac:dyDescent="0.25">
      <c r="A2216" s="1" t="s">
        <v>2215</v>
      </c>
      <c r="B2216" s="1" t="str">
        <f>VLOOKUP(A2216, Kickstarter!B:C, 2, FALSE)</f>
        <v>Join this Kickstarter project today to assist Spiff in converting his analog recordings from the 80's to digital!</v>
      </c>
      <c r="C2216" s="9">
        <f>VLOOKUP(A2216, Kickstarter!B:E, 3, FALSE)</f>
        <v>600</v>
      </c>
      <c r="D2216">
        <f>VLOOKUP(A2216, Kickstarter!B:E, 4, FALSE)</f>
        <v>1755.01</v>
      </c>
      <c r="E2216" t="str">
        <f>VLOOKUP(A2216, Kickstarter!B:F, 5, FALSE)</f>
        <v>successful</v>
      </c>
      <c r="F2216" t="str">
        <f>VLOOKUP(A2216, Kickstarter!B:G, 6, FALSE)</f>
        <v>US</v>
      </c>
      <c r="G2216" t="str">
        <f>VLOOKUP(A2216, Kickstarter!B:H, 7, FALSE)</f>
        <v>USD</v>
      </c>
      <c r="H2216">
        <f>VLOOKUP(A2216, Kickstarter!B:I, 8, FALSE)</f>
        <v>1391713248</v>
      </c>
    </row>
    <row r="2217" spans="1:8" ht="30" x14ac:dyDescent="0.25">
      <c r="A2217" s="1" t="s">
        <v>2216</v>
      </c>
      <c r="B2217" s="1" t="str">
        <f>VLOOKUP(A2217, Kickstarter!B:C, 2, FALSE)</f>
        <v>Ambient Electro Grind-fest!</v>
      </c>
      <c r="C2217" s="9">
        <f>VLOOKUP(A2217, Kickstarter!B:E, 3, FALSE)</f>
        <v>550</v>
      </c>
      <c r="D2217">
        <f>VLOOKUP(A2217, Kickstarter!B:E, 4, FALSE)</f>
        <v>860</v>
      </c>
      <c r="E2217" t="str">
        <f>VLOOKUP(A2217, Kickstarter!B:F, 5, FALSE)</f>
        <v>successful</v>
      </c>
      <c r="F2217" t="str">
        <f>VLOOKUP(A2217, Kickstarter!B:G, 6, FALSE)</f>
        <v>US</v>
      </c>
      <c r="G2217" t="str">
        <f>VLOOKUP(A2217, Kickstarter!B:H, 7, FALSE)</f>
        <v>USD</v>
      </c>
      <c r="H2217">
        <f>VLOOKUP(A2217, Kickstarter!B:I, 8, FALSE)</f>
        <v>1331621940</v>
      </c>
    </row>
    <row r="2218" spans="1:8" ht="60" x14ac:dyDescent="0.25">
      <c r="A2218" s="1" t="s">
        <v>2217</v>
      </c>
      <c r="B2218" s="1" t="str">
        <f>VLOOKUP(A2218, Kickstarter!B:C, 2, FALSE)</f>
        <v>We are taking pre-orders for a very limited run of new t-shirts and tote bags! Available exclusivly through this Kickstarter campaign.</v>
      </c>
      <c r="C2218" s="9">
        <f>VLOOKUP(A2218, Kickstarter!B:E, 3, FALSE)</f>
        <v>300</v>
      </c>
      <c r="D2218">
        <f>VLOOKUP(A2218, Kickstarter!B:E, 4, FALSE)</f>
        <v>317</v>
      </c>
      <c r="E2218" t="str">
        <f>VLOOKUP(A2218, Kickstarter!B:F, 5, FALSE)</f>
        <v>successful</v>
      </c>
      <c r="F2218" t="str">
        <f>VLOOKUP(A2218, Kickstarter!B:G, 6, FALSE)</f>
        <v>US</v>
      </c>
      <c r="G2218" t="str">
        <f>VLOOKUP(A2218, Kickstarter!B:H, 7, FALSE)</f>
        <v>USD</v>
      </c>
      <c r="H2218">
        <f>VLOOKUP(A2218, Kickstarter!B:I, 8, FALSE)</f>
        <v>1437674545</v>
      </c>
    </row>
    <row r="2219" spans="1:8" ht="60" x14ac:dyDescent="0.25">
      <c r="A2219" s="1" t="s">
        <v>2218</v>
      </c>
      <c r="B2219" s="1" t="str">
        <f>VLOOKUP(A2219, Kickstarter!B:C, 2, FALSE)</f>
        <v>I ran out of cassettes of both my records, and Trevor thinks if I start selling them at his tape shop Jackknife, business will boom!</v>
      </c>
      <c r="C2219" s="9">
        <f>VLOOKUP(A2219, Kickstarter!B:E, 3, FALSE)</f>
        <v>420</v>
      </c>
      <c r="D2219">
        <f>VLOOKUP(A2219, Kickstarter!B:E, 4, FALSE)</f>
        <v>425</v>
      </c>
      <c r="E2219" t="str">
        <f>VLOOKUP(A2219, Kickstarter!B:F, 5, FALSE)</f>
        <v>successful</v>
      </c>
      <c r="F2219" t="str">
        <f>VLOOKUP(A2219, Kickstarter!B:G, 6, FALSE)</f>
        <v>US</v>
      </c>
      <c r="G2219" t="str">
        <f>VLOOKUP(A2219, Kickstarter!B:H, 7, FALSE)</f>
        <v>USD</v>
      </c>
      <c r="H2219">
        <f>VLOOKUP(A2219, Kickstarter!B:I, 8, FALSE)</f>
        <v>1446451200</v>
      </c>
    </row>
    <row r="2220" spans="1:8" ht="45" x14ac:dyDescent="0.25">
      <c r="A2220" s="1" t="s">
        <v>2219</v>
      </c>
      <c r="B2220" s="1" t="str">
        <f>VLOOKUP(A2220, Kickstarter!B:C, 2, FALSE)</f>
        <v>Help Idiot Stare press their next album to CD. Over 40 minutes of intense industrial rock that you're going to want to own!</v>
      </c>
      <c r="C2220" s="9">
        <f>VLOOKUP(A2220, Kickstarter!B:E, 3, FALSE)</f>
        <v>2000</v>
      </c>
      <c r="D2220">
        <f>VLOOKUP(A2220, Kickstarter!B:E, 4, FALSE)</f>
        <v>2456.66</v>
      </c>
      <c r="E2220" t="str">
        <f>VLOOKUP(A2220, Kickstarter!B:F, 5, FALSE)</f>
        <v>successful</v>
      </c>
      <c r="F2220" t="str">
        <f>VLOOKUP(A2220, Kickstarter!B:G, 6, FALSE)</f>
        <v>US</v>
      </c>
      <c r="G2220" t="str">
        <f>VLOOKUP(A2220, Kickstarter!B:H, 7, FALSE)</f>
        <v>USD</v>
      </c>
      <c r="H2220">
        <f>VLOOKUP(A2220, Kickstarter!B:I, 8, FALSE)</f>
        <v>1346198400</v>
      </c>
    </row>
    <row r="2221" spans="1:8" ht="45" x14ac:dyDescent="0.25">
      <c r="A2221" s="1" t="s">
        <v>2220</v>
      </c>
      <c r="B2221" s="1" t="str">
        <f>VLOOKUP(A2221, Kickstarter!B:C, 2, FALSE)</f>
        <v>An album that illustrates events in our lives, whether trivial or significant, through the tones of electronic music.</v>
      </c>
      <c r="C2221" s="9">
        <f>VLOOKUP(A2221, Kickstarter!B:E, 3, FALSE)</f>
        <v>1000</v>
      </c>
      <c r="D2221">
        <f>VLOOKUP(A2221, Kickstarter!B:E, 4, FALSE)</f>
        <v>1015</v>
      </c>
      <c r="E2221" t="str">
        <f>VLOOKUP(A2221, Kickstarter!B:F, 5, FALSE)</f>
        <v>successful</v>
      </c>
      <c r="F2221" t="str">
        <f>VLOOKUP(A2221, Kickstarter!B:G, 6, FALSE)</f>
        <v>US</v>
      </c>
      <c r="G2221" t="str">
        <f>VLOOKUP(A2221, Kickstarter!B:H, 7, FALSE)</f>
        <v>USD</v>
      </c>
      <c r="H2221">
        <f>VLOOKUP(A2221, Kickstarter!B:I, 8, FALSE)</f>
        <v>1440004512</v>
      </c>
    </row>
    <row r="2222" spans="1:8" ht="45" x14ac:dyDescent="0.25">
      <c r="A2222" s="1" t="s">
        <v>2221</v>
      </c>
      <c r="B2222" s="1" t="str">
        <f>VLOOKUP(A2222, Kickstarter!B:C, 2, FALSE)</f>
        <v>Darkpine is recording and releasing a 5-track EP within the coming months this summer and hopes for your support.</v>
      </c>
      <c r="C2222" s="9">
        <f>VLOOKUP(A2222, Kickstarter!B:E, 3, FALSE)</f>
        <v>3500</v>
      </c>
      <c r="D2222">
        <f>VLOOKUP(A2222, Kickstarter!B:E, 4, FALSE)</f>
        <v>3540</v>
      </c>
      <c r="E2222" t="str">
        <f>VLOOKUP(A2222, Kickstarter!B:F, 5, FALSE)</f>
        <v>successful</v>
      </c>
      <c r="F2222" t="str">
        <f>VLOOKUP(A2222, Kickstarter!B:G, 6, FALSE)</f>
        <v>US</v>
      </c>
      <c r="G2222" t="str">
        <f>VLOOKUP(A2222, Kickstarter!B:H, 7, FALSE)</f>
        <v>USD</v>
      </c>
      <c r="H2222">
        <f>VLOOKUP(A2222, Kickstarter!B:I, 8, FALSE)</f>
        <v>1374888436</v>
      </c>
    </row>
    <row r="2223" spans="1:8" ht="45" x14ac:dyDescent="0.25">
      <c r="A2223" s="1" t="s">
        <v>2222</v>
      </c>
      <c r="B2223" s="1" t="str">
        <f>VLOOKUP(A2223, Kickstarter!B:C, 2, FALSE)</f>
        <v>Welcome to the Dice Bazaar! Roll dice to buy &amp; trade products at the bazaar, block opponents, tame cobras, and score points!</v>
      </c>
      <c r="C2223" s="9">
        <f>VLOOKUP(A2223, Kickstarter!B:E, 3, FALSE)</f>
        <v>7500</v>
      </c>
      <c r="D2223">
        <f>VLOOKUP(A2223, Kickstarter!B:E, 4, FALSE)</f>
        <v>8109</v>
      </c>
      <c r="E2223" t="str">
        <f>VLOOKUP(A2223, Kickstarter!B:F, 5, FALSE)</f>
        <v>successful</v>
      </c>
      <c r="F2223" t="str">
        <f>VLOOKUP(A2223, Kickstarter!B:G, 6, FALSE)</f>
        <v>US</v>
      </c>
      <c r="G2223" t="str">
        <f>VLOOKUP(A2223, Kickstarter!B:H, 7, FALSE)</f>
        <v>USD</v>
      </c>
      <c r="H2223">
        <f>VLOOKUP(A2223, Kickstarter!B:I, 8, FALSE)</f>
        <v>1461369600</v>
      </c>
    </row>
    <row r="2224" spans="1:8" ht="60" x14ac:dyDescent="0.25">
      <c r="A2224" s="1" t="s">
        <v>2223</v>
      </c>
      <c r="B2224" s="1" t="str">
        <f>VLOOKUP(A2224, Kickstarter!B:C, 2, FALSE)</f>
        <v>Passing Shot is a tennis dice game for two players. Strategic use of the dice rolls allow you to score points to win game, set &amp; match.</v>
      </c>
      <c r="C2224" s="9">
        <f>VLOOKUP(A2224, Kickstarter!B:E, 3, FALSE)</f>
        <v>500</v>
      </c>
      <c r="D2224">
        <f>VLOOKUP(A2224, Kickstarter!B:E, 4, FALSE)</f>
        <v>813</v>
      </c>
      <c r="E2224" t="str">
        <f>VLOOKUP(A2224, Kickstarter!B:F, 5, FALSE)</f>
        <v>successful</v>
      </c>
      <c r="F2224" t="str">
        <f>VLOOKUP(A2224, Kickstarter!B:G, 6, FALSE)</f>
        <v>US</v>
      </c>
      <c r="G2224" t="str">
        <f>VLOOKUP(A2224, Kickstarter!B:H, 7, FALSE)</f>
        <v>USD</v>
      </c>
      <c r="H2224">
        <f>VLOOKUP(A2224, Kickstarter!B:I, 8, FALSE)</f>
        <v>1327776847</v>
      </c>
    </row>
    <row r="2225" spans="1:8" ht="60" x14ac:dyDescent="0.25">
      <c r="A2225" s="1" t="s">
        <v>2224</v>
      </c>
      <c r="B2225" s="1" t="str">
        <f>VLOOKUP(A2225, Kickstarter!B:C, 2, FALSE)</f>
        <v>Cardboard scenery for Sci-Fi 28-32mm miniature games. Easy to assemble, disassemble and transport. Supplied unpainted. By MCSTUDIO.</v>
      </c>
      <c r="C2225" s="9">
        <f>VLOOKUP(A2225, Kickstarter!B:E, 3, FALSE)</f>
        <v>19500</v>
      </c>
      <c r="D2225">
        <f>VLOOKUP(A2225, Kickstarter!B:E, 4, FALSE)</f>
        <v>20631</v>
      </c>
      <c r="E2225" t="str">
        <f>VLOOKUP(A2225, Kickstarter!B:F, 5, FALSE)</f>
        <v>successful</v>
      </c>
      <c r="F2225" t="str">
        <f>VLOOKUP(A2225, Kickstarter!B:G, 6, FALSE)</f>
        <v>CA</v>
      </c>
      <c r="G2225" t="str">
        <f>VLOOKUP(A2225, Kickstarter!B:H, 7, FALSE)</f>
        <v>CAD</v>
      </c>
      <c r="H2225">
        <f>VLOOKUP(A2225, Kickstarter!B:I, 8, FALSE)</f>
        <v>1435418568</v>
      </c>
    </row>
    <row r="2226" spans="1:8" ht="60" x14ac:dyDescent="0.25">
      <c r="A2226" s="1" t="s">
        <v>2225</v>
      </c>
      <c r="B2226" s="1" t="str">
        <f>VLOOKUP(A2226, Kickstarter!B:C, 2, FALSE)</f>
        <v>The most haunted house in the world, presented with multiple storylines, in multiple time periods, and for multiple RPG systems.</v>
      </c>
      <c r="C2226" s="9">
        <f>VLOOKUP(A2226, Kickstarter!B:E, 3, FALSE)</f>
        <v>10000</v>
      </c>
      <c r="D2226">
        <f>VLOOKUP(A2226, Kickstarter!B:E, 4, FALSE)</f>
        <v>24315</v>
      </c>
      <c r="E2226" t="str">
        <f>VLOOKUP(A2226, Kickstarter!B:F, 5, FALSE)</f>
        <v>successful</v>
      </c>
      <c r="F2226" t="str">
        <f>VLOOKUP(A2226, Kickstarter!B:G, 6, FALSE)</f>
        <v>US</v>
      </c>
      <c r="G2226" t="str">
        <f>VLOOKUP(A2226, Kickstarter!B:H, 7, FALSE)</f>
        <v>USD</v>
      </c>
      <c r="H2226">
        <f>VLOOKUP(A2226, Kickstarter!B:I, 8, FALSE)</f>
        <v>1477767600</v>
      </c>
    </row>
    <row r="2227" spans="1:8" ht="60" x14ac:dyDescent="0.25">
      <c r="A2227" s="1" t="s">
        <v>2226</v>
      </c>
      <c r="B2227" s="1" t="str">
        <f>VLOOKUP(A2227, Kickstarter!B:C, 2, FALSE)</f>
        <v>Fantasy Dungeon terrain for 28mm tabletop games. This is pre-punched card that is easy to assemble with no painting required.</v>
      </c>
      <c r="C2227" s="9">
        <f>VLOOKUP(A2227, Kickstarter!B:E, 3, FALSE)</f>
        <v>21000</v>
      </c>
      <c r="D2227">
        <f>VLOOKUP(A2227, Kickstarter!B:E, 4, FALSE)</f>
        <v>198415.01</v>
      </c>
      <c r="E2227" t="str">
        <f>VLOOKUP(A2227, Kickstarter!B:F, 5, FALSE)</f>
        <v>successful</v>
      </c>
      <c r="F2227" t="str">
        <f>VLOOKUP(A2227, Kickstarter!B:G, 6, FALSE)</f>
        <v>GB</v>
      </c>
      <c r="G2227" t="str">
        <f>VLOOKUP(A2227, Kickstarter!B:H, 7, FALSE)</f>
        <v>GBP</v>
      </c>
      <c r="H2227">
        <f>VLOOKUP(A2227, Kickstarter!B:I, 8, FALSE)</f>
        <v>1411326015</v>
      </c>
    </row>
    <row r="2228" spans="1:8" ht="60" x14ac:dyDescent="0.25">
      <c r="A2228" s="1" t="s">
        <v>2227</v>
      </c>
      <c r="B2228" s="1" t="str">
        <f>VLOOKUP(A2228, Kickstarter!B:C, 2, FALSE)</f>
        <v>Missed the Kickstarter? Contact your local gaming store before going online. Or click on the order button. Thanks for the support!</v>
      </c>
      <c r="C2228" s="9">
        <f>VLOOKUP(A2228, Kickstarter!B:E, 3, FALSE)</f>
        <v>18000</v>
      </c>
      <c r="D2228">
        <f>VLOOKUP(A2228, Kickstarter!B:E, 4, FALSE)</f>
        <v>19523.310000000001</v>
      </c>
      <c r="E2228" t="str">
        <f>VLOOKUP(A2228, Kickstarter!B:F, 5, FALSE)</f>
        <v>successful</v>
      </c>
      <c r="F2228" t="str">
        <f>VLOOKUP(A2228, Kickstarter!B:G, 6, FALSE)</f>
        <v>US</v>
      </c>
      <c r="G2228" t="str">
        <f>VLOOKUP(A2228, Kickstarter!B:H, 7, FALSE)</f>
        <v>USD</v>
      </c>
      <c r="H2228">
        <f>VLOOKUP(A2228, Kickstarter!B:I, 8, FALSE)</f>
        <v>1455253140</v>
      </c>
    </row>
    <row r="2229" spans="1:8" ht="60" x14ac:dyDescent="0.25">
      <c r="A2229" s="1" t="s">
        <v>2228</v>
      </c>
      <c r="B2229" s="1" t="str">
        <f>VLOOKUP(A2229, Kickstarter!B:C, 2, FALSE)</f>
        <v>Mechabrick is a set of precision plastic kits to convert your Minifigs into robots then battle with them in an exciting board game.</v>
      </c>
      <c r="C2229" s="9">
        <f>VLOOKUP(A2229, Kickstarter!B:E, 3, FALSE)</f>
        <v>13000</v>
      </c>
      <c r="D2229">
        <f>VLOOKUP(A2229, Kickstarter!B:E, 4, FALSE)</f>
        <v>20459</v>
      </c>
      <c r="E2229" t="str">
        <f>VLOOKUP(A2229, Kickstarter!B:F, 5, FALSE)</f>
        <v>successful</v>
      </c>
      <c r="F2229" t="str">
        <f>VLOOKUP(A2229, Kickstarter!B:G, 6, FALSE)</f>
        <v>GB</v>
      </c>
      <c r="G2229" t="str">
        <f>VLOOKUP(A2229, Kickstarter!B:H, 7, FALSE)</f>
        <v>GBP</v>
      </c>
      <c r="H2229">
        <f>VLOOKUP(A2229, Kickstarter!B:I, 8, FALSE)</f>
        <v>1384374155</v>
      </c>
    </row>
    <row r="2230" spans="1:8" ht="60" x14ac:dyDescent="0.25">
      <c r="A2230" s="1" t="s">
        <v>2229</v>
      </c>
      <c r="B2230" s="1" t="str">
        <f>VLOOKUP(A2230, Kickstarter!B:C, 2, FALSE)</f>
        <v>Modular system for storage and transport of ships &amp; game essentials + acrylic maneuver templates and tokens for 3 popular space games.</v>
      </c>
      <c r="C2230" s="9">
        <f>VLOOKUP(A2230, Kickstarter!B:E, 3, FALSE)</f>
        <v>1000</v>
      </c>
      <c r="D2230">
        <f>VLOOKUP(A2230, Kickstarter!B:E, 4, FALSE)</f>
        <v>11744.9</v>
      </c>
      <c r="E2230" t="str">
        <f>VLOOKUP(A2230, Kickstarter!B:F, 5, FALSE)</f>
        <v>successful</v>
      </c>
      <c r="F2230" t="str">
        <f>VLOOKUP(A2230, Kickstarter!B:G, 6, FALSE)</f>
        <v>DE</v>
      </c>
      <c r="G2230" t="str">
        <f>VLOOKUP(A2230, Kickstarter!B:H, 7, FALSE)</f>
        <v>EUR</v>
      </c>
      <c r="H2230">
        <f>VLOOKUP(A2230, Kickstarter!B:I, 8, FALSE)</f>
        <v>1439707236</v>
      </c>
    </row>
    <row r="2231" spans="1:8" ht="60" x14ac:dyDescent="0.25">
      <c r="A2231" s="1" t="s">
        <v>2230</v>
      </c>
      <c r="B2231" s="1" t="str">
        <f>VLOOKUP(A2231, Kickstarter!B:C, 2, FALSE)</f>
        <v>Tessen is an exciting 15 minute card game. Gather mystical animals and use your warriors to defend or steal animals from your opponent.</v>
      </c>
      <c r="C2231" s="9">
        <f>VLOOKUP(A2231, Kickstarter!B:E, 3, FALSE)</f>
        <v>8012</v>
      </c>
      <c r="D2231">
        <f>VLOOKUP(A2231, Kickstarter!B:E, 4, FALSE)</f>
        <v>13704.33</v>
      </c>
      <c r="E2231" t="str">
        <f>VLOOKUP(A2231, Kickstarter!B:F, 5, FALSE)</f>
        <v>successful</v>
      </c>
      <c r="F2231" t="str">
        <f>VLOOKUP(A2231, Kickstarter!B:G, 6, FALSE)</f>
        <v>US</v>
      </c>
      <c r="G2231" t="str">
        <f>VLOOKUP(A2231, Kickstarter!B:H, 7, FALSE)</f>
        <v>USD</v>
      </c>
      <c r="H2231">
        <f>VLOOKUP(A2231, Kickstarter!B:I, 8, FALSE)</f>
        <v>1378180800</v>
      </c>
    </row>
    <row r="2232" spans="1:8" ht="60" x14ac:dyDescent="0.25">
      <c r="A2232" s="1" t="s">
        <v>2231</v>
      </c>
      <c r="B2232" s="1" t="str">
        <f>VLOOKUP(A2232, Kickstarter!B:C, 2, FALSE)</f>
        <v>Dungeon Crawl for All! A card game of swords, monsters and LOOT! Adventurers as young as 5 and "seasoned" warriors are all welcomed.</v>
      </c>
      <c r="C2232" s="9">
        <f>VLOOKUP(A2232, Kickstarter!B:E, 3, FALSE)</f>
        <v>8500</v>
      </c>
      <c r="D2232">
        <f>VLOOKUP(A2232, Kickstarter!B:E, 4, FALSE)</f>
        <v>10706</v>
      </c>
      <c r="E2232" t="str">
        <f>VLOOKUP(A2232, Kickstarter!B:F, 5, FALSE)</f>
        <v>successful</v>
      </c>
      <c r="F2232" t="str">
        <f>VLOOKUP(A2232, Kickstarter!B:G, 6, FALSE)</f>
        <v>US</v>
      </c>
      <c r="G2232" t="str">
        <f>VLOOKUP(A2232, Kickstarter!B:H, 7, FALSE)</f>
        <v>USD</v>
      </c>
      <c r="H2232">
        <f>VLOOKUP(A2232, Kickstarter!B:I, 8, FALSE)</f>
        <v>1398460127</v>
      </c>
    </row>
    <row r="2233" spans="1:8" ht="60" x14ac:dyDescent="0.25">
      <c r="A2233" s="1" t="s">
        <v>2232</v>
      </c>
      <c r="B2233" s="1" t="str">
        <f>VLOOKUP(A2233, Kickstarter!B:C, 2, FALSE)</f>
        <v>A game about communities by Ben Robbins, creator of Microscope. Do you change the Kingdom or does the Kingdom change you?</v>
      </c>
      <c r="C2233" s="9">
        <f>VLOOKUP(A2233, Kickstarter!B:E, 3, FALSE)</f>
        <v>2500</v>
      </c>
      <c r="D2233">
        <f>VLOOKUP(A2233, Kickstarter!B:E, 4, FALSE)</f>
        <v>30303.24</v>
      </c>
      <c r="E2233" t="str">
        <f>VLOOKUP(A2233, Kickstarter!B:F, 5, FALSE)</f>
        <v>successful</v>
      </c>
      <c r="F2233" t="str">
        <f>VLOOKUP(A2233, Kickstarter!B:G, 6, FALSE)</f>
        <v>US</v>
      </c>
      <c r="G2233" t="str">
        <f>VLOOKUP(A2233, Kickstarter!B:H, 7, FALSE)</f>
        <v>USD</v>
      </c>
      <c r="H2233">
        <f>VLOOKUP(A2233, Kickstarter!B:I, 8, FALSE)</f>
        <v>1372136400</v>
      </c>
    </row>
    <row r="2234" spans="1:8" ht="45" x14ac:dyDescent="0.25">
      <c r="A2234" s="1" t="s">
        <v>2233</v>
      </c>
      <c r="B2234" s="1" t="str">
        <f>VLOOKUP(A2234, Kickstarter!B:C, 2, FALSE)</f>
        <v>Backstory Cards help you and your friends create vibrant backstories for roleplaying games, no matter the system or genre.</v>
      </c>
      <c r="C2234" s="9">
        <f>VLOOKUP(A2234, Kickstarter!B:E, 3, FALSE)</f>
        <v>5000</v>
      </c>
      <c r="D2234">
        <f>VLOOKUP(A2234, Kickstarter!B:E, 4, FALSE)</f>
        <v>24790</v>
      </c>
      <c r="E2234" t="str">
        <f>VLOOKUP(A2234, Kickstarter!B:F, 5, FALSE)</f>
        <v>successful</v>
      </c>
      <c r="F2234" t="str">
        <f>VLOOKUP(A2234, Kickstarter!B:G, 6, FALSE)</f>
        <v>US</v>
      </c>
      <c r="G2234" t="str">
        <f>VLOOKUP(A2234, Kickstarter!B:H, 7, FALSE)</f>
        <v>USD</v>
      </c>
      <c r="H2234">
        <f>VLOOKUP(A2234, Kickstarter!B:I, 8, FALSE)</f>
        <v>1405738800</v>
      </c>
    </row>
    <row r="2235" spans="1:8" ht="45" x14ac:dyDescent="0.25">
      <c r="A2235" s="1" t="s">
        <v>2234</v>
      </c>
      <c r="B2235" s="1" t="str">
        <f>VLOOKUP(A2235, Kickstarter!B:C, 2, FALSE)</f>
        <v>Cadaver is a lighthearted game of friendly necromancy! Players compete to resurrect as many bodies as possible!</v>
      </c>
      <c r="C2235" s="9">
        <f>VLOOKUP(A2235, Kickstarter!B:E, 3, FALSE)</f>
        <v>2500</v>
      </c>
      <c r="D2235">
        <f>VLOOKUP(A2235, Kickstarter!B:E, 4, FALSE)</f>
        <v>8301</v>
      </c>
      <c r="E2235" t="str">
        <f>VLOOKUP(A2235, Kickstarter!B:F, 5, FALSE)</f>
        <v>successful</v>
      </c>
      <c r="F2235" t="str">
        <f>VLOOKUP(A2235, Kickstarter!B:G, 6, FALSE)</f>
        <v>GB</v>
      </c>
      <c r="G2235" t="str">
        <f>VLOOKUP(A2235, Kickstarter!B:H, 7, FALSE)</f>
        <v>GBP</v>
      </c>
      <c r="H2235">
        <f>VLOOKUP(A2235, Kickstarter!B:I, 8, FALSE)</f>
        <v>1450051200</v>
      </c>
    </row>
    <row r="2236" spans="1:8" ht="45" x14ac:dyDescent="0.25">
      <c r="A2236" s="1" t="s">
        <v>2235</v>
      </c>
      <c r="B2236" s="1" t="str">
        <f>VLOOKUP(A2236, Kickstarter!B:C, 2, FALSE)</f>
        <v>Pine Tar Baseball is a fun and fast paced dice and card game for 1 to 2 players. The game features fast streamlined game play.</v>
      </c>
      <c r="C2236" s="9">
        <f>VLOOKUP(A2236, Kickstarter!B:E, 3, FALSE)</f>
        <v>100</v>
      </c>
      <c r="D2236">
        <f>VLOOKUP(A2236, Kickstarter!B:E, 4, FALSE)</f>
        <v>1165</v>
      </c>
      <c r="E2236" t="str">
        <f>VLOOKUP(A2236, Kickstarter!B:F, 5, FALSE)</f>
        <v>successful</v>
      </c>
      <c r="F2236" t="str">
        <f>VLOOKUP(A2236, Kickstarter!B:G, 6, FALSE)</f>
        <v>US</v>
      </c>
      <c r="G2236" t="str">
        <f>VLOOKUP(A2236, Kickstarter!B:H, 7, FALSE)</f>
        <v>USD</v>
      </c>
      <c r="H2236">
        <f>VLOOKUP(A2236, Kickstarter!B:I, 8, FALSE)</f>
        <v>1483645647</v>
      </c>
    </row>
    <row r="2237" spans="1:8" ht="45" x14ac:dyDescent="0.25">
      <c r="A2237" s="1" t="s">
        <v>2236</v>
      </c>
      <c r="B2237" s="1" t="str">
        <f>VLOOKUP(A2237, Kickstarter!B:C, 2, FALSE)</f>
        <v>An amazing set of sceneries to create unique atmospheres for your tabletop gaming.</v>
      </c>
      <c r="C2237" s="9">
        <f>VLOOKUP(A2237, Kickstarter!B:E, 3, FALSE)</f>
        <v>13000</v>
      </c>
      <c r="D2237">
        <f>VLOOKUP(A2237, Kickstarter!B:E, 4, FALSE)</f>
        <v>19931</v>
      </c>
      <c r="E2237" t="str">
        <f>VLOOKUP(A2237, Kickstarter!B:F, 5, FALSE)</f>
        <v>successful</v>
      </c>
      <c r="F2237" t="str">
        <f>VLOOKUP(A2237, Kickstarter!B:G, 6, FALSE)</f>
        <v>CA</v>
      </c>
      <c r="G2237" t="str">
        <f>VLOOKUP(A2237, Kickstarter!B:H, 7, FALSE)</f>
        <v>CAD</v>
      </c>
      <c r="H2237">
        <f>VLOOKUP(A2237, Kickstarter!B:I, 8, FALSE)</f>
        <v>1427585511</v>
      </c>
    </row>
    <row r="2238" spans="1:8" ht="45" x14ac:dyDescent="0.25">
      <c r="A2238" s="1" t="s">
        <v>2237</v>
      </c>
      <c r="B2238" s="1" t="str">
        <f>VLOOKUP(A2238, Kickstarter!B:C, 2, FALSE)</f>
        <v>Assume the role of an intergalactic real-estate agent attempting to satisfy various creature clientele!</v>
      </c>
      <c r="C2238" s="9">
        <f>VLOOKUP(A2238, Kickstarter!B:E, 3, FALSE)</f>
        <v>2800</v>
      </c>
      <c r="D2238">
        <f>VLOOKUP(A2238, Kickstarter!B:E, 4, FALSE)</f>
        <v>15039</v>
      </c>
      <c r="E2238" t="str">
        <f>VLOOKUP(A2238, Kickstarter!B:F, 5, FALSE)</f>
        <v>successful</v>
      </c>
      <c r="F2238" t="str">
        <f>VLOOKUP(A2238, Kickstarter!B:G, 6, FALSE)</f>
        <v>US</v>
      </c>
      <c r="G2238" t="str">
        <f>VLOOKUP(A2238, Kickstarter!B:H, 7, FALSE)</f>
        <v>USD</v>
      </c>
      <c r="H2238">
        <f>VLOOKUP(A2238, Kickstarter!B:I, 8, FALSE)</f>
        <v>1454338123</v>
      </c>
    </row>
    <row r="2239" spans="1:8" ht="60" x14ac:dyDescent="0.25">
      <c r="A2239" s="1" t="s">
        <v>2238</v>
      </c>
      <c r="B2239" s="1" t="str">
        <f>VLOOKUP(A2239, Kickstarter!B:C, 2, FALSE)</f>
        <v>A real-time cooperative adventure for 2-8 players. Defeat legendary monsters to earn gold and escape before the time RUNS OUT!</v>
      </c>
      <c r="C2239" s="9">
        <f>VLOOKUP(A2239, Kickstarter!B:E, 3, FALSE)</f>
        <v>18000</v>
      </c>
      <c r="D2239">
        <f>VLOOKUP(A2239, Kickstarter!B:E, 4, FALSE)</f>
        <v>63527</v>
      </c>
      <c r="E2239" t="str">
        <f>VLOOKUP(A2239, Kickstarter!B:F, 5, FALSE)</f>
        <v>successful</v>
      </c>
      <c r="F2239" t="str">
        <f>VLOOKUP(A2239, Kickstarter!B:G, 6, FALSE)</f>
        <v>US</v>
      </c>
      <c r="G2239" t="str">
        <f>VLOOKUP(A2239, Kickstarter!B:H, 7, FALSE)</f>
        <v>USD</v>
      </c>
      <c r="H2239">
        <f>VLOOKUP(A2239, Kickstarter!B:I, 8, FALSE)</f>
        <v>1415779140</v>
      </c>
    </row>
    <row r="2240" spans="1:8" ht="30" x14ac:dyDescent="0.25">
      <c r="A2240" s="1" t="s">
        <v>2239</v>
      </c>
      <c r="B2240" s="1" t="str">
        <f>VLOOKUP(A2240, Kickstarter!B:C, 2, FALSE)</f>
        <v>28mm Fantasy Miniature Range in leadfree white metal: Orcs, wolves and more.</v>
      </c>
      <c r="C2240" s="9">
        <f>VLOOKUP(A2240, Kickstarter!B:E, 3, FALSE)</f>
        <v>4000</v>
      </c>
      <c r="D2240">
        <f>VLOOKUP(A2240, Kickstarter!B:E, 4, FALSE)</f>
        <v>5496</v>
      </c>
      <c r="E2240" t="str">
        <f>VLOOKUP(A2240, Kickstarter!B:F, 5, FALSE)</f>
        <v>successful</v>
      </c>
      <c r="F2240" t="str">
        <f>VLOOKUP(A2240, Kickstarter!B:G, 6, FALSE)</f>
        <v>DE</v>
      </c>
      <c r="G2240" t="str">
        <f>VLOOKUP(A2240, Kickstarter!B:H, 7, FALSE)</f>
        <v>EUR</v>
      </c>
      <c r="H2240">
        <f>VLOOKUP(A2240, Kickstarter!B:I, 8, FALSE)</f>
        <v>1489157716</v>
      </c>
    </row>
    <row r="2241" spans="1:8" ht="30" x14ac:dyDescent="0.25">
      <c r="A2241" s="1" t="s">
        <v>2240</v>
      </c>
      <c r="B2241" s="1" t="str">
        <f>VLOOKUP(A2241, Kickstarter!B:C, 2, FALSE)</f>
        <v>Next stretch goal unlocks at $33,000 and/or 500 backers unlocks 2 bonus stretch goals.</v>
      </c>
      <c r="C2241" s="9">
        <f>VLOOKUP(A2241, Kickstarter!B:E, 3, FALSE)</f>
        <v>25000</v>
      </c>
      <c r="D2241">
        <f>VLOOKUP(A2241, Kickstarter!B:E, 4, FALSE)</f>
        <v>32006.67</v>
      </c>
      <c r="E2241" t="str">
        <f>VLOOKUP(A2241, Kickstarter!B:F, 5, FALSE)</f>
        <v>successful</v>
      </c>
      <c r="F2241" t="str">
        <f>VLOOKUP(A2241, Kickstarter!B:G, 6, FALSE)</f>
        <v>US</v>
      </c>
      <c r="G2241" t="str">
        <f>VLOOKUP(A2241, Kickstarter!B:H, 7, FALSE)</f>
        <v>USD</v>
      </c>
      <c r="H2241">
        <f>VLOOKUP(A2241, Kickstarter!B:I, 8, FALSE)</f>
        <v>1385870520</v>
      </c>
    </row>
    <row r="2242" spans="1:8" ht="45" x14ac:dyDescent="0.25">
      <c r="A2242" s="1" t="s">
        <v>2241</v>
      </c>
      <c r="B2242" s="1" t="str">
        <f>VLOOKUP(A2242, Kickstarter!B:C, 2, FALSE)</f>
        <v>Protect, store, organize and display 225 of your favorite dice in this modular and easy to use dice vault system. Oak and leather.</v>
      </c>
      <c r="C2242" s="9">
        <f>VLOOKUP(A2242, Kickstarter!B:E, 3, FALSE)</f>
        <v>5000</v>
      </c>
      <c r="D2242">
        <f>VLOOKUP(A2242, Kickstarter!B:E, 4, FALSE)</f>
        <v>13534</v>
      </c>
      <c r="E2242" t="str">
        <f>VLOOKUP(A2242, Kickstarter!B:F, 5, FALSE)</f>
        <v>successful</v>
      </c>
      <c r="F2242" t="str">
        <f>VLOOKUP(A2242, Kickstarter!B:G, 6, FALSE)</f>
        <v>US</v>
      </c>
      <c r="G2242" t="str">
        <f>VLOOKUP(A2242, Kickstarter!B:H, 7, FALSE)</f>
        <v>USD</v>
      </c>
      <c r="H2242">
        <f>VLOOKUP(A2242, Kickstarter!B:I, 8, FALSE)</f>
        <v>1461354544</v>
      </c>
    </row>
    <row r="2243" spans="1:8" ht="60" x14ac:dyDescent="0.25">
      <c r="A2243" s="1" t="s">
        <v>2242</v>
      </c>
      <c r="B2243" s="1" t="str">
        <f>VLOOKUP(A2243, Kickstarter!B:C, 2, FALSE)</f>
        <v>You are Ex- Military criminals sent on suicide missions on the edge of space. Science Fiction Tabletop RPG using Savage Worlds</v>
      </c>
      <c r="C2243" s="9">
        <f>VLOOKUP(A2243, Kickstarter!B:E, 3, FALSE)</f>
        <v>1000</v>
      </c>
      <c r="D2243">
        <f>VLOOKUP(A2243, Kickstarter!B:E, 4, FALSE)</f>
        <v>8064</v>
      </c>
      <c r="E2243" t="str">
        <f>VLOOKUP(A2243, Kickstarter!B:F, 5, FALSE)</f>
        <v>successful</v>
      </c>
      <c r="F2243" t="str">
        <f>VLOOKUP(A2243, Kickstarter!B:G, 6, FALSE)</f>
        <v>GB</v>
      </c>
      <c r="G2243" t="str">
        <f>VLOOKUP(A2243, Kickstarter!B:H, 7, FALSE)</f>
        <v>GBP</v>
      </c>
      <c r="H2243">
        <f>VLOOKUP(A2243, Kickstarter!B:I, 8, FALSE)</f>
        <v>1488484300</v>
      </c>
    </row>
    <row r="2244" spans="1:8" ht="30" x14ac:dyDescent="0.25">
      <c r="A2244" s="1" t="s">
        <v>2243</v>
      </c>
      <c r="B2244" s="1" t="str">
        <f>VLOOKUP(A2244, Kickstarter!B:C, 2, FALSE)</f>
        <v>Inconceivable! An amazing new illustrative deck based on The Princess Bride movie.</v>
      </c>
      <c r="C2244" s="9">
        <f>VLOOKUP(A2244, Kickstarter!B:E, 3, FALSE)</f>
        <v>10000</v>
      </c>
      <c r="D2244">
        <f>VLOOKUP(A2244, Kickstarter!B:E, 4, FALSE)</f>
        <v>136009.76</v>
      </c>
      <c r="E2244" t="str">
        <f>VLOOKUP(A2244, Kickstarter!B:F, 5, FALSE)</f>
        <v>successful</v>
      </c>
      <c r="F2244" t="str">
        <f>VLOOKUP(A2244, Kickstarter!B:G, 6, FALSE)</f>
        <v>US</v>
      </c>
      <c r="G2244" t="str">
        <f>VLOOKUP(A2244, Kickstarter!B:H, 7, FALSE)</f>
        <v>USD</v>
      </c>
      <c r="H2244">
        <f>VLOOKUP(A2244, Kickstarter!B:I, 8, FALSE)</f>
        <v>1385521320</v>
      </c>
    </row>
    <row r="2245" spans="1:8" ht="60" x14ac:dyDescent="0.25">
      <c r="A2245" s="1" t="s">
        <v>2244</v>
      </c>
      <c r="B2245" s="1" t="str">
        <f>VLOOKUP(A2245, Kickstarter!B:C, 2, FALSE)</f>
        <v>1 Week Only! A game starring children, but it's not a childâ€™s game: it's for adults willing to experience horror as only children can.</v>
      </c>
      <c r="C2245" s="9">
        <f>VLOOKUP(A2245, Kickstarter!B:E, 3, FALSE)</f>
        <v>1</v>
      </c>
      <c r="D2245">
        <f>VLOOKUP(A2245, Kickstarter!B:E, 4, FALSE)</f>
        <v>9302.5</v>
      </c>
      <c r="E2245" t="str">
        <f>VLOOKUP(A2245, Kickstarter!B:F, 5, FALSE)</f>
        <v>successful</v>
      </c>
      <c r="F2245" t="str">
        <f>VLOOKUP(A2245, Kickstarter!B:G, 6, FALSE)</f>
        <v>US</v>
      </c>
      <c r="G2245" t="str">
        <f>VLOOKUP(A2245, Kickstarter!B:H, 7, FALSE)</f>
        <v>USD</v>
      </c>
      <c r="H2245">
        <f>VLOOKUP(A2245, Kickstarter!B:I, 8, FALSE)</f>
        <v>1489374000</v>
      </c>
    </row>
    <row r="2246" spans="1:8" ht="45" x14ac:dyDescent="0.25">
      <c r="A2246" s="1" t="s">
        <v>2245</v>
      </c>
      <c r="B2246" s="1" t="str">
        <f>VLOOKUP(A2246, Kickstarter!B:C, 2, FALSE)</f>
        <v>Finely sculpted 28mm Classic Fantasy metal and resin miniatures perfectly themed for use as a warband or adventuring party.</v>
      </c>
      <c r="C2246" s="9">
        <f>VLOOKUP(A2246, Kickstarter!B:E, 3, FALSE)</f>
        <v>5000</v>
      </c>
      <c r="D2246">
        <f>VLOOKUP(A2246, Kickstarter!B:E, 4, FALSE)</f>
        <v>18851</v>
      </c>
      <c r="E2246" t="str">
        <f>VLOOKUP(A2246, Kickstarter!B:F, 5, FALSE)</f>
        <v>successful</v>
      </c>
      <c r="F2246" t="str">
        <f>VLOOKUP(A2246, Kickstarter!B:G, 6, FALSE)</f>
        <v>US</v>
      </c>
      <c r="G2246" t="str">
        <f>VLOOKUP(A2246, Kickstarter!B:H, 7, FALSE)</f>
        <v>USD</v>
      </c>
      <c r="H2246">
        <f>VLOOKUP(A2246, Kickstarter!B:I, 8, FALSE)</f>
        <v>1476649800</v>
      </c>
    </row>
    <row r="2247" spans="1:8" ht="45" x14ac:dyDescent="0.25">
      <c r="A2247" s="1" t="s">
        <v>2246</v>
      </c>
      <c r="B2247" s="1" t="str">
        <f>VLOOKUP(A2247, Kickstarter!B:C, 2, FALSE)</f>
        <v>You've got a time machine, high-powered weapons and a whole lot of history to save. Welcome to TimeWatch!</v>
      </c>
      <c r="C2247" s="9">
        <f>VLOOKUP(A2247, Kickstarter!B:E, 3, FALSE)</f>
        <v>4000</v>
      </c>
      <c r="D2247">
        <f>VLOOKUP(A2247, Kickstarter!B:E, 4, FALSE)</f>
        <v>105881</v>
      </c>
      <c r="E2247" t="str">
        <f>VLOOKUP(A2247, Kickstarter!B:F, 5, FALSE)</f>
        <v>successful</v>
      </c>
      <c r="F2247" t="str">
        <f>VLOOKUP(A2247, Kickstarter!B:G, 6, FALSE)</f>
        <v>US</v>
      </c>
      <c r="G2247" t="str">
        <f>VLOOKUP(A2247, Kickstarter!B:H, 7, FALSE)</f>
        <v>USD</v>
      </c>
      <c r="H2247">
        <f>VLOOKUP(A2247, Kickstarter!B:I, 8, FALSE)</f>
        <v>1393005600</v>
      </c>
    </row>
    <row r="2248" spans="1:8" ht="60" x14ac:dyDescent="0.25">
      <c r="A2248" s="1" t="s">
        <v>2247</v>
      </c>
      <c r="B2248" s="1" t="str">
        <f>VLOOKUP(A2248, Kickstarter!B:C, 2, FALSE)</f>
        <v>The BESPOKE GEEK is a brand new clothing company from Bletchley, England producing handmade and individual hoodies for geeks.</v>
      </c>
      <c r="C2248" s="9">
        <f>VLOOKUP(A2248, Kickstarter!B:E, 3, FALSE)</f>
        <v>2500</v>
      </c>
      <c r="D2248">
        <f>VLOOKUP(A2248, Kickstarter!B:E, 4, FALSE)</f>
        <v>2503</v>
      </c>
      <c r="E2248" t="str">
        <f>VLOOKUP(A2248, Kickstarter!B:F, 5, FALSE)</f>
        <v>successful</v>
      </c>
      <c r="F2248" t="str">
        <f>VLOOKUP(A2248, Kickstarter!B:G, 6, FALSE)</f>
        <v>GB</v>
      </c>
      <c r="G2248" t="str">
        <f>VLOOKUP(A2248, Kickstarter!B:H, 7, FALSE)</f>
        <v>GBP</v>
      </c>
      <c r="H2248">
        <f>VLOOKUP(A2248, Kickstarter!B:I, 8, FALSE)</f>
        <v>1441393210</v>
      </c>
    </row>
    <row r="2249" spans="1:8" ht="45" x14ac:dyDescent="0.25">
      <c r="A2249" s="1" t="s">
        <v>2248</v>
      </c>
      <c r="B2249" s="1" t="str">
        <f>VLOOKUP(A2249, Kickstarter!B:C, 2, FALSE)</f>
        <v>Take on the role of an ancient forager in this fun strategy game from the designer of Biblios.</v>
      </c>
      <c r="C2249" s="9">
        <f>VLOOKUP(A2249, Kickstarter!B:E, 3, FALSE)</f>
        <v>18500</v>
      </c>
      <c r="D2249">
        <f>VLOOKUP(A2249, Kickstarter!B:E, 4, FALSE)</f>
        <v>19324</v>
      </c>
      <c r="E2249" t="str">
        <f>VLOOKUP(A2249, Kickstarter!B:F, 5, FALSE)</f>
        <v>successful</v>
      </c>
      <c r="F2249" t="str">
        <f>VLOOKUP(A2249, Kickstarter!B:G, 6, FALSE)</f>
        <v>US</v>
      </c>
      <c r="G2249" t="str">
        <f>VLOOKUP(A2249, Kickstarter!B:H, 7, FALSE)</f>
        <v>USD</v>
      </c>
      <c r="H2249">
        <f>VLOOKUP(A2249, Kickstarter!B:I, 8, FALSE)</f>
        <v>1438185565</v>
      </c>
    </row>
    <row r="2250" spans="1:8" ht="60" x14ac:dyDescent="0.25">
      <c r="A2250" s="1" t="s">
        <v>2249</v>
      </c>
      <c r="B2250" s="1" t="str">
        <f>VLOOKUP(A2250, Kickstarter!B:C, 2, FALSE)</f>
        <v>Select your Wizard, determine your rivals, and then duel to the death to demonstrate your superiority wielding the Roots of Magic!</v>
      </c>
      <c r="C2250" s="9">
        <f>VLOOKUP(A2250, Kickstarter!B:E, 3, FALSE)</f>
        <v>7000</v>
      </c>
      <c r="D2250">
        <f>VLOOKUP(A2250, Kickstarter!B:E, 4, FALSE)</f>
        <v>7505</v>
      </c>
      <c r="E2250" t="str">
        <f>VLOOKUP(A2250, Kickstarter!B:F, 5, FALSE)</f>
        <v>successful</v>
      </c>
      <c r="F2250" t="str">
        <f>VLOOKUP(A2250, Kickstarter!B:G, 6, FALSE)</f>
        <v>GB</v>
      </c>
      <c r="G2250" t="str">
        <f>VLOOKUP(A2250, Kickstarter!B:H, 7, FALSE)</f>
        <v>GBP</v>
      </c>
      <c r="H2250">
        <f>VLOOKUP(A2250, Kickstarter!B:I, 8, FALSE)</f>
        <v>1481749278</v>
      </c>
    </row>
    <row r="2251" spans="1:8" ht="45" x14ac:dyDescent="0.25">
      <c r="A2251" s="1" t="s">
        <v>2250</v>
      </c>
      <c r="B2251" s="1" t="str">
        <f>VLOOKUP(A2251, Kickstarter!B:C, 2, FALSE)</f>
        <v>March with the legions against the enemies of Rome in this role-playing game of military adventures.</v>
      </c>
      <c r="C2251" s="9">
        <f>VLOOKUP(A2251, Kickstarter!B:E, 3, FALSE)</f>
        <v>3500</v>
      </c>
      <c r="D2251">
        <f>VLOOKUP(A2251, Kickstarter!B:E, 4, FALSE)</f>
        <v>5907</v>
      </c>
      <c r="E2251" t="str">
        <f>VLOOKUP(A2251, Kickstarter!B:F, 5, FALSE)</f>
        <v>successful</v>
      </c>
      <c r="F2251" t="str">
        <f>VLOOKUP(A2251, Kickstarter!B:G, 6, FALSE)</f>
        <v>US</v>
      </c>
      <c r="G2251" t="str">
        <f>VLOOKUP(A2251, Kickstarter!B:H, 7, FALSE)</f>
        <v>USD</v>
      </c>
      <c r="H2251">
        <f>VLOOKUP(A2251, Kickstarter!B:I, 8, FALSE)</f>
        <v>1364917965</v>
      </c>
    </row>
    <row r="2252" spans="1:8" ht="45" x14ac:dyDescent="0.25">
      <c r="A2252" s="1" t="s">
        <v>2251</v>
      </c>
      <c r="B2252" s="1" t="str">
        <f>VLOOKUP(A2252, Kickstarter!B:C, 2, FALSE)</f>
        <v>A customizable gaming table, for the best gaming experience, portable, storable and lightweight, that can be taken anywhere</v>
      </c>
      <c r="C2252" s="9">
        <f>VLOOKUP(A2252, Kickstarter!B:E, 3, FALSE)</f>
        <v>25000</v>
      </c>
      <c r="D2252">
        <f>VLOOKUP(A2252, Kickstarter!B:E, 4, FALSE)</f>
        <v>243778</v>
      </c>
      <c r="E2252" t="str">
        <f>VLOOKUP(A2252, Kickstarter!B:F, 5, FALSE)</f>
        <v>successful</v>
      </c>
      <c r="F2252" t="str">
        <f>VLOOKUP(A2252, Kickstarter!B:G, 6, FALSE)</f>
        <v>US</v>
      </c>
      <c r="G2252" t="str">
        <f>VLOOKUP(A2252, Kickstarter!B:H, 7, FALSE)</f>
        <v>USD</v>
      </c>
      <c r="H2252">
        <f>VLOOKUP(A2252, Kickstarter!B:I, 8, FALSE)</f>
        <v>1480727273</v>
      </c>
    </row>
    <row r="2253" spans="1:8" ht="45" x14ac:dyDescent="0.25">
      <c r="A2253" s="1" t="s">
        <v>2252</v>
      </c>
      <c r="B2253" s="1" t="str">
        <f>VLOOKUP(A2253, Kickstarter!B:C, 2, FALSE)</f>
        <v>A great game full of lying, scheming, and werewolves.  Now with additional characters to add even more mayhem!</v>
      </c>
      <c r="C2253" s="9">
        <f>VLOOKUP(A2253, Kickstarter!B:E, 3, FALSE)</f>
        <v>8500</v>
      </c>
      <c r="D2253">
        <f>VLOOKUP(A2253, Kickstarter!B:E, 4, FALSE)</f>
        <v>11428.19</v>
      </c>
      <c r="E2253" t="str">
        <f>VLOOKUP(A2253, Kickstarter!B:F, 5, FALSE)</f>
        <v>successful</v>
      </c>
      <c r="F2253" t="str">
        <f>VLOOKUP(A2253, Kickstarter!B:G, 6, FALSE)</f>
        <v>US</v>
      </c>
      <c r="G2253" t="str">
        <f>VLOOKUP(A2253, Kickstarter!B:H, 7, FALSE)</f>
        <v>USD</v>
      </c>
      <c r="H2253">
        <f>VLOOKUP(A2253, Kickstarter!B:I, 8, FALSE)</f>
        <v>1408177077</v>
      </c>
    </row>
    <row r="2254" spans="1:8" ht="60" x14ac:dyDescent="0.25">
      <c r="A2254" s="1" t="s">
        <v>2253</v>
      </c>
      <c r="B2254" s="1" t="str">
        <f>VLOOKUP(A2254, Kickstarter!B:C, 2, FALSE)</f>
        <v>A new faction for the 30 mm scale wargame, featuring skirmishes between gangs in a pimp and lethal post-apocalyptic world.</v>
      </c>
      <c r="C2254" s="9">
        <f>VLOOKUP(A2254, Kickstarter!B:E, 3, FALSE)</f>
        <v>9000</v>
      </c>
      <c r="D2254">
        <f>VLOOKUP(A2254, Kickstarter!B:E, 4, FALSE)</f>
        <v>24505</v>
      </c>
      <c r="E2254" t="str">
        <f>VLOOKUP(A2254, Kickstarter!B:F, 5, FALSE)</f>
        <v>successful</v>
      </c>
      <c r="F2254" t="str">
        <f>VLOOKUP(A2254, Kickstarter!B:G, 6, FALSE)</f>
        <v>ES</v>
      </c>
      <c r="G2254" t="str">
        <f>VLOOKUP(A2254, Kickstarter!B:H, 7, FALSE)</f>
        <v>EUR</v>
      </c>
      <c r="H2254">
        <f>VLOOKUP(A2254, Kickstarter!B:I, 8, FALSE)</f>
        <v>1470469938</v>
      </c>
    </row>
    <row r="2255" spans="1:8" ht="60" x14ac:dyDescent="0.25">
      <c r="A2255" s="1" t="s">
        <v>2254</v>
      </c>
      <c r="B2255" s="1" t="str">
        <f>VLOOKUP(A2255, Kickstarter!B:C, 2, FALSE)</f>
        <v>ZoMbushed! - a solo/co-op action zombie survival card game where players must fight to survive by overcoming obstacles and monsters.</v>
      </c>
      <c r="C2255" s="9">
        <f>VLOOKUP(A2255, Kickstarter!B:E, 3, FALSE)</f>
        <v>8000</v>
      </c>
      <c r="D2255">
        <f>VLOOKUP(A2255, Kickstarter!B:E, 4, FALSE)</f>
        <v>9015</v>
      </c>
      <c r="E2255" t="str">
        <f>VLOOKUP(A2255, Kickstarter!B:F, 5, FALSE)</f>
        <v>successful</v>
      </c>
      <c r="F2255" t="str">
        <f>VLOOKUP(A2255, Kickstarter!B:G, 6, FALSE)</f>
        <v>US</v>
      </c>
      <c r="G2255" t="str">
        <f>VLOOKUP(A2255, Kickstarter!B:H, 7, FALSE)</f>
        <v>USD</v>
      </c>
      <c r="H2255">
        <f>VLOOKUP(A2255, Kickstarter!B:I, 8, FALSE)</f>
        <v>1447862947</v>
      </c>
    </row>
    <row r="2256" spans="1:8" ht="45" x14ac:dyDescent="0.25">
      <c r="A2256" s="1" t="s">
        <v>2255</v>
      </c>
      <c r="B2256" s="1" t="str">
        <f>VLOOKUP(A2256, Kickstarter!B:C, 2, FALSE)</f>
        <v>A dexterity microgame by father/daughter team, Jason and Claire Kotarski. Make 100 project.</v>
      </c>
      <c r="C2256" s="9">
        <f>VLOOKUP(A2256, Kickstarter!B:E, 3, FALSE)</f>
        <v>500</v>
      </c>
      <c r="D2256">
        <f>VLOOKUP(A2256, Kickstarter!B:E, 4, FALSE)</f>
        <v>2299</v>
      </c>
      <c r="E2256" t="str">
        <f>VLOOKUP(A2256, Kickstarter!B:F, 5, FALSE)</f>
        <v>successful</v>
      </c>
      <c r="F2256" t="str">
        <f>VLOOKUP(A2256, Kickstarter!B:G, 6, FALSE)</f>
        <v>US</v>
      </c>
      <c r="G2256" t="str">
        <f>VLOOKUP(A2256, Kickstarter!B:H, 7, FALSE)</f>
        <v>USD</v>
      </c>
      <c r="H2256">
        <f>VLOOKUP(A2256, Kickstarter!B:I, 8, FALSE)</f>
        <v>1485271968</v>
      </c>
    </row>
    <row r="2257" spans="1:8" ht="30" x14ac:dyDescent="0.25">
      <c r="A2257" s="1" t="s">
        <v>2256</v>
      </c>
      <c r="B2257" s="1" t="str">
        <f>VLOOKUP(A2257, Kickstarter!B:C, 2, FALSE)</f>
        <v>This is the second set of 5 expansions for our route-building game, Jet Set!</v>
      </c>
      <c r="C2257" s="9">
        <f>VLOOKUP(A2257, Kickstarter!B:E, 3, FALSE)</f>
        <v>3950</v>
      </c>
      <c r="D2257">
        <f>VLOOKUP(A2257, Kickstarter!B:E, 4, FALSE)</f>
        <v>11323</v>
      </c>
      <c r="E2257" t="str">
        <f>VLOOKUP(A2257, Kickstarter!B:F, 5, FALSE)</f>
        <v>successful</v>
      </c>
      <c r="F2257" t="str">
        <f>VLOOKUP(A2257, Kickstarter!B:G, 6, FALSE)</f>
        <v>US</v>
      </c>
      <c r="G2257" t="str">
        <f>VLOOKUP(A2257, Kickstarter!B:H, 7, FALSE)</f>
        <v>USD</v>
      </c>
      <c r="H2257">
        <f>VLOOKUP(A2257, Kickstarter!B:I, 8, FALSE)</f>
        <v>1462661451</v>
      </c>
    </row>
    <row r="2258" spans="1:8" ht="45" x14ac:dyDescent="0.25">
      <c r="A2258" s="1" t="s">
        <v>2257</v>
      </c>
      <c r="B2258" s="1" t="str">
        <f>VLOOKUP(A2258, Kickstarter!B:C, 2, FALSE)</f>
        <v>Build your crypto-currency empire and sabotage your opponents. A deck building, card game. 2-4 players. 15 minutes.</v>
      </c>
      <c r="C2258" s="9">
        <f>VLOOKUP(A2258, Kickstarter!B:E, 3, FALSE)</f>
        <v>480</v>
      </c>
      <c r="D2258">
        <f>VLOOKUP(A2258, Kickstarter!B:E, 4, FALSE)</f>
        <v>1069</v>
      </c>
      <c r="E2258" t="str">
        <f>VLOOKUP(A2258, Kickstarter!B:F, 5, FALSE)</f>
        <v>successful</v>
      </c>
      <c r="F2258" t="str">
        <f>VLOOKUP(A2258, Kickstarter!B:G, 6, FALSE)</f>
        <v>GB</v>
      </c>
      <c r="G2258" t="str">
        <f>VLOOKUP(A2258, Kickstarter!B:H, 7, FALSE)</f>
        <v>GBP</v>
      </c>
      <c r="H2258">
        <f>VLOOKUP(A2258, Kickstarter!B:I, 8, FALSE)</f>
        <v>1479811846</v>
      </c>
    </row>
    <row r="2259" spans="1:8" ht="60" x14ac:dyDescent="0.25">
      <c r="A2259" s="1" t="s">
        <v>2258</v>
      </c>
      <c r="B2259" s="1" t="str">
        <f>VLOOKUP(A2259, Kickstarter!B:C, 2, FALSE)</f>
        <v>Our Wargame Hab Block is a very versatile &amp; modular product, an ideal piece of terrain for most 28mm Sc-fi gaming system you would play</v>
      </c>
      <c r="C2259" s="9">
        <f>VLOOKUP(A2259, Kickstarter!B:E, 3, FALSE)</f>
        <v>2500</v>
      </c>
      <c r="D2259">
        <f>VLOOKUP(A2259, Kickstarter!B:E, 4, FALSE)</f>
        <v>15903.5</v>
      </c>
      <c r="E2259" t="str">
        <f>VLOOKUP(A2259, Kickstarter!B:F, 5, FALSE)</f>
        <v>successful</v>
      </c>
      <c r="F2259" t="str">
        <f>VLOOKUP(A2259, Kickstarter!B:G, 6, FALSE)</f>
        <v>GB</v>
      </c>
      <c r="G2259" t="str">
        <f>VLOOKUP(A2259, Kickstarter!B:H, 7, FALSE)</f>
        <v>GBP</v>
      </c>
      <c r="H2259">
        <f>VLOOKUP(A2259, Kickstarter!B:I, 8, FALSE)</f>
        <v>1466377200</v>
      </c>
    </row>
    <row r="2260" spans="1:8" ht="30" x14ac:dyDescent="0.25">
      <c r="A2260" s="1" t="s">
        <v>2259</v>
      </c>
      <c r="B2260" s="1" t="str">
        <f>VLOOKUP(A2260, Kickstarter!B:C, 2, FALSE)</f>
        <v>A Dungeon World campaign setting that takes place after the end of the worlds.</v>
      </c>
      <c r="C2260" s="9">
        <f>VLOOKUP(A2260, Kickstarter!B:E, 3, FALSE)</f>
        <v>2200</v>
      </c>
      <c r="D2260">
        <f>VLOOKUP(A2260, Kickstarter!B:E, 4, FALSE)</f>
        <v>3223</v>
      </c>
      <c r="E2260" t="str">
        <f>VLOOKUP(A2260, Kickstarter!B:F, 5, FALSE)</f>
        <v>successful</v>
      </c>
      <c r="F2260" t="str">
        <f>VLOOKUP(A2260, Kickstarter!B:G, 6, FALSE)</f>
        <v>US</v>
      </c>
      <c r="G2260" t="str">
        <f>VLOOKUP(A2260, Kickstarter!B:H, 7, FALSE)</f>
        <v>USD</v>
      </c>
      <c r="H2260">
        <f>VLOOKUP(A2260, Kickstarter!B:I, 8, FALSE)</f>
        <v>1434045687</v>
      </c>
    </row>
    <row r="2261" spans="1:8" ht="60" x14ac:dyDescent="0.25">
      <c r="A2261" s="1" t="s">
        <v>2260</v>
      </c>
      <c r="B2261" s="1" t="str">
        <f>VLOOKUP(A2261, Kickstarter!B:C, 2, FALSE)</f>
        <v>More Halfmen, more goats, more guns, and most of all some neat buildings and structures for the little fellas to hang out in!</v>
      </c>
      <c r="C2261" s="9">
        <f>VLOOKUP(A2261, Kickstarter!B:E, 3, FALSE)</f>
        <v>1000</v>
      </c>
      <c r="D2261">
        <f>VLOOKUP(A2261, Kickstarter!B:E, 4, FALSE)</f>
        <v>18671</v>
      </c>
      <c r="E2261" t="str">
        <f>VLOOKUP(A2261, Kickstarter!B:F, 5, FALSE)</f>
        <v>successful</v>
      </c>
      <c r="F2261" t="str">
        <f>VLOOKUP(A2261, Kickstarter!B:G, 6, FALSE)</f>
        <v>GB</v>
      </c>
      <c r="G2261" t="str">
        <f>VLOOKUP(A2261, Kickstarter!B:H, 7, FALSE)</f>
        <v>GBP</v>
      </c>
      <c r="H2261">
        <f>VLOOKUP(A2261, Kickstarter!B:I, 8, FALSE)</f>
        <v>1481224736</v>
      </c>
    </row>
    <row r="2262" spans="1:8" ht="60" x14ac:dyDescent="0.25">
      <c r="A2262" s="1" t="s">
        <v>2261</v>
      </c>
      <c r="B2262" s="1" t="str">
        <f>VLOOKUP(A2262, Kickstarter!B:C, 2, FALSE)</f>
        <v>A fine wood cryptex dice vault to store your favorite dice. Designed to hold a standard set of 7 polyhedrals for your favorite RPG.</v>
      </c>
      <c r="C2262" s="9">
        <f>VLOOKUP(A2262, Kickstarter!B:E, 3, FALSE)</f>
        <v>2500</v>
      </c>
      <c r="D2262">
        <f>VLOOKUP(A2262, Kickstarter!B:E, 4, FALSE)</f>
        <v>8173</v>
      </c>
      <c r="E2262" t="str">
        <f>VLOOKUP(A2262, Kickstarter!B:F, 5, FALSE)</f>
        <v>successful</v>
      </c>
      <c r="F2262" t="str">
        <f>VLOOKUP(A2262, Kickstarter!B:G, 6, FALSE)</f>
        <v>US</v>
      </c>
      <c r="G2262" t="str">
        <f>VLOOKUP(A2262, Kickstarter!B:H, 7, FALSE)</f>
        <v>USD</v>
      </c>
      <c r="H2262">
        <f>VLOOKUP(A2262, Kickstarter!B:I, 8, FALSE)</f>
        <v>1395876250</v>
      </c>
    </row>
    <row r="2263" spans="1:8" ht="60" x14ac:dyDescent="0.25">
      <c r="A2263" s="1" t="s">
        <v>2262</v>
      </c>
      <c r="B2263" s="1" t="str">
        <f>VLOOKUP(A2263, Kickstarter!B:C, 2, FALSE)</f>
        <v>When you think about super heroes, you think of their stunning colorful outfits. Hero dice is great for super hero or anyother games :)</v>
      </c>
      <c r="C2263" s="9">
        <f>VLOOKUP(A2263, Kickstarter!B:E, 3, FALSE)</f>
        <v>1000</v>
      </c>
      <c r="D2263">
        <f>VLOOKUP(A2263, Kickstarter!B:E, 4, FALSE)</f>
        <v>7795</v>
      </c>
      <c r="E2263" t="str">
        <f>VLOOKUP(A2263, Kickstarter!B:F, 5, FALSE)</f>
        <v>successful</v>
      </c>
      <c r="F2263" t="str">
        <f>VLOOKUP(A2263, Kickstarter!B:G, 6, FALSE)</f>
        <v>AU</v>
      </c>
      <c r="G2263" t="str">
        <f>VLOOKUP(A2263, Kickstarter!B:H, 7, FALSE)</f>
        <v>AUD</v>
      </c>
      <c r="H2263">
        <f>VLOOKUP(A2263, Kickstarter!B:I, 8, FALSE)</f>
        <v>1487093020</v>
      </c>
    </row>
    <row r="2264" spans="1:8" ht="45" x14ac:dyDescent="0.25">
      <c r="A2264" s="1" t="s">
        <v>2263</v>
      </c>
      <c r="B2264" s="1" t="str">
        <f>VLOOKUP(A2264, Kickstarter!B:C, 2, FALSE)</f>
        <v>An RPG about mortal servants of the Horsemen of the Apocalypse deciding to not end the world.</v>
      </c>
      <c r="C2264" s="9">
        <f>VLOOKUP(A2264, Kickstarter!B:E, 3, FALSE)</f>
        <v>3300</v>
      </c>
      <c r="D2264">
        <f>VLOOKUP(A2264, Kickstarter!B:E, 4, FALSE)</f>
        <v>5087</v>
      </c>
      <c r="E2264" t="str">
        <f>VLOOKUP(A2264, Kickstarter!B:F, 5, FALSE)</f>
        <v>successful</v>
      </c>
      <c r="F2264" t="str">
        <f>VLOOKUP(A2264, Kickstarter!B:G, 6, FALSE)</f>
        <v>US</v>
      </c>
      <c r="G2264" t="str">
        <f>VLOOKUP(A2264, Kickstarter!B:H, 7, FALSE)</f>
        <v>USD</v>
      </c>
      <c r="H2264">
        <f>VLOOKUP(A2264, Kickstarter!B:I, 8, FALSE)</f>
        <v>1416268800</v>
      </c>
    </row>
    <row r="2265" spans="1:8" ht="45" x14ac:dyDescent="0.25">
      <c r="A2265" s="1" t="s">
        <v>2264</v>
      </c>
      <c r="B2265" s="1" t="str">
        <f>VLOOKUP(A2265, Kickstarter!B:C, 2, FALSE)</f>
        <v>These are degenerated men who have, since birth, suffered the effect of mutation and turned into something wicked!</v>
      </c>
      <c r="C2265" s="9">
        <f>VLOOKUP(A2265, Kickstarter!B:E, 3, FALSE)</f>
        <v>7500</v>
      </c>
      <c r="D2265">
        <f>VLOOKUP(A2265, Kickstarter!B:E, 4, FALSE)</f>
        <v>8666</v>
      </c>
      <c r="E2265" t="str">
        <f>VLOOKUP(A2265, Kickstarter!B:F, 5, FALSE)</f>
        <v>successful</v>
      </c>
      <c r="F2265" t="str">
        <f>VLOOKUP(A2265, Kickstarter!B:G, 6, FALSE)</f>
        <v>SE</v>
      </c>
      <c r="G2265" t="str">
        <f>VLOOKUP(A2265, Kickstarter!B:H, 7, FALSE)</f>
        <v>SEK</v>
      </c>
      <c r="H2265">
        <f>VLOOKUP(A2265, Kickstarter!B:I, 8, FALSE)</f>
        <v>1422734313</v>
      </c>
    </row>
    <row r="2266" spans="1:8" ht="60" x14ac:dyDescent="0.25">
      <c r="A2266" s="1" t="s">
        <v>2265</v>
      </c>
      <c r="B2266" s="1" t="str">
        <f>VLOOKUP(A2266, Kickstarter!B:C, 2, FALSE)</f>
        <v>Thunder Alley Crew Chief Expansion from Nothing Now Games. Add Strategy and Control to your racing team. Get Your Crew Chief Today!</v>
      </c>
      <c r="C2266" s="9">
        <f>VLOOKUP(A2266, Kickstarter!B:E, 3, FALSE)</f>
        <v>6000</v>
      </c>
      <c r="D2266">
        <f>VLOOKUP(A2266, Kickstarter!B:E, 4, FALSE)</f>
        <v>10802</v>
      </c>
      <c r="E2266" t="str">
        <f>VLOOKUP(A2266, Kickstarter!B:F, 5, FALSE)</f>
        <v>successful</v>
      </c>
      <c r="F2266" t="str">
        <f>VLOOKUP(A2266, Kickstarter!B:G, 6, FALSE)</f>
        <v>US</v>
      </c>
      <c r="G2266" t="str">
        <f>VLOOKUP(A2266, Kickstarter!B:H, 7, FALSE)</f>
        <v>USD</v>
      </c>
      <c r="H2266">
        <f>VLOOKUP(A2266, Kickstarter!B:I, 8, FALSE)</f>
        <v>1463972400</v>
      </c>
    </row>
    <row r="2267" spans="1:8" ht="60" x14ac:dyDescent="0.25">
      <c r="A2267" s="1" t="s">
        <v>2266</v>
      </c>
      <c r="B2267" s="1" t="str">
        <f>VLOOKUP(A2267, Kickstarter!B:C, 2, FALSE)</f>
        <v>A second chance to get the deals from earlier campaigns just in time for the Holiday season. Pulp, Cthulhu, Sci-Fi, Old West and more!</v>
      </c>
      <c r="C2267" s="9">
        <f>VLOOKUP(A2267, Kickstarter!B:E, 3, FALSE)</f>
        <v>200</v>
      </c>
      <c r="D2267">
        <f>VLOOKUP(A2267, Kickstarter!B:E, 4, FALSE)</f>
        <v>597</v>
      </c>
      <c r="E2267" t="str">
        <f>VLOOKUP(A2267, Kickstarter!B:F, 5, FALSE)</f>
        <v>successful</v>
      </c>
      <c r="F2267" t="str">
        <f>VLOOKUP(A2267, Kickstarter!B:G, 6, FALSE)</f>
        <v>GB</v>
      </c>
      <c r="G2267" t="str">
        <f>VLOOKUP(A2267, Kickstarter!B:H, 7, FALSE)</f>
        <v>GBP</v>
      </c>
      <c r="H2267">
        <f>VLOOKUP(A2267, Kickstarter!B:I, 8, FALSE)</f>
        <v>1479846507</v>
      </c>
    </row>
    <row r="2268" spans="1:8" ht="45" x14ac:dyDescent="0.25">
      <c r="A2268" s="1" t="s">
        <v>2267</v>
      </c>
      <c r="B2268" s="1" t="str">
        <f>VLOOKUP(A2268, Kickstarter!B:C, 2, FALSE)</f>
        <v>Want to be LORD OF THE GOATS? Start building your herd using thievery, magic, bombs and mostly goats.</v>
      </c>
      <c r="C2268" s="9">
        <f>VLOOKUP(A2268, Kickstarter!B:E, 3, FALSE)</f>
        <v>1500</v>
      </c>
      <c r="D2268">
        <f>VLOOKUP(A2268, Kickstarter!B:E, 4, FALSE)</f>
        <v>4804</v>
      </c>
      <c r="E2268" t="str">
        <f>VLOOKUP(A2268, Kickstarter!B:F, 5, FALSE)</f>
        <v>successful</v>
      </c>
      <c r="F2268" t="str">
        <f>VLOOKUP(A2268, Kickstarter!B:G, 6, FALSE)</f>
        <v>US</v>
      </c>
      <c r="G2268" t="str">
        <f>VLOOKUP(A2268, Kickstarter!B:H, 7, FALSE)</f>
        <v>USD</v>
      </c>
      <c r="H2268">
        <f>VLOOKUP(A2268, Kickstarter!B:I, 8, FALSE)</f>
        <v>1461722400</v>
      </c>
    </row>
    <row r="2269" spans="1:8" ht="60" x14ac:dyDescent="0.25">
      <c r="A2269" s="1" t="s">
        <v>2268</v>
      </c>
      <c r="B2269" s="1" t="str">
        <f>VLOOKUP(A2269, Kickstarter!B:C, 2, FALSE)</f>
        <v>Highly-detailed 2x2" dungeon tiles made of a durable polymer-plastic &amp; VERY affordable cost. Perfect for tabletop &amp; role-playing games.</v>
      </c>
      <c r="C2269" s="9">
        <f>VLOOKUP(A2269, Kickstarter!B:E, 3, FALSE)</f>
        <v>20000</v>
      </c>
      <c r="D2269">
        <f>VLOOKUP(A2269, Kickstarter!B:E, 4, FALSE)</f>
        <v>76105</v>
      </c>
      <c r="E2269" t="str">
        <f>VLOOKUP(A2269, Kickstarter!B:F, 5, FALSE)</f>
        <v>successful</v>
      </c>
      <c r="F2269" t="str">
        <f>VLOOKUP(A2269, Kickstarter!B:G, 6, FALSE)</f>
        <v>US</v>
      </c>
      <c r="G2269" t="str">
        <f>VLOOKUP(A2269, Kickstarter!B:H, 7, FALSE)</f>
        <v>USD</v>
      </c>
      <c r="H2269">
        <f>VLOOKUP(A2269, Kickstarter!B:I, 8, FALSE)</f>
        <v>1419123600</v>
      </c>
    </row>
    <row r="2270" spans="1:8" ht="60" x14ac:dyDescent="0.25">
      <c r="A2270" s="1" t="s">
        <v>2269</v>
      </c>
      <c r="B2270" s="1" t="str">
        <f>VLOOKUP(A2270, Kickstarter!B:C, 2, FALSE)</f>
        <v>Chardonnay Go, the viral video with 23 million views, is now a hilarious board game for wine lovers, moms and other shameless people.</v>
      </c>
      <c r="C2270" s="9">
        <f>VLOOKUP(A2270, Kickstarter!B:E, 3, FALSE)</f>
        <v>28000</v>
      </c>
      <c r="D2270">
        <f>VLOOKUP(A2270, Kickstarter!B:E, 4, FALSE)</f>
        <v>28728</v>
      </c>
      <c r="E2270" t="str">
        <f>VLOOKUP(A2270, Kickstarter!B:F, 5, FALSE)</f>
        <v>successful</v>
      </c>
      <c r="F2270" t="str">
        <f>VLOOKUP(A2270, Kickstarter!B:G, 6, FALSE)</f>
        <v>US</v>
      </c>
      <c r="G2270" t="str">
        <f>VLOOKUP(A2270, Kickstarter!B:H, 7, FALSE)</f>
        <v>USD</v>
      </c>
      <c r="H2270">
        <f>VLOOKUP(A2270, Kickstarter!B:I, 8, FALSE)</f>
        <v>1489283915</v>
      </c>
    </row>
    <row r="2271" spans="1:8" ht="45" x14ac:dyDescent="0.25">
      <c r="A2271" s="1" t="s">
        <v>2270</v>
      </c>
      <c r="B2271" s="1" t="str">
        <f>VLOOKUP(A2271, Kickstarter!B:C, 2, FALSE)</f>
        <v>Add exciting loot drops to your CR 1-4, 5-8, 9-12, 13-16, and 17-20 encounters! Each deck has over 200 possible outcomes!</v>
      </c>
      <c r="C2271" s="9">
        <f>VLOOKUP(A2271, Kickstarter!B:E, 3, FALSE)</f>
        <v>2500</v>
      </c>
      <c r="D2271">
        <f>VLOOKUP(A2271, Kickstarter!B:E, 4, FALSE)</f>
        <v>45041</v>
      </c>
      <c r="E2271" t="str">
        <f>VLOOKUP(A2271, Kickstarter!B:F, 5, FALSE)</f>
        <v>successful</v>
      </c>
      <c r="F2271" t="str">
        <f>VLOOKUP(A2271, Kickstarter!B:G, 6, FALSE)</f>
        <v>US</v>
      </c>
      <c r="G2271" t="str">
        <f>VLOOKUP(A2271, Kickstarter!B:H, 7, FALSE)</f>
        <v>USD</v>
      </c>
      <c r="H2271">
        <f>VLOOKUP(A2271, Kickstarter!B:I, 8, FALSE)</f>
        <v>1488862800</v>
      </c>
    </row>
    <row r="2272" spans="1:8" ht="45" x14ac:dyDescent="0.25">
      <c r="A2272" s="1" t="s">
        <v>2271</v>
      </c>
      <c r="B2272" s="1" t="str">
        <f>VLOOKUP(A2272, Kickstarter!B:C, 2, FALSE)</f>
        <v>MCG Premium Sleeves offer excellent protection for your cards. This line is about to be expanded with new sleeves sizes!</v>
      </c>
      <c r="C2272" s="9">
        <f>VLOOKUP(A2272, Kickstarter!B:E, 3, FALSE)</f>
        <v>25000</v>
      </c>
      <c r="D2272">
        <f>VLOOKUP(A2272, Kickstarter!B:E, 4, FALSE)</f>
        <v>180062</v>
      </c>
      <c r="E2272" t="str">
        <f>VLOOKUP(A2272, Kickstarter!B:F, 5, FALSE)</f>
        <v>successful</v>
      </c>
      <c r="F2272" t="str">
        <f>VLOOKUP(A2272, Kickstarter!B:G, 6, FALSE)</f>
        <v>US</v>
      </c>
      <c r="G2272" t="str">
        <f>VLOOKUP(A2272, Kickstarter!B:H, 7, FALSE)</f>
        <v>USD</v>
      </c>
      <c r="H2272">
        <f>VLOOKUP(A2272, Kickstarter!B:I, 8, FALSE)</f>
        <v>1484085540</v>
      </c>
    </row>
    <row r="2273" spans="1:8" ht="60" x14ac:dyDescent="0.25">
      <c r="A2273" s="1" t="s">
        <v>2272</v>
      </c>
      <c r="B2273" s="1" t="str">
        <f>VLOOKUP(A2273, Kickstarter!B:C, 2, FALSE)</f>
        <v>Man vs Meeple is the show where we talk about all things board game related. Help us make the very most of our channel for you.</v>
      </c>
      <c r="C2273" s="9">
        <f>VLOOKUP(A2273, Kickstarter!B:E, 3, FALSE)</f>
        <v>20000</v>
      </c>
      <c r="D2273">
        <f>VLOOKUP(A2273, Kickstarter!B:E, 4, FALSE)</f>
        <v>56618</v>
      </c>
      <c r="E2273" t="str">
        <f>VLOOKUP(A2273, Kickstarter!B:F, 5, FALSE)</f>
        <v>successful</v>
      </c>
      <c r="F2273" t="str">
        <f>VLOOKUP(A2273, Kickstarter!B:G, 6, FALSE)</f>
        <v>US</v>
      </c>
      <c r="G2273" t="str">
        <f>VLOOKUP(A2273, Kickstarter!B:H, 7, FALSE)</f>
        <v>USD</v>
      </c>
      <c r="H2273">
        <f>VLOOKUP(A2273, Kickstarter!B:I, 8, FALSE)</f>
        <v>1481328004</v>
      </c>
    </row>
    <row r="2274" spans="1:8" ht="45" x14ac:dyDescent="0.25">
      <c r="A2274" s="1" t="s">
        <v>2273</v>
      </c>
      <c r="B2274" s="1" t="str">
        <f>VLOOKUP(A2274, Kickstarter!B:C, 2, FALSE)</f>
        <v>Pick the Lock is a game of chance and strategy. Attempt to obtain priceless treasures and outwit the other players.</v>
      </c>
      <c r="C2274" s="9">
        <f>VLOOKUP(A2274, Kickstarter!B:E, 3, FALSE)</f>
        <v>1000</v>
      </c>
      <c r="D2274">
        <f>VLOOKUP(A2274, Kickstarter!B:E, 4, FALSE)</f>
        <v>13566</v>
      </c>
      <c r="E2274" t="str">
        <f>VLOOKUP(A2274, Kickstarter!B:F, 5, FALSE)</f>
        <v>successful</v>
      </c>
      <c r="F2274" t="str">
        <f>VLOOKUP(A2274, Kickstarter!B:G, 6, FALSE)</f>
        <v>US</v>
      </c>
      <c r="G2274" t="str">
        <f>VLOOKUP(A2274, Kickstarter!B:H, 7, FALSE)</f>
        <v>USD</v>
      </c>
      <c r="H2274">
        <f>VLOOKUP(A2274, Kickstarter!B:I, 8, FALSE)</f>
        <v>1449506836</v>
      </c>
    </row>
    <row r="2275" spans="1:8" ht="60" x14ac:dyDescent="0.25">
      <c r="A2275" s="1" t="s">
        <v>2274</v>
      </c>
      <c r="B2275" s="1" t="str">
        <f>VLOOKUP(A2275, Kickstarter!B:C, 2, FALSE)</f>
        <v>London, 1937. Top-Secret docs are missing. So, too, is Agent Adler! Intelligence has 7 hrs to find him. Deduction, Deception &amp; Action!</v>
      </c>
      <c r="C2275" s="9">
        <f>VLOOKUP(A2275, Kickstarter!B:E, 3, FALSE)</f>
        <v>2500</v>
      </c>
      <c r="D2275">
        <f>VLOOKUP(A2275, Kickstarter!B:E, 4, FALSE)</f>
        <v>5509</v>
      </c>
      <c r="E2275" t="str">
        <f>VLOOKUP(A2275, Kickstarter!B:F, 5, FALSE)</f>
        <v>successful</v>
      </c>
      <c r="F2275" t="str">
        <f>VLOOKUP(A2275, Kickstarter!B:G, 6, FALSE)</f>
        <v>CA</v>
      </c>
      <c r="G2275" t="str">
        <f>VLOOKUP(A2275, Kickstarter!B:H, 7, FALSE)</f>
        <v>CAD</v>
      </c>
      <c r="H2275">
        <f>VLOOKUP(A2275, Kickstarter!B:I, 8, FALSE)</f>
        <v>1489320642</v>
      </c>
    </row>
    <row r="2276" spans="1:8" ht="60" x14ac:dyDescent="0.25">
      <c r="A2276" s="1" t="s">
        <v>2275</v>
      </c>
      <c r="B2276" s="1" t="str">
        <f>VLOOKUP(A2276, Kickstarter!B:C, 2, FALSE)</f>
        <v>Ryubix Manor-A system agnostic (OSR/OGL compatible) haunted house module for 4-8 players, scalable to 20th level. 325 area descriptions</v>
      </c>
      <c r="C2276" s="9">
        <f>VLOOKUP(A2276, Kickstarter!B:E, 3, FALSE)</f>
        <v>2500</v>
      </c>
      <c r="D2276">
        <f>VLOOKUP(A2276, Kickstarter!B:E, 4, FALSE)</f>
        <v>2990</v>
      </c>
      <c r="E2276" t="str">
        <f>VLOOKUP(A2276, Kickstarter!B:F, 5, FALSE)</f>
        <v>successful</v>
      </c>
      <c r="F2276" t="str">
        <f>VLOOKUP(A2276, Kickstarter!B:G, 6, FALSE)</f>
        <v>US</v>
      </c>
      <c r="G2276" t="str">
        <f>VLOOKUP(A2276, Kickstarter!B:H, 7, FALSE)</f>
        <v>USD</v>
      </c>
      <c r="H2276">
        <f>VLOOKUP(A2276, Kickstarter!B:I, 8, FALSE)</f>
        <v>1393156857</v>
      </c>
    </row>
    <row r="2277" spans="1:8" ht="45" x14ac:dyDescent="0.25">
      <c r="A2277" s="1" t="s">
        <v>2276</v>
      </c>
      <c r="B2277" s="1" t="str">
        <f>VLOOKUP(A2277, Kickstarter!B:C, 2, FALSE)</f>
        <v>The aim of this project is to extend our existing Samurai Dwarf range from 6 to 9. The new sculpts will be done by Bob Olley.</v>
      </c>
      <c r="C2277" s="9">
        <f>VLOOKUP(A2277, Kickstarter!B:E, 3, FALSE)</f>
        <v>650</v>
      </c>
      <c r="D2277">
        <f>VLOOKUP(A2277, Kickstarter!B:E, 4, FALSE)</f>
        <v>2650.5</v>
      </c>
      <c r="E2277" t="str">
        <f>VLOOKUP(A2277, Kickstarter!B:F, 5, FALSE)</f>
        <v>successful</v>
      </c>
      <c r="F2277" t="str">
        <f>VLOOKUP(A2277, Kickstarter!B:G, 6, FALSE)</f>
        <v>GB</v>
      </c>
      <c r="G2277" t="str">
        <f>VLOOKUP(A2277, Kickstarter!B:H, 7, FALSE)</f>
        <v>GBP</v>
      </c>
      <c r="H2277">
        <f>VLOOKUP(A2277, Kickstarter!B:I, 8, FALSE)</f>
        <v>1419259679</v>
      </c>
    </row>
    <row r="2278" spans="1:8" ht="60" x14ac:dyDescent="0.25">
      <c r="A2278" s="1" t="s">
        <v>2277</v>
      </c>
      <c r="B2278" s="1" t="str">
        <f>VLOOKUP(A2278, Kickstarter!B:C, 2, FALSE)</f>
        <v>ABC cards include definitions, shapes recognition, robot tangram, a binary concentration and color memory games! Made in the U.S.</v>
      </c>
      <c r="C2278" s="9">
        <f>VLOOKUP(A2278, Kickstarter!B:E, 3, FALSE)</f>
        <v>4589</v>
      </c>
      <c r="D2278">
        <f>VLOOKUP(A2278, Kickstarter!B:E, 4, FALSE)</f>
        <v>4856</v>
      </c>
      <c r="E2278" t="str">
        <f>VLOOKUP(A2278, Kickstarter!B:F, 5, FALSE)</f>
        <v>successful</v>
      </c>
      <c r="F2278" t="str">
        <f>VLOOKUP(A2278, Kickstarter!B:G, 6, FALSE)</f>
        <v>US</v>
      </c>
      <c r="G2278" t="str">
        <f>VLOOKUP(A2278, Kickstarter!B:H, 7, FALSE)</f>
        <v>USD</v>
      </c>
      <c r="H2278">
        <f>VLOOKUP(A2278, Kickstarter!B:I, 8, FALSE)</f>
        <v>1388936289</v>
      </c>
    </row>
    <row r="2279" spans="1:8" ht="60" x14ac:dyDescent="0.25">
      <c r="A2279" s="1" t="s">
        <v>2278</v>
      </c>
      <c r="B2279" s="1" t="str">
        <f>VLOOKUP(A2279, Kickstarter!B:C, 2, FALSE)</f>
        <v>Police Precinct is a cooperative game where the players take on the roles as police officers, with different areas of expertise.</v>
      </c>
      <c r="C2279" s="9">
        <f>VLOOKUP(A2279, Kickstarter!B:E, 3, FALSE)</f>
        <v>8500</v>
      </c>
      <c r="D2279">
        <f>VLOOKUP(A2279, Kickstarter!B:E, 4, FALSE)</f>
        <v>11992</v>
      </c>
      <c r="E2279" t="str">
        <f>VLOOKUP(A2279, Kickstarter!B:F, 5, FALSE)</f>
        <v>successful</v>
      </c>
      <c r="F2279" t="str">
        <f>VLOOKUP(A2279, Kickstarter!B:G, 6, FALSE)</f>
        <v>US</v>
      </c>
      <c r="G2279" t="str">
        <f>VLOOKUP(A2279, Kickstarter!B:H, 7, FALSE)</f>
        <v>USD</v>
      </c>
      <c r="H2279">
        <f>VLOOKUP(A2279, Kickstarter!B:I, 8, FALSE)</f>
        <v>1330359423</v>
      </c>
    </row>
    <row r="2280" spans="1:8" ht="45" x14ac:dyDescent="0.25">
      <c r="A2280" s="1" t="s">
        <v>2279</v>
      </c>
      <c r="B2280" s="1" t="str">
        <f>VLOOKUP(A2280, Kickstarter!B:C, 2, FALSE)</f>
        <v>Dice forged from stone one by one entirely by hand for demanding Gamers and Collectors.</v>
      </c>
      <c r="C2280" s="9">
        <f>VLOOKUP(A2280, Kickstarter!B:E, 3, FALSE)</f>
        <v>2000</v>
      </c>
      <c r="D2280">
        <f>VLOOKUP(A2280, Kickstarter!B:E, 4, FALSE)</f>
        <v>5414</v>
      </c>
      <c r="E2280" t="str">
        <f>VLOOKUP(A2280, Kickstarter!B:F, 5, FALSE)</f>
        <v>successful</v>
      </c>
      <c r="F2280" t="str">
        <f>VLOOKUP(A2280, Kickstarter!B:G, 6, FALSE)</f>
        <v>IT</v>
      </c>
      <c r="G2280" t="str">
        <f>VLOOKUP(A2280, Kickstarter!B:H, 7, FALSE)</f>
        <v>EUR</v>
      </c>
      <c r="H2280">
        <f>VLOOKUP(A2280, Kickstarter!B:I, 8, FALSE)</f>
        <v>1451861940</v>
      </c>
    </row>
    <row r="2281" spans="1:8" ht="60" x14ac:dyDescent="0.25">
      <c r="A2281" s="1" t="s">
        <v>2280</v>
      </c>
      <c r="B2281" s="1" t="str">
        <f>VLOOKUP(A2281, Kickstarter!B:C, 2, FALSE)</f>
        <v>The Zombie Apocalypse has begun! Fortunately, YOU have your priorities straight. What could be more important than Geocaching?</v>
      </c>
      <c r="C2281" s="9">
        <f>VLOOKUP(A2281, Kickstarter!B:E, 3, FALSE)</f>
        <v>1000</v>
      </c>
      <c r="D2281">
        <f>VLOOKUP(A2281, Kickstarter!B:E, 4, FALSE)</f>
        <v>1538</v>
      </c>
      <c r="E2281" t="str">
        <f>VLOOKUP(A2281, Kickstarter!B:F, 5, FALSE)</f>
        <v>successful</v>
      </c>
      <c r="F2281" t="str">
        <f>VLOOKUP(A2281, Kickstarter!B:G, 6, FALSE)</f>
        <v>US</v>
      </c>
      <c r="G2281" t="str">
        <f>VLOOKUP(A2281, Kickstarter!B:H, 7, FALSE)</f>
        <v>USD</v>
      </c>
      <c r="H2281">
        <f>VLOOKUP(A2281, Kickstarter!B:I, 8, FALSE)</f>
        <v>1423022400</v>
      </c>
    </row>
    <row r="2282" spans="1:8" ht="60" x14ac:dyDescent="0.25">
      <c r="A2282" s="1" t="s">
        <v>2281</v>
      </c>
      <c r="B2282" s="1" t="str">
        <f>VLOOKUP(A2282, Kickstarter!B:C, 2, FALSE)</f>
        <v>A range of highly detailed 28mm fantasy miniatures and supporting gaming rules by Andrea Sfiligoi, creator of Song of Blades and Heroes</v>
      </c>
      <c r="C2282" s="9">
        <f>VLOOKUP(A2282, Kickstarter!B:E, 3, FALSE)</f>
        <v>9800</v>
      </c>
      <c r="D2282">
        <f>VLOOKUP(A2282, Kickstarter!B:E, 4, FALSE)</f>
        <v>39550.5</v>
      </c>
      <c r="E2282" t="str">
        <f>VLOOKUP(A2282, Kickstarter!B:F, 5, FALSE)</f>
        <v>successful</v>
      </c>
      <c r="F2282" t="str">
        <f>VLOOKUP(A2282, Kickstarter!B:G, 6, FALSE)</f>
        <v>US</v>
      </c>
      <c r="G2282" t="str">
        <f>VLOOKUP(A2282, Kickstarter!B:H, 7, FALSE)</f>
        <v>USD</v>
      </c>
      <c r="H2282">
        <f>VLOOKUP(A2282, Kickstarter!B:I, 8, FALSE)</f>
        <v>1442501991</v>
      </c>
    </row>
    <row r="2283" spans="1:8" ht="60" x14ac:dyDescent="0.25">
      <c r="A2283" s="1" t="s">
        <v>2282</v>
      </c>
      <c r="B2283" s="1" t="str">
        <f>VLOOKUP(A2283, Kickstarter!B:C, 2, FALSE)</f>
        <v>I am trying to get a new band off the ground, and in order to be taken seriously and get gigs, we need some killer recordings!</v>
      </c>
      <c r="C2283" s="9">
        <f>VLOOKUP(A2283, Kickstarter!B:E, 3, FALSE)</f>
        <v>300</v>
      </c>
      <c r="D2283">
        <f>VLOOKUP(A2283, Kickstarter!B:E, 4, FALSE)</f>
        <v>555</v>
      </c>
      <c r="E2283" t="str">
        <f>VLOOKUP(A2283, Kickstarter!B:F, 5, FALSE)</f>
        <v>successful</v>
      </c>
      <c r="F2283" t="str">
        <f>VLOOKUP(A2283, Kickstarter!B:G, 6, FALSE)</f>
        <v>US</v>
      </c>
      <c r="G2283" t="str">
        <f>VLOOKUP(A2283, Kickstarter!B:H, 7, FALSE)</f>
        <v>USD</v>
      </c>
      <c r="H2283">
        <f>VLOOKUP(A2283, Kickstarter!B:I, 8, FALSE)</f>
        <v>1311576600</v>
      </c>
    </row>
    <row r="2284" spans="1:8" ht="45" x14ac:dyDescent="0.25">
      <c r="A2284" s="1" t="s">
        <v>2283</v>
      </c>
      <c r="B2284" s="1" t="str">
        <f>VLOOKUP(A2284, Kickstarter!B:C, 2, FALSE)</f>
        <v>Sage King is recording his debut album and wants YOU to be a part of the creation process</v>
      </c>
      <c r="C2284" s="9">
        <f>VLOOKUP(A2284, Kickstarter!B:E, 3, FALSE)</f>
        <v>750</v>
      </c>
      <c r="D2284">
        <f>VLOOKUP(A2284, Kickstarter!B:E, 4, FALSE)</f>
        <v>1390</v>
      </c>
      <c r="E2284" t="str">
        <f>VLOOKUP(A2284, Kickstarter!B:F, 5, FALSE)</f>
        <v>successful</v>
      </c>
      <c r="F2284" t="str">
        <f>VLOOKUP(A2284, Kickstarter!B:G, 6, FALSE)</f>
        <v>US</v>
      </c>
      <c r="G2284" t="str">
        <f>VLOOKUP(A2284, Kickstarter!B:H, 7, FALSE)</f>
        <v>USD</v>
      </c>
      <c r="H2284">
        <f>VLOOKUP(A2284, Kickstarter!B:I, 8, FALSE)</f>
        <v>1452744686</v>
      </c>
    </row>
    <row r="2285" spans="1:8" ht="60" x14ac:dyDescent="0.25">
      <c r="A2285" s="1" t="s">
        <v>2284</v>
      </c>
      <c r="B2285" s="1" t="str">
        <f>VLOOKUP(A2285, Kickstarter!B:C, 2, FALSE)</f>
        <v>Help California's own Heart to Heart fund their debut full length record! Forever be apart of the the &lt;3 T &lt;3 family! We need you!</v>
      </c>
      <c r="C2285" s="9">
        <f>VLOOKUP(A2285, Kickstarter!B:E, 3, FALSE)</f>
        <v>3000</v>
      </c>
      <c r="D2285">
        <f>VLOOKUP(A2285, Kickstarter!B:E, 4, FALSE)</f>
        <v>3025.66</v>
      </c>
      <c r="E2285" t="str">
        <f>VLOOKUP(A2285, Kickstarter!B:F, 5, FALSE)</f>
        <v>successful</v>
      </c>
      <c r="F2285" t="str">
        <f>VLOOKUP(A2285, Kickstarter!B:G, 6, FALSE)</f>
        <v>US</v>
      </c>
      <c r="G2285" t="str">
        <f>VLOOKUP(A2285, Kickstarter!B:H, 7, FALSE)</f>
        <v>USD</v>
      </c>
      <c r="H2285">
        <f>VLOOKUP(A2285, Kickstarter!B:I, 8, FALSE)</f>
        <v>1336528804</v>
      </c>
    </row>
    <row r="2286" spans="1:8" ht="30" x14ac:dyDescent="0.25">
      <c r="A2286" s="1" t="s">
        <v>2285</v>
      </c>
      <c r="B2286" s="1" t="str">
        <f>VLOOKUP(A2286, Kickstarter!B:C, 2, FALSE)</f>
        <v xml:space="preserve">The Vinyl Skyway reunite to make a third album. </v>
      </c>
      <c r="C2286" s="9">
        <f>VLOOKUP(A2286, Kickstarter!B:E, 3, FALSE)</f>
        <v>6000</v>
      </c>
      <c r="D2286">
        <f>VLOOKUP(A2286, Kickstarter!B:E, 4, FALSE)</f>
        <v>6373.27</v>
      </c>
      <c r="E2286" t="str">
        <f>VLOOKUP(A2286, Kickstarter!B:F, 5, FALSE)</f>
        <v>successful</v>
      </c>
      <c r="F2286" t="str">
        <f>VLOOKUP(A2286, Kickstarter!B:G, 6, FALSE)</f>
        <v>US</v>
      </c>
      <c r="G2286" t="str">
        <f>VLOOKUP(A2286, Kickstarter!B:H, 7, FALSE)</f>
        <v>USD</v>
      </c>
      <c r="H2286">
        <f>VLOOKUP(A2286, Kickstarter!B:I, 8, FALSE)</f>
        <v>1299902400</v>
      </c>
    </row>
    <row r="2287" spans="1:8" ht="60" x14ac:dyDescent="0.25">
      <c r="A2287" s="1" t="s">
        <v>2286</v>
      </c>
      <c r="B2287" s="1" t="str">
        <f>VLOOKUP(A2287, Kickstarter!B:C, 2, FALSE)</f>
        <v>BSA is headed to Nashville, TN USA to record our first album at the historic Welcome to 1979 Studio. Come re-write history with us...</v>
      </c>
      <c r="C2287" s="9">
        <f>VLOOKUP(A2287, Kickstarter!B:E, 3, FALSE)</f>
        <v>3000</v>
      </c>
      <c r="D2287">
        <f>VLOOKUP(A2287, Kickstarter!B:E, 4, FALSE)</f>
        <v>3641</v>
      </c>
      <c r="E2287" t="str">
        <f>VLOOKUP(A2287, Kickstarter!B:F, 5, FALSE)</f>
        <v>successful</v>
      </c>
      <c r="F2287" t="str">
        <f>VLOOKUP(A2287, Kickstarter!B:G, 6, FALSE)</f>
        <v>US</v>
      </c>
      <c r="G2287" t="str">
        <f>VLOOKUP(A2287, Kickstarter!B:H, 7, FALSE)</f>
        <v>USD</v>
      </c>
      <c r="H2287">
        <f>VLOOKUP(A2287, Kickstarter!B:I, 8, FALSE)</f>
        <v>1340944043</v>
      </c>
    </row>
    <row r="2288" spans="1:8" ht="45" x14ac:dyDescent="0.25">
      <c r="A2288" s="1" t="s">
        <v>2287</v>
      </c>
      <c r="B2288" s="1" t="str">
        <f>VLOOKUP(A2288, Kickstarter!B:C, 2, FALSE)</f>
        <v>Arson In The Suburbs is ready to release its FIRST three song E.P. and looking to raise funds to get back in the studio! RnFnR!</v>
      </c>
      <c r="C2288" s="9">
        <f>VLOOKUP(A2288, Kickstarter!B:E, 3, FALSE)</f>
        <v>1500</v>
      </c>
      <c r="D2288">
        <f>VLOOKUP(A2288, Kickstarter!B:E, 4, FALSE)</f>
        <v>1501</v>
      </c>
      <c r="E2288" t="str">
        <f>VLOOKUP(A2288, Kickstarter!B:F, 5, FALSE)</f>
        <v>successful</v>
      </c>
      <c r="F2288" t="str">
        <f>VLOOKUP(A2288, Kickstarter!B:G, 6, FALSE)</f>
        <v>US</v>
      </c>
      <c r="G2288" t="str">
        <f>VLOOKUP(A2288, Kickstarter!B:H, 7, FALSE)</f>
        <v>USD</v>
      </c>
      <c r="H2288">
        <f>VLOOKUP(A2288, Kickstarter!B:I, 8, FALSE)</f>
        <v>1378439940</v>
      </c>
    </row>
    <row r="2289" spans="1:8" ht="45" x14ac:dyDescent="0.25">
      <c r="A2289" s="1" t="s">
        <v>2288</v>
      </c>
      <c r="B2289" s="1" t="str">
        <f>VLOOKUP(A2289, Kickstarter!B:C, 2, FALSE)</f>
        <v>Pre-order Crushed Out's new album TEETH &amp; support the pressing of 12" vinyl records. Release date; Sept. 16, 2014.</v>
      </c>
      <c r="C2289" s="9">
        <f>VLOOKUP(A2289, Kickstarter!B:E, 3, FALSE)</f>
        <v>4500</v>
      </c>
      <c r="D2289">
        <f>VLOOKUP(A2289, Kickstarter!B:E, 4, FALSE)</f>
        <v>5398.99</v>
      </c>
      <c r="E2289" t="str">
        <f>VLOOKUP(A2289, Kickstarter!B:F, 5, FALSE)</f>
        <v>successful</v>
      </c>
      <c r="F2289" t="str">
        <f>VLOOKUP(A2289, Kickstarter!B:G, 6, FALSE)</f>
        <v>US</v>
      </c>
      <c r="G2289" t="str">
        <f>VLOOKUP(A2289, Kickstarter!B:H, 7, FALSE)</f>
        <v>USD</v>
      </c>
      <c r="H2289">
        <f>VLOOKUP(A2289, Kickstarter!B:I, 8, FALSE)</f>
        <v>1403539260</v>
      </c>
    </row>
    <row r="2290" spans="1:8" ht="60" x14ac:dyDescent="0.25">
      <c r="A2290" s="1" t="s">
        <v>2289</v>
      </c>
      <c r="B2290" s="1" t="str">
        <f>VLOOKUP(A2290, Kickstarter!B:C, 2, FALSE)</f>
        <v>Technocracy will be released on digital media on June 26th, but we all know analog is king!  Help us press this album on vinyl!</v>
      </c>
      <c r="C2290" s="9">
        <f>VLOOKUP(A2290, Kickstarter!B:E, 3, FALSE)</f>
        <v>1000</v>
      </c>
      <c r="D2290">
        <f>VLOOKUP(A2290, Kickstarter!B:E, 4, FALSE)</f>
        <v>1001</v>
      </c>
      <c r="E2290" t="str">
        <f>VLOOKUP(A2290, Kickstarter!B:F, 5, FALSE)</f>
        <v>successful</v>
      </c>
      <c r="F2290" t="str">
        <f>VLOOKUP(A2290, Kickstarter!B:G, 6, FALSE)</f>
        <v>US</v>
      </c>
      <c r="G2290" t="str">
        <f>VLOOKUP(A2290, Kickstarter!B:H, 7, FALSE)</f>
        <v>USD</v>
      </c>
      <c r="H2290">
        <f>VLOOKUP(A2290, Kickstarter!B:I, 8, FALSE)</f>
        <v>1340733600</v>
      </c>
    </row>
    <row r="2291" spans="1:8" ht="60" x14ac:dyDescent="0.25">
      <c r="A2291" s="1" t="s">
        <v>2290</v>
      </c>
      <c r="B2291" s="1" t="str">
        <f>VLOOKUP(A2291, Kickstarter!B:C, 2, FALSE)</f>
        <v>Blind Man Deaf Boy is a Folk Punk band from Denver, we need money to get ourselves a van and take it on tour around the west coast.</v>
      </c>
      <c r="C2291" s="9">
        <f>VLOOKUP(A2291, Kickstarter!B:E, 3, FALSE)</f>
        <v>1500</v>
      </c>
      <c r="D2291">
        <f>VLOOKUP(A2291, Kickstarter!B:E, 4, FALSE)</f>
        <v>1611</v>
      </c>
      <c r="E2291" t="str">
        <f>VLOOKUP(A2291, Kickstarter!B:F, 5, FALSE)</f>
        <v>successful</v>
      </c>
      <c r="F2291" t="str">
        <f>VLOOKUP(A2291, Kickstarter!B:G, 6, FALSE)</f>
        <v>US</v>
      </c>
      <c r="G2291" t="str">
        <f>VLOOKUP(A2291, Kickstarter!B:H, 7, FALSE)</f>
        <v>USD</v>
      </c>
      <c r="H2291">
        <f>VLOOKUP(A2291, Kickstarter!B:I, 8, FALSE)</f>
        <v>1386372120</v>
      </c>
    </row>
    <row r="2292" spans="1:8" ht="45" x14ac:dyDescent="0.25">
      <c r="A2292" s="1" t="s">
        <v>2291</v>
      </c>
      <c r="B2292" s="1" t="str">
        <f>VLOOKUP(A2292, Kickstarter!B:C, 2, FALSE)</f>
        <v>American Standard needs your help pressing their debut EP. Be involved in the artistic process and receive swag in return!</v>
      </c>
      <c r="C2292" s="9">
        <f>VLOOKUP(A2292, Kickstarter!B:E, 3, FALSE)</f>
        <v>1500</v>
      </c>
      <c r="D2292">
        <f>VLOOKUP(A2292, Kickstarter!B:E, 4, FALSE)</f>
        <v>1561</v>
      </c>
      <c r="E2292" t="str">
        <f>VLOOKUP(A2292, Kickstarter!B:F, 5, FALSE)</f>
        <v>successful</v>
      </c>
      <c r="F2292" t="str">
        <f>VLOOKUP(A2292, Kickstarter!B:G, 6, FALSE)</f>
        <v>US</v>
      </c>
      <c r="G2292" t="str">
        <f>VLOOKUP(A2292, Kickstarter!B:H, 7, FALSE)</f>
        <v>USD</v>
      </c>
      <c r="H2292">
        <f>VLOOKUP(A2292, Kickstarter!B:I, 8, FALSE)</f>
        <v>1259686800</v>
      </c>
    </row>
    <row r="2293" spans="1:8" ht="60" x14ac:dyDescent="0.25">
      <c r="A2293" s="1" t="s">
        <v>2292</v>
      </c>
      <c r="B2293" s="1" t="str">
        <f>VLOOKUP(A2293, Kickstarter!B:C, 2, FALSE)</f>
        <v>So we've recorded a 5-song EP with a 2-time Grammy winner, but we need to raise the  $$$ to mix, master and press it to CD and vinyl!</v>
      </c>
      <c r="C2293" s="9">
        <f>VLOOKUP(A2293, Kickstarter!B:E, 3, FALSE)</f>
        <v>2500</v>
      </c>
      <c r="D2293">
        <f>VLOOKUP(A2293, Kickstarter!B:E, 4, FALSE)</f>
        <v>4320</v>
      </c>
      <c r="E2293" t="str">
        <f>VLOOKUP(A2293, Kickstarter!B:F, 5, FALSE)</f>
        <v>successful</v>
      </c>
      <c r="F2293" t="str">
        <f>VLOOKUP(A2293, Kickstarter!B:G, 6, FALSE)</f>
        <v>US</v>
      </c>
      <c r="G2293" t="str">
        <f>VLOOKUP(A2293, Kickstarter!B:H, 7, FALSE)</f>
        <v>USD</v>
      </c>
      <c r="H2293">
        <f>VLOOKUP(A2293, Kickstarter!B:I, 8, FALSE)</f>
        <v>1335153600</v>
      </c>
    </row>
    <row r="2294" spans="1:8" ht="60" x14ac:dyDescent="0.25">
      <c r="A2294" s="1" t="s">
        <v>2293</v>
      </c>
      <c r="B2294" s="1" t="str">
        <f>VLOOKUP(A2294, Kickstarter!B:C, 2, FALSE)</f>
        <v>Aiding Contra in the telling of the "Blue Planet Chronicles", a concept about the history of our beautiful home; Planet Earth!</v>
      </c>
      <c r="C2294" s="9">
        <f>VLOOKUP(A2294, Kickstarter!B:E, 3, FALSE)</f>
        <v>2000</v>
      </c>
      <c r="D2294">
        <f>VLOOKUP(A2294, Kickstarter!B:E, 4, FALSE)</f>
        <v>2145.0100000000002</v>
      </c>
      <c r="E2294" t="str">
        <f>VLOOKUP(A2294, Kickstarter!B:F, 5, FALSE)</f>
        <v>successful</v>
      </c>
      <c r="F2294" t="str">
        <f>VLOOKUP(A2294, Kickstarter!B:G, 6, FALSE)</f>
        <v>US</v>
      </c>
      <c r="G2294" t="str">
        <f>VLOOKUP(A2294, Kickstarter!B:H, 7, FALSE)</f>
        <v>USD</v>
      </c>
      <c r="H2294">
        <f>VLOOKUP(A2294, Kickstarter!B:I, 8, FALSE)</f>
        <v>1334767476</v>
      </c>
    </row>
    <row r="2295" spans="1:8" ht="30" x14ac:dyDescent="0.25">
      <c r="A2295" s="1" t="s">
        <v>2294</v>
      </c>
      <c r="B2295" s="1" t="str">
        <f>VLOOKUP(A2295, Kickstarter!B:C, 2, FALSE)</f>
        <v>Donate here to be a part of the upcoming album. Every little bit helps!</v>
      </c>
      <c r="C2295" s="9">
        <f>VLOOKUP(A2295, Kickstarter!B:E, 3, FALSE)</f>
        <v>850</v>
      </c>
      <c r="D2295">
        <f>VLOOKUP(A2295, Kickstarter!B:E, 4, FALSE)</f>
        <v>920</v>
      </c>
      <c r="E2295" t="str">
        <f>VLOOKUP(A2295, Kickstarter!B:F, 5, FALSE)</f>
        <v>successful</v>
      </c>
      <c r="F2295" t="str">
        <f>VLOOKUP(A2295, Kickstarter!B:G, 6, FALSE)</f>
        <v>US</v>
      </c>
      <c r="G2295" t="str">
        <f>VLOOKUP(A2295, Kickstarter!B:H, 7, FALSE)</f>
        <v>USD</v>
      </c>
      <c r="H2295">
        <f>VLOOKUP(A2295, Kickstarter!B:I, 8, FALSE)</f>
        <v>1348545540</v>
      </c>
    </row>
    <row r="2296" spans="1:8" ht="60" x14ac:dyDescent="0.25">
      <c r="A2296" s="1" t="s">
        <v>2295</v>
      </c>
      <c r="B2296" s="1" t="str">
        <f>VLOOKUP(A2296, Kickstarter!B:C, 2, FALSE)</f>
        <v>This is the Kickstarter project for my new upcoming album. It's heavy &amp; you can be a part of it! MONTSTER WORLD DOMINATION 2013!</v>
      </c>
      <c r="C2296" s="9">
        <f>VLOOKUP(A2296, Kickstarter!B:E, 3, FALSE)</f>
        <v>5000</v>
      </c>
      <c r="D2296">
        <f>VLOOKUP(A2296, Kickstarter!B:E, 4, FALSE)</f>
        <v>7304.04</v>
      </c>
      <c r="E2296" t="str">
        <f>VLOOKUP(A2296, Kickstarter!B:F, 5, FALSE)</f>
        <v>successful</v>
      </c>
      <c r="F2296" t="str">
        <f>VLOOKUP(A2296, Kickstarter!B:G, 6, FALSE)</f>
        <v>US</v>
      </c>
      <c r="G2296" t="str">
        <f>VLOOKUP(A2296, Kickstarter!B:H, 7, FALSE)</f>
        <v>USD</v>
      </c>
      <c r="H2296">
        <f>VLOOKUP(A2296, Kickstarter!B:I, 8, FALSE)</f>
        <v>1358702480</v>
      </c>
    </row>
    <row r="2297" spans="1:8" ht="60" x14ac:dyDescent="0.25">
      <c r="A2297" s="1" t="s">
        <v>2296</v>
      </c>
      <c r="B2297" s="1" t="str">
        <f>VLOOKUP(A2297, Kickstarter!B:C, 2, FALSE)</f>
        <v>The second full length album by SHADOWRAPTR is nearly complete. We just need a little boost to get us there. Think of the children.</v>
      </c>
      <c r="C2297" s="9">
        <f>VLOOKUP(A2297, Kickstarter!B:E, 3, FALSE)</f>
        <v>1200</v>
      </c>
      <c r="D2297">
        <f>VLOOKUP(A2297, Kickstarter!B:E, 4, FALSE)</f>
        <v>1503</v>
      </c>
      <c r="E2297" t="str">
        <f>VLOOKUP(A2297, Kickstarter!B:F, 5, FALSE)</f>
        <v>successful</v>
      </c>
      <c r="F2297" t="str">
        <f>VLOOKUP(A2297, Kickstarter!B:G, 6, FALSE)</f>
        <v>US</v>
      </c>
      <c r="G2297" t="str">
        <f>VLOOKUP(A2297, Kickstarter!B:H, 7, FALSE)</f>
        <v>USD</v>
      </c>
      <c r="H2297">
        <f>VLOOKUP(A2297, Kickstarter!B:I, 8, FALSE)</f>
        <v>1359240856</v>
      </c>
    </row>
    <row r="2298" spans="1:8" ht="45" x14ac:dyDescent="0.25">
      <c r="A2298" s="1" t="s">
        <v>2297</v>
      </c>
      <c r="B2298" s="1" t="str">
        <f>VLOOKUP(A2298, Kickstarter!B:C, 2, FALSE)</f>
        <v>Ed Hamell AKA Hamell on Trial is recording an album titled The Happiest Man in the World. He needs your help.</v>
      </c>
      <c r="C2298" s="9">
        <f>VLOOKUP(A2298, Kickstarter!B:E, 3, FALSE)</f>
        <v>7000</v>
      </c>
      <c r="D2298">
        <f>VLOOKUP(A2298, Kickstarter!B:E, 4, FALSE)</f>
        <v>10435</v>
      </c>
      <c r="E2298" t="str">
        <f>VLOOKUP(A2298, Kickstarter!B:F, 5, FALSE)</f>
        <v>successful</v>
      </c>
      <c r="F2298" t="str">
        <f>VLOOKUP(A2298, Kickstarter!B:G, 6, FALSE)</f>
        <v>US</v>
      </c>
      <c r="G2298" t="str">
        <f>VLOOKUP(A2298, Kickstarter!B:H, 7, FALSE)</f>
        <v>USD</v>
      </c>
      <c r="H2298">
        <f>VLOOKUP(A2298, Kickstarter!B:I, 8, FALSE)</f>
        <v>1330018426</v>
      </c>
    </row>
    <row r="2299" spans="1:8" ht="30" x14ac:dyDescent="0.25">
      <c r="A2299" s="1" t="s">
        <v>2298</v>
      </c>
      <c r="B2299" s="1" t="str">
        <f>VLOOKUP(A2299, Kickstarter!B:C, 2, FALSE)</f>
        <v>New Jersey Alternative Rock band COCO needs YOUR help self-releasing debut EP!</v>
      </c>
      <c r="C2299" s="9">
        <f>VLOOKUP(A2299, Kickstarter!B:E, 3, FALSE)</f>
        <v>1000</v>
      </c>
      <c r="D2299">
        <f>VLOOKUP(A2299, Kickstarter!B:E, 4, FALSE)</f>
        <v>1006</v>
      </c>
      <c r="E2299" t="str">
        <f>VLOOKUP(A2299, Kickstarter!B:F, 5, FALSE)</f>
        <v>successful</v>
      </c>
      <c r="F2299" t="str">
        <f>VLOOKUP(A2299, Kickstarter!B:G, 6, FALSE)</f>
        <v>US</v>
      </c>
      <c r="G2299" t="str">
        <f>VLOOKUP(A2299, Kickstarter!B:H, 7, FALSE)</f>
        <v>USD</v>
      </c>
      <c r="H2299">
        <f>VLOOKUP(A2299, Kickstarter!B:I, 8, FALSE)</f>
        <v>1331697540</v>
      </c>
    </row>
    <row r="2300" spans="1:8" ht="45" x14ac:dyDescent="0.25">
      <c r="A2300" s="1" t="s">
        <v>2299</v>
      </c>
      <c r="B2300" s="1" t="str">
        <f>VLOOKUP(A2300, Kickstarter!B:C, 2, FALSE)</f>
        <v>My name is Jonny Gray, and my friends and I are working together to raise funds for my debut album</v>
      </c>
      <c r="C2300" s="9">
        <f>VLOOKUP(A2300, Kickstarter!B:E, 3, FALSE)</f>
        <v>30000</v>
      </c>
      <c r="D2300">
        <f>VLOOKUP(A2300, Kickstarter!B:E, 4, FALSE)</f>
        <v>31522</v>
      </c>
      <c r="E2300" t="str">
        <f>VLOOKUP(A2300, Kickstarter!B:F, 5, FALSE)</f>
        <v>successful</v>
      </c>
      <c r="F2300" t="str">
        <f>VLOOKUP(A2300, Kickstarter!B:G, 6, FALSE)</f>
        <v>US</v>
      </c>
      <c r="G2300" t="str">
        <f>VLOOKUP(A2300, Kickstarter!B:H, 7, FALSE)</f>
        <v>USD</v>
      </c>
      <c r="H2300">
        <f>VLOOKUP(A2300, Kickstarter!B:I, 8, FALSE)</f>
        <v>1395861033</v>
      </c>
    </row>
    <row r="2301" spans="1:8" ht="45" x14ac:dyDescent="0.25">
      <c r="A2301" s="1" t="s">
        <v>2300</v>
      </c>
      <c r="B2301" s="1" t="str">
        <f>VLOOKUP(A2301, Kickstarter!B:C, 2, FALSE)</f>
        <v>Fly Radio has finished tracking their album now all that is left is the mixing/mastering and duplication!</v>
      </c>
      <c r="C2301" s="9">
        <f>VLOOKUP(A2301, Kickstarter!B:E, 3, FALSE)</f>
        <v>300</v>
      </c>
      <c r="D2301">
        <f>VLOOKUP(A2301, Kickstarter!B:E, 4, FALSE)</f>
        <v>1050.5</v>
      </c>
      <c r="E2301" t="str">
        <f>VLOOKUP(A2301, Kickstarter!B:F, 5, FALSE)</f>
        <v>successful</v>
      </c>
      <c r="F2301" t="str">
        <f>VLOOKUP(A2301, Kickstarter!B:G, 6, FALSE)</f>
        <v>US</v>
      </c>
      <c r="G2301" t="str">
        <f>VLOOKUP(A2301, Kickstarter!B:H, 7, FALSE)</f>
        <v>USD</v>
      </c>
      <c r="H2301">
        <f>VLOOKUP(A2301, Kickstarter!B:I, 8, FALSE)</f>
        <v>1296953209</v>
      </c>
    </row>
    <row r="2302" spans="1:8" ht="45" x14ac:dyDescent="0.25">
      <c r="A2302" s="1" t="s">
        <v>2301</v>
      </c>
      <c r="B2302" s="1" t="str">
        <f>VLOOKUP(A2302, Kickstarter!B:C, 2, FALSE)</f>
        <v>Big Fiction leaves for tour on 6/27 but the Prison Van needs some work!  New brakes, transmission repair, tires... it needs a bit.</v>
      </c>
      <c r="C2302" s="9">
        <f>VLOOKUP(A2302, Kickstarter!B:E, 3, FALSE)</f>
        <v>800</v>
      </c>
      <c r="D2302">
        <f>VLOOKUP(A2302, Kickstarter!B:E, 4, FALSE)</f>
        <v>810</v>
      </c>
      <c r="E2302" t="str">
        <f>VLOOKUP(A2302, Kickstarter!B:F, 5, FALSE)</f>
        <v>successful</v>
      </c>
      <c r="F2302" t="str">
        <f>VLOOKUP(A2302, Kickstarter!B:G, 6, FALSE)</f>
        <v>US</v>
      </c>
      <c r="G2302" t="str">
        <f>VLOOKUP(A2302, Kickstarter!B:H, 7, FALSE)</f>
        <v>USD</v>
      </c>
      <c r="H2302">
        <f>VLOOKUP(A2302, Kickstarter!B:I, 8, FALSE)</f>
        <v>1340904416</v>
      </c>
    </row>
    <row r="2303" spans="1:8" ht="30" x14ac:dyDescent="0.25">
      <c r="A2303" s="1" t="s">
        <v>2302</v>
      </c>
      <c r="B2303" s="1" t="str">
        <f>VLOOKUP(A2303, Kickstarter!B:C, 2, FALSE)</f>
        <v>We are America's first trock band, and we're ready to bring you our first album!</v>
      </c>
      <c r="C2303" s="9">
        <f>VLOOKUP(A2303, Kickstarter!B:E, 3, FALSE)</f>
        <v>5000</v>
      </c>
      <c r="D2303">
        <f>VLOOKUP(A2303, Kickstarter!B:E, 4, FALSE)</f>
        <v>6680.22</v>
      </c>
      <c r="E2303" t="str">
        <f>VLOOKUP(A2303, Kickstarter!B:F, 5, FALSE)</f>
        <v>successful</v>
      </c>
      <c r="F2303" t="str">
        <f>VLOOKUP(A2303, Kickstarter!B:G, 6, FALSE)</f>
        <v>US</v>
      </c>
      <c r="G2303" t="str">
        <f>VLOOKUP(A2303, Kickstarter!B:H, 7, FALSE)</f>
        <v>USD</v>
      </c>
      <c r="H2303">
        <f>VLOOKUP(A2303, Kickstarter!B:I, 8, FALSE)</f>
        <v>1371785496</v>
      </c>
    </row>
    <row r="2304" spans="1:8" ht="45" x14ac:dyDescent="0.25">
      <c r="A2304" s="1" t="s">
        <v>2303</v>
      </c>
      <c r="B2304" s="1" t="str">
        <f>VLOOKUP(A2304, Kickstarter!B:C, 2, FALSE)</f>
        <v>Wildcat Strike is looking to complete it's second full length album, titled "Digital Age", and we want you to be a part of it!</v>
      </c>
      <c r="C2304" s="9">
        <f>VLOOKUP(A2304, Kickstarter!B:E, 3, FALSE)</f>
        <v>2300</v>
      </c>
      <c r="D2304">
        <f>VLOOKUP(A2304, Kickstarter!B:E, 4, FALSE)</f>
        <v>3925</v>
      </c>
      <c r="E2304" t="str">
        <f>VLOOKUP(A2304, Kickstarter!B:F, 5, FALSE)</f>
        <v>successful</v>
      </c>
      <c r="F2304" t="str">
        <f>VLOOKUP(A2304, Kickstarter!B:G, 6, FALSE)</f>
        <v>US</v>
      </c>
      <c r="G2304" t="str">
        <f>VLOOKUP(A2304, Kickstarter!B:H, 7, FALSE)</f>
        <v>USD</v>
      </c>
      <c r="H2304">
        <f>VLOOKUP(A2304, Kickstarter!B:I, 8, FALSE)</f>
        <v>1388473200</v>
      </c>
    </row>
    <row r="2305" spans="1:8" ht="60" x14ac:dyDescent="0.25">
      <c r="A2305" s="1" t="s">
        <v>2304</v>
      </c>
      <c r="B2305" s="1" t="str">
        <f>VLOOKUP(A2305, Kickstarter!B:C, 2, FALSE)</f>
        <v>Abby Travis (EODM, Bangles, Masters of Reality, KMFDM) wants to release her new album as a vinyl picture disc and limited edition CD.</v>
      </c>
      <c r="C2305" s="9">
        <f>VLOOKUP(A2305, Kickstarter!B:E, 3, FALSE)</f>
        <v>6450</v>
      </c>
      <c r="D2305">
        <f>VLOOKUP(A2305, Kickstarter!B:E, 4, FALSE)</f>
        <v>7053.61</v>
      </c>
      <c r="E2305" t="str">
        <f>VLOOKUP(A2305, Kickstarter!B:F, 5, FALSE)</f>
        <v>successful</v>
      </c>
      <c r="F2305" t="str">
        <f>VLOOKUP(A2305, Kickstarter!B:G, 6, FALSE)</f>
        <v>US</v>
      </c>
      <c r="G2305" t="str">
        <f>VLOOKUP(A2305, Kickstarter!B:H, 7, FALSE)</f>
        <v>USD</v>
      </c>
      <c r="H2305">
        <f>VLOOKUP(A2305, Kickstarter!B:I, 8, FALSE)</f>
        <v>1323747596</v>
      </c>
    </row>
    <row r="2306" spans="1:8" ht="45" x14ac:dyDescent="0.25">
      <c r="A2306" s="1" t="s">
        <v>2305</v>
      </c>
      <c r="B2306" s="1" t="str">
        <f>VLOOKUP(A2306, Kickstarter!B:C, 2, FALSE)</f>
        <v xml:space="preserve">This winter and springtime we will be recording a new full-length album with big voices, big fireworks and mega soul.  </v>
      </c>
      <c r="C2306" s="9">
        <f>VLOOKUP(A2306, Kickstarter!B:E, 3, FALSE)</f>
        <v>6000</v>
      </c>
      <c r="D2306">
        <f>VLOOKUP(A2306, Kickstarter!B:E, 4, FALSE)</f>
        <v>6042.02</v>
      </c>
      <c r="E2306" t="str">
        <f>VLOOKUP(A2306, Kickstarter!B:F, 5, FALSE)</f>
        <v>successful</v>
      </c>
      <c r="F2306" t="str">
        <f>VLOOKUP(A2306, Kickstarter!B:G, 6, FALSE)</f>
        <v>US</v>
      </c>
      <c r="G2306" t="str">
        <f>VLOOKUP(A2306, Kickstarter!B:H, 7, FALSE)</f>
        <v>USD</v>
      </c>
      <c r="H2306">
        <f>VLOOKUP(A2306, Kickstarter!B:I, 8, FALSE)</f>
        <v>1293857940</v>
      </c>
    </row>
    <row r="2307" spans="1:8" ht="60" x14ac:dyDescent="0.25">
      <c r="A2307" s="1" t="s">
        <v>2306</v>
      </c>
      <c r="B2307" s="1" t="str">
        <f>VLOOKUP(A2307, Kickstarter!B:C, 2, FALSE)</f>
        <v>If you're reading this, we want to say that every dollar counts in these final hours of our campaign. Thank you for all your support!</v>
      </c>
      <c r="C2307" s="9">
        <f>VLOOKUP(A2307, Kickstarter!B:E, 3, FALSE)</f>
        <v>18000</v>
      </c>
      <c r="D2307">
        <f>VLOOKUP(A2307, Kickstarter!B:E, 4, FALSE)</f>
        <v>18221</v>
      </c>
      <c r="E2307" t="str">
        <f>VLOOKUP(A2307, Kickstarter!B:F, 5, FALSE)</f>
        <v>successful</v>
      </c>
      <c r="F2307" t="str">
        <f>VLOOKUP(A2307, Kickstarter!B:G, 6, FALSE)</f>
        <v>US</v>
      </c>
      <c r="G2307" t="str">
        <f>VLOOKUP(A2307, Kickstarter!B:H, 7, FALSE)</f>
        <v>USD</v>
      </c>
      <c r="H2307">
        <f>VLOOKUP(A2307, Kickstarter!B:I, 8, FALSE)</f>
        <v>1407520800</v>
      </c>
    </row>
    <row r="2308" spans="1:8" ht="45" x14ac:dyDescent="0.25">
      <c r="A2308" s="1" t="s">
        <v>2307</v>
      </c>
      <c r="B2308" s="1" t="str">
        <f>VLOOKUP(A2308, Kickstarter!B:C, 2, FALSE)</f>
        <v>Indie rockers, Dewveall, are recording new music. Take a seat at the table; let them cook you a meal and sing you some songs.</v>
      </c>
      <c r="C2308" s="9">
        <f>VLOOKUP(A2308, Kickstarter!B:E, 3, FALSE)</f>
        <v>3500</v>
      </c>
      <c r="D2308">
        <f>VLOOKUP(A2308, Kickstarter!B:E, 4, FALSE)</f>
        <v>3736.55</v>
      </c>
      <c r="E2308" t="str">
        <f>VLOOKUP(A2308, Kickstarter!B:F, 5, FALSE)</f>
        <v>successful</v>
      </c>
      <c r="F2308" t="str">
        <f>VLOOKUP(A2308, Kickstarter!B:G, 6, FALSE)</f>
        <v>US</v>
      </c>
      <c r="G2308" t="str">
        <f>VLOOKUP(A2308, Kickstarter!B:H, 7, FALSE)</f>
        <v>USD</v>
      </c>
      <c r="H2308">
        <f>VLOOKUP(A2308, Kickstarter!B:I, 8, FALSE)</f>
        <v>1331352129</v>
      </c>
    </row>
    <row r="2309" spans="1:8" ht="45" x14ac:dyDescent="0.25">
      <c r="A2309" s="1" t="s">
        <v>2308</v>
      </c>
      <c r="B2309" s="1" t="str">
        <f>VLOOKUP(A2309, Kickstarter!B:C, 2, FALSE)</f>
        <v>Printing, copywriting, and album art for my first record. It's 100% ready to listen we just need some help to get it out there.</v>
      </c>
      <c r="C2309" s="9">
        <f>VLOOKUP(A2309, Kickstarter!B:E, 3, FALSE)</f>
        <v>1964.47</v>
      </c>
      <c r="D2309">
        <f>VLOOKUP(A2309, Kickstarter!B:E, 4, FALSE)</f>
        <v>2095.2600000000002</v>
      </c>
      <c r="E2309" t="str">
        <f>VLOOKUP(A2309, Kickstarter!B:F, 5, FALSE)</f>
        <v>successful</v>
      </c>
      <c r="F2309" t="str">
        <f>VLOOKUP(A2309, Kickstarter!B:G, 6, FALSE)</f>
        <v>US</v>
      </c>
      <c r="G2309" t="str">
        <f>VLOOKUP(A2309, Kickstarter!B:H, 7, FALSE)</f>
        <v>USD</v>
      </c>
      <c r="H2309">
        <f>VLOOKUP(A2309, Kickstarter!B:I, 8, FALSE)</f>
        <v>1336245328</v>
      </c>
    </row>
    <row r="2310" spans="1:8" ht="60" x14ac:dyDescent="0.25">
      <c r="A2310" s="1" t="s">
        <v>2309</v>
      </c>
      <c r="B2310" s="1" t="str">
        <f>VLOOKUP(A2310, Kickstarter!B:C, 2, FALSE)</f>
        <v>For our next record we're combining amazing visuals with new and creative music to create an truly beautiful worship experience.</v>
      </c>
      <c r="C2310" s="9">
        <f>VLOOKUP(A2310, Kickstarter!B:E, 3, FALSE)</f>
        <v>50000</v>
      </c>
      <c r="D2310">
        <f>VLOOKUP(A2310, Kickstarter!B:E, 4, FALSE)</f>
        <v>50653.11</v>
      </c>
      <c r="E2310" t="str">
        <f>VLOOKUP(A2310, Kickstarter!B:F, 5, FALSE)</f>
        <v>successful</v>
      </c>
      <c r="F2310" t="str">
        <f>VLOOKUP(A2310, Kickstarter!B:G, 6, FALSE)</f>
        <v>US</v>
      </c>
      <c r="G2310" t="str">
        <f>VLOOKUP(A2310, Kickstarter!B:H, 7, FALSE)</f>
        <v>USD</v>
      </c>
      <c r="H2310">
        <f>VLOOKUP(A2310, Kickstarter!B:I, 8, FALSE)</f>
        <v>1409274000</v>
      </c>
    </row>
    <row r="2311" spans="1:8" ht="45" x14ac:dyDescent="0.25">
      <c r="A2311" s="1" t="s">
        <v>2310</v>
      </c>
      <c r="B2311" s="1" t="str">
        <f>VLOOKUP(A2311, Kickstarter!B:C, 2, FALSE)</f>
        <v>|| HELP MARNY LION PROUDFIT RECORD HER SECOND INDIE FOLK ALBUM THIS MARCH â€“ THE BARN IS WAITING ||</v>
      </c>
      <c r="C2311" s="9">
        <f>VLOOKUP(A2311, Kickstarter!B:E, 3, FALSE)</f>
        <v>6000</v>
      </c>
      <c r="D2311">
        <f>VLOOKUP(A2311, Kickstarter!B:E, 4, FALSE)</f>
        <v>6400.47</v>
      </c>
      <c r="E2311" t="str">
        <f>VLOOKUP(A2311, Kickstarter!B:F, 5, FALSE)</f>
        <v>successful</v>
      </c>
      <c r="F2311" t="str">
        <f>VLOOKUP(A2311, Kickstarter!B:G, 6, FALSE)</f>
        <v>US</v>
      </c>
      <c r="G2311" t="str">
        <f>VLOOKUP(A2311, Kickstarter!B:H, 7, FALSE)</f>
        <v>USD</v>
      </c>
      <c r="H2311">
        <f>VLOOKUP(A2311, Kickstarter!B:I, 8, FALSE)</f>
        <v>1362872537</v>
      </c>
    </row>
    <row r="2312" spans="1:8" ht="60" x14ac:dyDescent="0.25">
      <c r="A2312" s="1" t="s">
        <v>2311</v>
      </c>
      <c r="B2312" s="1" t="str">
        <f>VLOOKUP(A2312, Kickstarter!B:C, 2, FALSE)</f>
        <v>Two records, a new LP and a full cover of Bowie's Diamond Dogs, to be self-released in Spring 2013 -with your involvement and support.</v>
      </c>
      <c r="C2312" s="9">
        <f>VLOOKUP(A2312, Kickstarter!B:E, 3, FALSE)</f>
        <v>18500</v>
      </c>
      <c r="D2312">
        <f>VLOOKUP(A2312, Kickstarter!B:E, 4, FALSE)</f>
        <v>79335.360000000001</v>
      </c>
      <c r="E2312" t="str">
        <f>VLOOKUP(A2312, Kickstarter!B:F, 5, FALSE)</f>
        <v>successful</v>
      </c>
      <c r="F2312" t="str">
        <f>VLOOKUP(A2312, Kickstarter!B:G, 6, FALSE)</f>
        <v>US</v>
      </c>
      <c r="G2312" t="str">
        <f>VLOOKUP(A2312, Kickstarter!B:H, 7, FALSE)</f>
        <v>USD</v>
      </c>
      <c r="H2312">
        <f>VLOOKUP(A2312, Kickstarter!B:I, 8, FALSE)</f>
        <v>1363889015</v>
      </c>
    </row>
    <row r="2313" spans="1:8" ht="45" x14ac:dyDescent="0.25">
      <c r="A2313" s="1" t="s">
        <v>2312</v>
      </c>
      <c r="B2313" s="1" t="str">
        <f>VLOOKUP(A2313, Kickstarter!B:C, 2, FALSE)</f>
        <v>I'm heading back into the studio!  I'm planning to record a CD of original songs and one with some jazz standards.</v>
      </c>
      <c r="C2313" s="9">
        <f>VLOOKUP(A2313, Kickstarter!B:E, 3, FALSE)</f>
        <v>9000</v>
      </c>
      <c r="D2313">
        <f>VLOOKUP(A2313, Kickstarter!B:E, 4, FALSE)</f>
        <v>9370</v>
      </c>
      <c r="E2313" t="str">
        <f>VLOOKUP(A2313, Kickstarter!B:F, 5, FALSE)</f>
        <v>successful</v>
      </c>
      <c r="F2313" t="str">
        <f>VLOOKUP(A2313, Kickstarter!B:G, 6, FALSE)</f>
        <v>US</v>
      </c>
      <c r="G2313" t="str">
        <f>VLOOKUP(A2313, Kickstarter!B:H, 7, FALSE)</f>
        <v>USD</v>
      </c>
      <c r="H2313">
        <f>VLOOKUP(A2313, Kickstarter!B:I, 8, FALSE)</f>
        <v>1399421189</v>
      </c>
    </row>
    <row r="2314" spans="1:8" ht="45" x14ac:dyDescent="0.25">
      <c r="A2314" s="1" t="s">
        <v>2313</v>
      </c>
      <c r="B2314" s="1" t="str">
        <f>VLOOKUP(A2314, Kickstarter!B:C, 2, FALSE)</f>
        <v>Help Brooklyn psychedelic synth rockers DINOWALRUS release their 3rd Record, COMPLEXION, on vinyl!</v>
      </c>
      <c r="C2314" s="9">
        <f>VLOOKUP(A2314, Kickstarter!B:E, 3, FALSE)</f>
        <v>3000</v>
      </c>
      <c r="D2314">
        <f>VLOOKUP(A2314, Kickstarter!B:E, 4, FALSE)</f>
        <v>3236</v>
      </c>
      <c r="E2314" t="str">
        <f>VLOOKUP(A2314, Kickstarter!B:F, 5, FALSE)</f>
        <v>successful</v>
      </c>
      <c r="F2314" t="str">
        <f>VLOOKUP(A2314, Kickstarter!B:G, 6, FALSE)</f>
        <v>US</v>
      </c>
      <c r="G2314" t="str">
        <f>VLOOKUP(A2314, Kickstarter!B:H, 7, FALSE)</f>
        <v>USD</v>
      </c>
      <c r="H2314">
        <f>VLOOKUP(A2314, Kickstarter!B:I, 8, FALSE)</f>
        <v>1397862000</v>
      </c>
    </row>
    <row r="2315" spans="1:8" ht="30" x14ac:dyDescent="0.25">
      <c r="A2315" s="1" t="s">
        <v>2314</v>
      </c>
      <c r="B2315" s="1" t="str">
        <f>VLOOKUP(A2315, Kickstarter!B:C, 2, FALSE)</f>
        <v>A Sunny Day in Glasgow are recording a new album and we need your help!</v>
      </c>
      <c r="C2315" s="9">
        <f>VLOOKUP(A2315, Kickstarter!B:E, 3, FALSE)</f>
        <v>5000</v>
      </c>
      <c r="D2315">
        <f>VLOOKUP(A2315, Kickstarter!B:E, 4, FALSE)</f>
        <v>8792.02</v>
      </c>
      <c r="E2315" t="str">
        <f>VLOOKUP(A2315, Kickstarter!B:F, 5, FALSE)</f>
        <v>successful</v>
      </c>
      <c r="F2315" t="str">
        <f>VLOOKUP(A2315, Kickstarter!B:G, 6, FALSE)</f>
        <v>US</v>
      </c>
      <c r="G2315" t="str">
        <f>VLOOKUP(A2315, Kickstarter!B:H, 7, FALSE)</f>
        <v>USD</v>
      </c>
      <c r="H2315">
        <f>VLOOKUP(A2315, Kickstarter!B:I, 8, FALSE)</f>
        <v>1336086026</v>
      </c>
    </row>
    <row r="2316" spans="1:8" ht="60" x14ac:dyDescent="0.25">
      <c r="A2316" s="1" t="s">
        <v>2315</v>
      </c>
      <c r="B2316" s="1" t="str">
        <f>VLOOKUP(A2316, Kickstarter!B:C, 2, FALSE)</f>
        <v>Eliot &amp; Eads, an Americana rock band of St. Louis natives, is recording an album about the heartland. Help them complete the record!</v>
      </c>
      <c r="C2316" s="9">
        <f>VLOOKUP(A2316, Kickstarter!B:E, 3, FALSE)</f>
        <v>1200</v>
      </c>
      <c r="D2316">
        <f>VLOOKUP(A2316, Kickstarter!B:E, 4, FALSE)</f>
        <v>1883.64</v>
      </c>
      <c r="E2316" t="str">
        <f>VLOOKUP(A2316, Kickstarter!B:F, 5, FALSE)</f>
        <v>successful</v>
      </c>
      <c r="F2316" t="str">
        <f>VLOOKUP(A2316, Kickstarter!B:G, 6, FALSE)</f>
        <v>US</v>
      </c>
      <c r="G2316" t="str">
        <f>VLOOKUP(A2316, Kickstarter!B:H, 7, FALSE)</f>
        <v>USD</v>
      </c>
      <c r="H2316">
        <f>VLOOKUP(A2316, Kickstarter!B:I, 8, FALSE)</f>
        <v>1339074857</v>
      </c>
    </row>
    <row r="2317" spans="1:8" ht="45" x14ac:dyDescent="0.25">
      <c r="A2317" s="1" t="s">
        <v>2316</v>
      </c>
      <c r="B2317" s="1" t="str">
        <f>VLOOKUP(A2317, Kickstarter!B:C, 2, FALSE)</f>
        <v>Rice invites you to be a part of the creation of their first album and spread their message of love.</v>
      </c>
      <c r="C2317" s="9">
        <f>VLOOKUP(A2317, Kickstarter!B:E, 3, FALSE)</f>
        <v>2500</v>
      </c>
      <c r="D2317">
        <f>VLOOKUP(A2317, Kickstarter!B:E, 4, FALSE)</f>
        <v>2565</v>
      </c>
      <c r="E2317" t="str">
        <f>VLOOKUP(A2317, Kickstarter!B:F, 5, FALSE)</f>
        <v>successful</v>
      </c>
      <c r="F2317" t="str">
        <f>VLOOKUP(A2317, Kickstarter!B:G, 6, FALSE)</f>
        <v>US</v>
      </c>
      <c r="G2317" t="str">
        <f>VLOOKUP(A2317, Kickstarter!B:H, 7, FALSE)</f>
        <v>USD</v>
      </c>
      <c r="H2317">
        <f>VLOOKUP(A2317, Kickstarter!B:I, 8, FALSE)</f>
        <v>1336238743</v>
      </c>
    </row>
    <row r="2318" spans="1:8" ht="60" x14ac:dyDescent="0.25">
      <c r="A2318" s="1" t="s">
        <v>2317</v>
      </c>
      <c r="B2318" s="1" t="str">
        <f>VLOOKUP(A2318, Kickstarter!B:C, 2, FALSE)</f>
        <v>"The Universal Thump" is the forthcoming orchestral pop album by acclaimed Brooklyn-based Australian singer-songwriter-pianist, Greta Gertler.</v>
      </c>
      <c r="C2318" s="9">
        <f>VLOOKUP(A2318, Kickstarter!B:E, 3, FALSE)</f>
        <v>15000</v>
      </c>
      <c r="D2318">
        <f>VLOOKUP(A2318, Kickstarter!B:E, 4, FALSE)</f>
        <v>15606.4</v>
      </c>
      <c r="E2318" t="str">
        <f>VLOOKUP(A2318, Kickstarter!B:F, 5, FALSE)</f>
        <v>successful</v>
      </c>
      <c r="F2318" t="str">
        <f>VLOOKUP(A2318, Kickstarter!B:G, 6, FALSE)</f>
        <v>US</v>
      </c>
      <c r="G2318" t="str">
        <f>VLOOKUP(A2318, Kickstarter!B:H, 7, FALSE)</f>
        <v>USD</v>
      </c>
      <c r="H2318">
        <f>VLOOKUP(A2318, Kickstarter!B:I, 8, FALSE)</f>
        <v>1260383040</v>
      </c>
    </row>
    <row r="2319" spans="1:8" ht="45" x14ac:dyDescent="0.25">
      <c r="A2319" s="1" t="s">
        <v>2318</v>
      </c>
      <c r="B2319" s="1" t="str">
        <f>VLOOKUP(A2319, Kickstarter!B:C, 2, FALSE)</f>
        <v>Snag the first Wolf Interval release by droners ibreatheFUR and He Can Jog. One month to preorder and then they're gone!</v>
      </c>
      <c r="C2319" s="9">
        <f>VLOOKUP(A2319, Kickstarter!B:E, 3, FALSE)</f>
        <v>400</v>
      </c>
      <c r="D2319">
        <f>VLOOKUP(A2319, Kickstarter!B:E, 4, FALSE)</f>
        <v>416</v>
      </c>
      <c r="E2319" t="str">
        <f>VLOOKUP(A2319, Kickstarter!B:F, 5, FALSE)</f>
        <v>successful</v>
      </c>
      <c r="F2319" t="str">
        <f>VLOOKUP(A2319, Kickstarter!B:G, 6, FALSE)</f>
        <v>US</v>
      </c>
      <c r="G2319" t="str">
        <f>VLOOKUP(A2319, Kickstarter!B:H, 7, FALSE)</f>
        <v>USD</v>
      </c>
      <c r="H2319">
        <f>VLOOKUP(A2319, Kickstarter!B:I, 8, FALSE)</f>
        <v>1266210000</v>
      </c>
    </row>
    <row r="2320" spans="1:8" ht="60" x14ac:dyDescent="0.25">
      <c r="A2320" s="1" t="s">
        <v>2319</v>
      </c>
      <c r="B2320" s="1" t="str">
        <f>VLOOKUP(A2320, Kickstarter!B:C, 2, FALSE)</f>
        <v>A book/CD by Michael Hearst featuring songs and factoids that celebrate some of the most bizarre (and under-appreciated) animals that roam the planet!</v>
      </c>
      <c r="C2320" s="9">
        <f>VLOOKUP(A2320, Kickstarter!B:E, 3, FALSE)</f>
        <v>5000</v>
      </c>
      <c r="D2320">
        <f>VLOOKUP(A2320, Kickstarter!B:E, 4, FALSE)</f>
        <v>6053</v>
      </c>
      <c r="E2320" t="str">
        <f>VLOOKUP(A2320, Kickstarter!B:F, 5, FALSE)</f>
        <v>successful</v>
      </c>
      <c r="F2320" t="str">
        <f>VLOOKUP(A2320, Kickstarter!B:G, 6, FALSE)</f>
        <v>US</v>
      </c>
      <c r="G2320" t="str">
        <f>VLOOKUP(A2320, Kickstarter!B:H, 7, FALSE)</f>
        <v>USD</v>
      </c>
      <c r="H2320">
        <f>VLOOKUP(A2320, Kickstarter!B:I, 8, FALSE)</f>
        <v>1253937540</v>
      </c>
    </row>
    <row r="2321" spans="1:8" ht="45" x14ac:dyDescent="0.25">
      <c r="A2321" s="1" t="s">
        <v>2320</v>
      </c>
      <c r="B2321" s="1" t="str">
        <f>VLOOKUP(A2321, Kickstarter!B:C, 2, FALSE)</f>
        <v>The upcoming debut full-length album from Nevada Color "Adventures" will be available Spring 2014 with your help!</v>
      </c>
      <c r="C2321" s="9">
        <f>VLOOKUP(A2321, Kickstarter!B:E, 3, FALSE)</f>
        <v>3000</v>
      </c>
      <c r="D2321">
        <f>VLOOKUP(A2321, Kickstarter!B:E, 4, FALSE)</f>
        <v>3231</v>
      </c>
      <c r="E2321" t="str">
        <f>VLOOKUP(A2321, Kickstarter!B:F, 5, FALSE)</f>
        <v>successful</v>
      </c>
      <c r="F2321" t="str">
        <f>VLOOKUP(A2321, Kickstarter!B:G, 6, FALSE)</f>
        <v>US</v>
      </c>
      <c r="G2321" t="str">
        <f>VLOOKUP(A2321, Kickstarter!B:H, 7, FALSE)</f>
        <v>USD</v>
      </c>
      <c r="H2321">
        <f>VLOOKUP(A2321, Kickstarter!B:I, 8, FALSE)</f>
        <v>1387072685</v>
      </c>
    </row>
    <row r="2322" spans="1:8" ht="60" x14ac:dyDescent="0.25">
      <c r="A2322" s="1" t="s">
        <v>2321</v>
      </c>
      <c r="B2322" s="1" t="str">
        <f>VLOOKUP(A2322, Kickstarter!B:C, 2, FALSE)</f>
        <v>We've been hard at work crafting our next batch of songs, and we need your help to record it!  Have a look at our quick witchy video!</v>
      </c>
      <c r="C2322" s="9">
        <f>VLOOKUP(A2322, Kickstarter!B:E, 3, FALSE)</f>
        <v>5000</v>
      </c>
      <c r="D2322">
        <f>VLOOKUP(A2322, Kickstarter!B:E, 4, FALSE)</f>
        <v>5433</v>
      </c>
      <c r="E2322" t="str">
        <f>VLOOKUP(A2322, Kickstarter!B:F, 5, FALSE)</f>
        <v>successful</v>
      </c>
      <c r="F2322" t="str">
        <f>VLOOKUP(A2322, Kickstarter!B:G, 6, FALSE)</f>
        <v>US</v>
      </c>
      <c r="G2322" t="str">
        <f>VLOOKUP(A2322, Kickstarter!B:H, 7, FALSE)</f>
        <v>USD</v>
      </c>
      <c r="H2322">
        <f>VLOOKUP(A2322, Kickstarter!B:I, 8, FALSE)</f>
        <v>1396463800</v>
      </c>
    </row>
    <row r="2323" spans="1:8" ht="45" x14ac:dyDescent="0.25">
      <c r="A2323" s="1" t="s">
        <v>2322</v>
      </c>
      <c r="B2323" s="1" t="str">
        <f>VLOOKUP(A2323, Kickstarter!B:C, 2, FALSE)</f>
        <v>Universal organic liquid seasoning brewed all natural from lupine, oat, salt and water for soups, salads, stews and more</v>
      </c>
      <c r="C2323" s="9">
        <f>VLOOKUP(A2323, Kickstarter!B:E, 3, FALSE)</f>
        <v>10557</v>
      </c>
      <c r="D2323">
        <f>VLOOKUP(A2323, Kickstarter!B:E, 4, FALSE)</f>
        <v>4130</v>
      </c>
      <c r="E2323" t="str">
        <f>VLOOKUP(A2323, Kickstarter!B:F, 5, FALSE)</f>
        <v>live</v>
      </c>
      <c r="F2323" t="str">
        <f>VLOOKUP(A2323, Kickstarter!B:G, 6, FALSE)</f>
        <v>AT</v>
      </c>
      <c r="G2323" t="str">
        <f>VLOOKUP(A2323, Kickstarter!B:H, 7, FALSE)</f>
        <v>EUR</v>
      </c>
      <c r="H2323">
        <f>VLOOKUP(A2323, Kickstarter!B:I, 8, FALSE)</f>
        <v>1491282901</v>
      </c>
    </row>
    <row r="2324" spans="1:8" ht="45" x14ac:dyDescent="0.25">
      <c r="A2324" s="1" t="s">
        <v>2323</v>
      </c>
      <c r="B2324" s="1" t="str">
        <f>VLOOKUP(A2324, Kickstarter!B:C, 2, FALSE)</f>
        <v>Jen bakes shortbread is a small batch, all natural shortbread cookie business looking for smart funding to grow!</v>
      </c>
      <c r="C2324" s="9">
        <f>VLOOKUP(A2324, Kickstarter!B:E, 3, FALSE)</f>
        <v>2700</v>
      </c>
      <c r="D2324">
        <f>VLOOKUP(A2324, Kickstarter!B:E, 4, FALSE)</f>
        <v>85</v>
      </c>
      <c r="E2324" t="str">
        <f>VLOOKUP(A2324, Kickstarter!B:F, 5, FALSE)</f>
        <v>live</v>
      </c>
      <c r="F2324" t="str">
        <f>VLOOKUP(A2324, Kickstarter!B:G, 6, FALSE)</f>
        <v>US</v>
      </c>
      <c r="G2324" t="str">
        <f>VLOOKUP(A2324, Kickstarter!B:H, 7, FALSE)</f>
        <v>USD</v>
      </c>
      <c r="H2324">
        <f>VLOOKUP(A2324, Kickstarter!B:I, 8, FALSE)</f>
        <v>1491769769</v>
      </c>
    </row>
    <row r="2325" spans="1:8" ht="45" x14ac:dyDescent="0.25">
      <c r="A2325" s="1" t="s">
        <v>2324</v>
      </c>
      <c r="B2325" s="1" t="str">
        <f>VLOOKUP(A2325, Kickstarter!B:C, 2, FALSE)</f>
        <v>You can never go wrong with a Beef Stick, great taste with no fillers and can easily goes with you everywhere.</v>
      </c>
      <c r="C2325" s="9">
        <f>VLOOKUP(A2325, Kickstarter!B:E, 3, FALSE)</f>
        <v>250</v>
      </c>
      <c r="D2325">
        <f>VLOOKUP(A2325, Kickstarter!B:E, 4, FALSE)</f>
        <v>120</v>
      </c>
      <c r="E2325" t="str">
        <f>VLOOKUP(A2325, Kickstarter!B:F, 5, FALSE)</f>
        <v>live</v>
      </c>
      <c r="F2325" t="str">
        <f>VLOOKUP(A2325, Kickstarter!B:G, 6, FALSE)</f>
        <v>US</v>
      </c>
      <c r="G2325" t="str">
        <f>VLOOKUP(A2325, Kickstarter!B:H, 7, FALSE)</f>
        <v>USD</v>
      </c>
      <c r="H2325">
        <f>VLOOKUP(A2325, Kickstarter!B:I, 8, FALSE)</f>
        <v>1490033247</v>
      </c>
    </row>
    <row r="2326" spans="1:8" ht="45" x14ac:dyDescent="0.25">
      <c r="A2326" s="1" t="s">
        <v>2325</v>
      </c>
      <c r="B2326" s="1" t="str">
        <f>VLOOKUP(A2326, Kickstarter!B:C, 2, FALSE)</f>
        <v>A city centre shop selling great locally made food with room to chat and learn about eachother.</v>
      </c>
      <c r="C2326" s="9">
        <f>VLOOKUP(A2326, Kickstarter!B:E, 3, FALSE)</f>
        <v>7500</v>
      </c>
      <c r="D2326">
        <f>VLOOKUP(A2326, Kickstarter!B:E, 4, FALSE)</f>
        <v>1555</v>
      </c>
      <c r="E2326" t="str">
        <f>VLOOKUP(A2326, Kickstarter!B:F, 5, FALSE)</f>
        <v>live</v>
      </c>
      <c r="F2326" t="str">
        <f>VLOOKUP(A2326, Kickstarter!B:G, 6, FALSE)</f>
        <v>GB</v>
      </c>
      <c r="G2326" t="str">
        <f>VLOOKUP(A2326, Kickstarter!B:H, 7, FALSE)</f>
        <v>GBP</v>
      </c>
      <c r="H2326">
        <f>VLOOKUP(A2326, Kickstarter!B:I, 8, FALSE)</f>
        <v>1490559285</v>
      </c>
    </row>
    <row r="2327" spans="1:8" ht="60" x14ac:dyDescent="0.25">
      <c r="A2327" s="1" t="s">
        <v>2326</v>
      </c>
      <c r="B2327" s="1" t="str">
        <f>VLOOKUP(A2327, Kickstarter!B:C, 2, FALSE)</f>
        <v>Do you like to Maga? Do you like hot sauce as spicy as your memes? Do you like sexy frogs? Of course you do were all adults here.</v>
      </c>
      <c r="C2327" s="9">
        <f>VLOOKUP(A2327, Kickstarter!B:E, 3, FALSE)</f>
        <v>1000</v>
      </c>
      <c r="D2327">
        <f>VLOOKUP(A2327, Kickstarter!B:E, 4, FALSE)</f>
        <v>80</v>
      </c>
      <c r="E2327" t="str">
        <f>VLOOKUP(A2327, Kickstarter!B:F, 5, FALSE)</f>
        <v>live</v>
      </c>
      <c r="F2327" t="str">
        <f>VLOOKUP(A2327, Kickstarter!B:G, 6, FALSE)</f>
        <v>US</v>
      </c>
      <c r="G2327" t="str">
        <f>VLOOKUP(A2327, Kickstarter!B:H, 7, FALSE)</f>
        <v>USD</v>
      </c>
      <c r="H2327">
        <f>VLOOKUP(A2327, Kickstarter!B:I, 8, FALSE)</f>
        <v>1490830331</v>
      </c>
    </row>
    <row r="2328" spans="1:8" ht="60" x14ac:dyDescent="0.25">
      <c r="A2328" s="1" t="s">
        <v>2327</v>
      </c>
      <c r="B2328" s="1" t="str">
        <f>VLOOKUP(A2328, Kickstarter!B:C, 2, FALSE)</f>
        <v>The Savage Wienerâ„¢ launched last Summer.  Our Premium wieners are already a hit, our next project is The Ultimate Steak Hot Dog.</v>
      </c>
      <c r="C2328" s="9">
        <f>VLOOKUP(A2328, Kickstarter!B:E, 3, FALSE)</f>
        <v>15000</v>
      </c>
      <c r="D2328">
        <f>VLOOKUP(A2328, Kickstarter!B:E, 4, FALSE)</f>
        <v>108</v>
      </c>
      <c r="E2328" t="str">
        <f>VLOOKUP(A2328, Kickstarter!B:F, 5, FALSE)</f>
        <v>live</v>
      </c>
      <c r="F2328" t="str">
        <f>VLOOKUP(A2328, Kickstarter!B:G, 6, FALSE)</f>
        <v>US</v>
      </c>
      <c r="G2328" t="str">
        <f>VLOOKUP(A2328, Kickstarter!B:H, 7, FALSE)</f>
        <v>USD</v>
      </c>
      <c r="H2328">
        <f>VLOOKUP(A2328, Kickstarter!B:I, 8, FALSE)</f>
        <v>1493571600</v>
      </c>
    </row>
    <row r="2329" spans="1:8" ht="45" x14ac:dyDescent="0.25">
      <c r="A2329" s="1" t="s">
        <v>2328</v>
      </c>
      <c r="B2329" s="1" t="str">
        <f>VLOOKUP(A2329, Kickstarter!B:C, 2, FALSE)</f>
        <v>Gourmet Fermentation in a Mason Jar. Create delicious, nutritious fermented foods at home.</v>
      </c>
      <c r="C2329" s="9">
        <f>VLOOKUP(A2329, Kickstarter!B:E, 3, FALSE)</f>
        <v>35000</v>
      </c>
      <c r="D2329">
        <f>VLOOKUP(A2329, Kickstarter!B:E, 4, FALSE)</f>
        <v>184133.01</v>
      </c>
      <c r="E2329" t="str">
        <f>VLOOKUP(A2329, Kickstarter!B:F, 5, FALSE)</f>
        <v>successful</v>
      </c>
      <c r="F2329" t="str">
        <f>VLOOKUP(A2329, Kickstarter!B:G, 6, FALSE)</f>
        <v>US</v>
      </c>
      <c r="G2329" t="str">
        <f>VLOOKUP(A2329, Kickstarter!B:H, 7, FALSE)</f>
        <v>USD</v>
      </c>
      <c r="H2329">
        <f>VLOOKUP(A2329, Kickstarter!B:I, 8, FALSE)</f>
        <v>1409090440</v>
      </c>
    </row>
    <row r="2330" spans="1:8" ht="60" x14ac:dyDescent="0.25">
      <c r="A2330" s="1" t="s">
        <v>2329</v>
      </c>
      <c r="B2330" s="1" t="str">
        <f>VLOOKUP(A2330, Kickstarter!B:C, 2, FALSE)</f>
        <v>Our mission: To launch our Crimson Hot Sauce &amp; introduce our Chili &amp; Garlic Pickles. 
Let's change the game together!</v>
      </c>
      <c r="C2330" s="9">
        <f>VLOOKUP(A2330, Kickstarter!B:E, 3, FALSE)</f>
        <v>10000</v>
      </c>
      <c r="D2330">
        <f>VLOOKUP(A2330, Kickstarter!B:E, 4, FALSE)</f>
        <v>25445</v>
      </c>
      <c r="E2330" t="str">
        <f>VLOOKUP(A2330, Kickstarter!B:F, 5, FALSE)</f>
        <v>successful</v>
      </c>
      <c r="F2330" t="str">
        <f>VLOOKUP(A2330, Kickstarter!B:G, 6, FALSE)</f>
        <v>US</v>
      </c>
      <c r="G2330" t="str">
        <f>VLOOKUP(A2330, Kickstarter!B:H, 7, FALSE)</f>
        <v>USD</v>
      </c>
      <c r="H2330">
        <f>VLOOKUP(A2330, Kickstarter!B:I, 8, FALSE)</f>
        <v>1434307537</v>
      </c>
    </row>
    <row r="2331" spans="1:8" ht="45" x14ac:dyDescent="0.25">
      <c r="A2331" s="1" t="s">
        <v>2330</v>
      </c>
      <c r="B2331" s="1" t="str">
        <f>VLOOKUP(A2331, Kickstarter!B:C, 2, FALSE)</f>
        <v>Vodka, whiskey and fruit brandy - coming soon! We are a coastal distillery located in historic Half Moon Bay, California.</v>
      </c>
      <c r="C2331" s="9">
        <f>VLOOKUP(A2331, Kickstarter!B:E, 3, FALSE)</f>
        <v>25000</v>
      </c>
      <c r="D2331">
        <f>VLOOKUP(A2331, Kickstarter!B:E, 4, FALSE)</f>
        <v>26480</v>
      </c>
      <c r="E2331" t="str">
        <f>VLOOKUP(A2331, Kickstarter!B:F, 5, FALSE)</f>
        <v>successful</v>
      </c>
      <c r="F2331" t="str">
        <f>VLOOKUP(A2331, Kickstarter!B:G, 6, FALSE)</f>
        <v>US</v>
      </c>
      <c r="G2331" t="str">
        <f>VLOOKUP(A2331, Kickstarter!B:H, 7, FALSE)</f>
        <v>USD</v>
      </c>
      <c r="H2331">
        <f>VLOOKUP(A2331, Kickstarter!B:I, 8, FALSE)</f>
        <v>1405609146</v>
      </c>
    </row>
    <row r="2332" spans="1:8" ht="60" x14ac:dyDescent="0.25">
      <c r="A2332" s="1" t="s">
        <v>2331</v>
      </c>
      <c r="B2332" s="1" t="str">
        <f>VLOOKUP(A2332, Kickstarter!B:C, 2, FALSE)</f>
        <v>Help us launch our whiskey program! With your support we'll barrel and age our first whiskeys: Bourbon, Rye and an American Whiskey.</v>
      </c>
      <c r="C2332" s="9">
        <f>VLOOKUP(A2332, Kickstarter!B:E, 3, FALSE)</f>
        <v>35000</v>
      </c>
      <c r="D2332">
        <f>VLOOKUP(A2332, Kickstarter!B:E, 4, FALSE)</f>
        <v>35848</v>
      </c>
      <c r="E2332" t="str">
        <f>VLOOKUP(A2332, Kickstarter!B:F, 5, FALSE)</f>
        <v>successful</v>
      </c>
      <c r="F2332" t="str">
        <f>VLOOKUP(A2332, Kickstarter!B:G, 6, FALSE)</f>
        <v>US</v>
      </c>
      <c r="G2332" t="str">
        <f>VLOOKUP(A2332, Kickstarter!B:H, 7, FALSE)</f>
        <v>USD</v>
      </c>
      <c r="H2332">
        <f>VLOOKUP(A2332, Kickstarter!B:I, 8, FALSE)</f>
        <v>1451001600</v>
      </c>
    </row>
    <row r="2333" spans="1:8" ht="45" x14ac:dyDescent="0.25">
      <c r="A2333" s="1" t="s">
        <v>2332</v>
      </c>
      <c r="B2333" s="1" t="str">
        <f>VLOOKUP(A2333, Kickstarter!B:C, 2, FALSE)</f>
        <v>Handcrafted, organic, single-origin, bean-to-bar, dark chocolate. Like fine wine, the secret is in the terroir.</v>
      </c>
      <c r="C2333" s="9">
        <f>VLOOKUP(A2333, Kickstarter!B:E, 3, FALSE)</f>
        <v>8000</v>
      </c>
      <c r="D2333">
        <f>VLOOKUP(A2333, Kickstarter!B:E, 4, FALSE)</f>
        <v>11545.1</v>
      </c>
      <c r="E2333" t="str">
        <f>VLOOKUP(A2333, Kickstarter!B:F, 5, FALSE)</f>
        <v>successful</v>
      </c>
      <c r="F2333" t="str">
        <f>VLOOKUP(A2333, Kickstarter!B:G, 6, FALSE)</f>
        <v>US</v>
      </c>
      <c r="G2333" t="str">
        <f>VLOOKUP(A2333, Kickstarter!B:H, 7, FALSE)</f>
        <v>USD</v>
      </c>
      <c r="H2333">
        <f>VLOOKUP(A2333, Kickstarter!B:I, 8, FALSE)</f>
        <v>1408320490</v>
      </c>
    </row>
    <row r="2334" spans="1:8" ht="60" x14ac:dyDescent="0.25">
      <c r="A2334" s="1" t="s">
        <v>2333</v>
      </c>
      <c r="B2334" s="1" t="str">
        <f>VLOOKUP(A2334, Kickstarter!B:C, 2, FALSE)</f>
        <v>Pre-order our delicious, organic, small batch dried pastas (and more) so we can buy a new pasta dryer and move to a commercial kitchen.</v>
      </c>
      <c r="C2334" s="9">
        <f>VLOOKUP(A2334, Kickstarter!B:E, 3, FALSE)</f>
        <v>25000</v>
      </c>
      <c r="D2334">
        <f>VLOOKUP(A2334, Kickstarter!B:E, 4, FALSE)</f>
        <v>26577</v>
      </c>
      <c r="E2334" t="str">
        <f>VLOOKUP(A2334, Kickstarter!B:F, 5, FALSE)</f>
        <v>successful</v>
      </c>
      <c r="F2334" t="str">
        <f>VLOOKUP(A2334, Kickstarter!B:G, 6, FALSE)</f>
        <v>US</v>
      </c>
      <c r="G2334" t="str">
        <f>VLOOKUP(A2334, Kickstarter!B:H, 7, FALSE)</f>
        <v>USD</v>
      </c>
      <c r="H2334">
        <f>VLOOKUP(A2334, Kickstarter!B:I, 8, FALSE)</f>
        <v>1423235071</v>
      </c>
    </row>
    <row r="2335" spans="1:8" ht="60" x14ac:dyDescent="0.25">
      <c r="A2335" s="1" t="s">
        <v>2334</v>
      </c>
      <c r="B2335" s="1" t="str">
        <f>VLOOKUP(A2335, Kickstarter!B:C, 2, FALSE)</f>
        <v>Homemade truffles for NYC chocolate fanatics. Truffle recipes for chocolate addicts from all over the world. Chocolate lovers unite.</v>
      </c>
      <c r="C2335" s="9">
        <f>VLOOKUP(A2335, Kickstarter!B:E, 3, FALSE)</f>
        <v>600</v>
      </c>
      <c r="D2335">
        <f>VLOOKUP(A2335, Kickstarter!B:E, 4, FALSE)</f>
        <v>1273</v>
      </c>
      <c r="E2335" t="str">
        <f>VLOOKUP(A2335, Kickstarter!B:F, 5, FALSE)</f>
        <v>successful</v>
      </c>
      <c r="F2335" t="str">
        <f>VLOOKUP(A2335, Kickstarter!B:G, 6, FALSE)</f>
        <v>US</v>
      </c>
      <c r="G2335" t="str">
        <f>VLOOKUP(A2335, Kickstarter!B:H, 7, FALSE)</f>
        <v>USD</v>
      </c>
      <c r="H2335">
        <f>VLOOKUP(A2335, Kickstarter!B:I, 8, FALSE)</f>
        <v>1401385800</v>
      </c>
    </row>
    <row r="2336" spans="1:8" ht="45" x14ac:dyDescent="0.25">
      <c r="A2336" s="1" t="s">
        <v>2335</v>
      </c>
      <c r="B2336" s="1" t="str">
        <f>VLOOKUP(A2336, Kickstarter!B:C, 2, FALSE)</f>
        <v>Help us get our delicious, organic, artisanal frozen pops on grocery store shelves in the Baltimore &amp; DC areas.</v>
      </c>
      <c r="C2336" s="9">
        <f>VLOOKUP(A2336, Kickstarter!B:E, 3, FALSE)</f>
        <v>4000</v>
      </c>
      <c r="D2336">
        <f>VLOOKUP(A2336, Kickstarter!B:E, 4, FALSE)</f>
        <v>4078</v>
      </c>
      <c r="E2336" t="str">
        <f>VLOOKUP(A2336, Kickstarter!B:F, 5, FALSE)</f>
        <v>successful</v>
      </c>
      <c r="F2336" t="str">
        <f>VLOOKUP(A2336, Kickstarter!B:G, 6, FALSE)</f>
        <v>US</v>
      </c>
      <c r="G2336" t="str">
        <f>VLOOKUP(A2336, Kickstarter!B:H, 7, FALSE)</f>
        <v>USD</v>
      </c>
      <c r="H2336">
        <f>VLOOKUP(A2336, Kickstarter!B:I, 8, FALSE)</f>
        <v>1415208840</v>
      </c>
    </row>
    <row r="2337" spans="1:8" ht="60" x14ac:dyDescent="0.25">
      <c r="A2337" s="1" t="s">
        <v>2336</v>
      </c>
      <c r="B2337" s="1" t="str">
        <f>VLOOKUP(A2337, Kickstarter!B:C, 2, FALSE)</f>
        <v>We hand-harvest water to make flake finishing salt. We're opening a modern-day salt works in historic Gloucester, Massachusetts!</v>
      </c>
      <c r="C2337" s="9">
        <f>VLOOKUP(A2337, Kickstarter!B:E, 3, FALSE)</f>
        <v>25000</v>
      </c>
      <c r="D2337">
        <f>VLOOKUP(A2337, Kickstarter!B:E, 4, FALSE)</f>
        <v>25568</v>
      </c>
      <c r="E2337" t="str">
        <f>VLOOKUP(A2337, Kickstarter!B:F, 5, FALSE)</f>
        <v>successful</v>
      </c>
      <c r="F2337" t="str">
        <f>VLOOKUP(A2337, Kickstarter!B:G, 6, FALSE)</f>
        <v>US</v>
      </c>
      <c r="G2337" t="str">
        <f>VLOOKUP(A2337, Kickstarter!B:H, 7, FALSE)</f>
        <v>USD</v>
      </c>
      <c r="H2337">
        <f>VLOOKUP(A2337, Kickstarter!B:I, 8, FALSE)</f>
        <v>1402494243</v>
      </c>
    </row>
    <row r="2338" spans="1:8" ht="45" x14ac:dyDescent="0.25">
      <c r="A2338" s="1" t="s">
        <v>2337</v>
      </c>
      <c r="B2338" s="1" t="str">
        <f>VLOOKUP(A2338, Kickstarter!B:C, 2, FALSE)</f>
        <v>Aged in whiskey barrels for a unique fruity, spicy, and smoky flavor. Youâ€™ve never tasted sriracha quite like this before.</v>
      </c>
      <c r="C2338" s="9">
        <f>VLOOKUP(A2338, Kickstarter!B:E, 3, FALSE)</f>
        <v>20000</v>
      </c>
      <c r="D2338">
        <f>VLOOKUP(A2338, Kickstarter!B:E, 4, FALSE)</f>
        <v>104146.51</v>
      </c>
      <c r="E2338" t="str">
        <f>VLOOKUP(A2338, Kickstarter!B:F, 5, FALSE)</f>
        <v>successful</v>
      </c>
      <c r="F2338" t="str">
        <f>VLOOKUP(A2338, Kickstarter!B:G, 6, FALSE)</f>
        <v>US</v>
      </c>
      <c r="G2338" t="str">
        <f>VLOOKUP(A2338, Kickstarter!B:H, 7, FALSE)</f>
        <v>USD</v>
      </c>
      <c r="H2338">
        <f>VLOOKUP(A2338, Kickstarter!B:I, 8, FALSE)</f>
        <v>1394316695</v>
      </c>
    </row>
    <row r="2339" spans="1:8" ht="45" x14ac:dyDescent="0.25">
      <c r="A2339" s="1" t="s">
        <v>2338</v>
      </c>
      <c r="B2339" s="1" t="str">
        <f>VLOOKUP(A2339, Kickstarter!B:C, 2, FALSE)</f>
        <v>We make small batch, locally sourced bitters and shrubs for cocktails and cooking.</v>
      </c>
      <c r="C2339" s="9">
        <f>VLOOKUP(A2339, Kickstarter!B:E, 3, FALSE)</f>
        <v>12000</v>
      </c>
      <c r="D2339">
        <f>VLOOKUP(A2339, Kickstarter!B:E, 4, FALSE)</f>
        <v>13279</v>
      </c>
      <c r="E2339" t="str">
        <f>VLOOKUP(A2339, Kickstarter!B:F, 5, FALSE)</f>
        <v>successful</v>
      </c>
      <c r="F2339" t="str">
        <f>VLOOKUP(A2339, Kickstarter!B:G, 6, FALSE)</f>
        <v>US</v>
      </c>
      <c r="G2339" t="str">
        <f>VLOOKUP(A2339, Kickstarter!B:H, 7, FALSE)</f>
        <v>USD</v>
      </c>
      <c r="H2339">
        <f>VLOOKUP(A2339, Kickstarter!B:I, 8, FALSE)</f>
        <v>1403796143</v>
      </c>
    </row>
    <row r="2340" spans="1:8" ht="45" x14ac:dyDescent="0.25">
      <c r="A2340" s="1" t="s">
        <v>2339</v>
      </c>
      <c r="B2340" s="1" t="str">
        <f>VLOOKUP(A2340, Kickstarter!B:C, 2, FALSE)</f>
        <v>Handcrafted treats made from dried fruits, nuts, spices &amp; dark chocolate. Gluten-free, dairy-free, soy-free, grain-free; flavor-full!</v>
      </c>
      <c r="C2340" s="9">
        <f>VLOOKUP(A2340, Kickstarter!B:E, 3, FALSE)</f>
        <v>15000</v>
      </c>
      <c r="D2340">
        <f>VLOOKUP(A2340, Kickstarter!B:E, 4, FALSE)</f>
        <v>15171.5</v>
      </c>
      <c r="E2340" t="str">
        <f>VLOOKUP(A2340, Kickstarter!B:F, 5, FALSE)</f>
        <v>successful</v>
      </c>
      <c r="F2340" t="str">
        <f>VLOOKUP(A2340, Kickstarter!B:G, 6, FALSE)</f>
        <v>US</v>
      </c>
      <c r="G2340" t="str">
        <f>VLOOKUP(A2340, Kickstarter!B:H, 7, FALSE)</f>
        <v>USD</v>
      </c>
      <c r="H2340">
        <f>VLOOKUP(A2340, Kickstarter!B:I, 8, FALSE)</f>
        <v>1404077484</v>
      </c>
    </row>
    <row r="2341" spans="1:8" ht="60" x14ac:dyDescent="0.25">
      <c r="A2341" s="1" t="s">
        <v>2340</v>
      </c>
      <c r="B2341" s="1" t="str">
        <f>VLOOKUP(A2341, Kickstarter!B:C, 2, FALSE)</f>
        <v>The 'food of the gods' has returned in molten glory! CACOCO revives drinking chocolate with a revolutionary sustainable model.</v>
      </c>
      <c r="C2341" s="9">
        <f>VLOOKUP(A2341, Kickstarter!B:E, 3, FALSE)</f>
        <v>25000</v>
      </c>
      <c r="D2341">
        <f>VLOOKUP(A2341, Kickstarter!B:E, 4, FALSE)</f>
        <v>73552</v>
      </c>
      <c r="E2341" t="str">
        <f>VLOOKUP(A2341, Kickstarter!B:F, 5, FALSE)</f>
        <v>successful</v>
      </c>
      <c r="F2341" t="str">
        <f>VLOOKUP(A2341, Kickstarter!B:G, 6, FALSE)</f>
        <v>US</v>
      </c>
      <c r="G2341" t="str">
        <f>VLOOKUP(A2341, Kickstarter!B:H, 7, FALSE)</f>
        <v>USD</v>
      </c>
      <c r="H2341">
        <f>VLOOKUP(A2341, Kickstarter!B:I, 8, FALSE)</f>
        <v>1482134340</v>
      </c>
    </row>
    <row r="2342" spans="1:8" ht="45" x14ac:dyDescent="0.25">
      <c r="A2342" s="1" t="s">
        <v>2341</v>
      </c>
      <c r="B2342" s="1" t="str">
        <f>VLOOKUP(A2342, Kickstarter!B:C, 2, FALSE)</f>
        <v>Strange Matter Coffee is opening a scratch bakery featuring craft doughnuts with vegan and gluten free options!</v>
      </c>
      <c r="C2342" s="9">
        <f>VLOOKUP(A2342, Kickstarter!B:E, 3, FALSE)</f>
        <v>40000</v>
      </c>
      <c r="D2342">
        <f>VLOOKUP(A2342, Kickstarter!B:E, 4, FALSE)</f>
        <v>42311</v>
      </c>
      <c r="E2342" t="str">
        <f>VLOOKUP(A2342, Kickstarter!B:F, 5, FALSE)</f>
        <v>successful</v>
      </c>
      <c r="F2342" t="str">
        <f>VLOOKUP(A2342, Kickstarter!B:G, 6, FALSE)</f>
        <v>US</v>
      </c>
      <c r="G2342" t="str">
        <f>VLOOKUP(A2342, Kickstarter!B:H, 7, FALSE)</f>
        <v>USD</v>
      </c>
      <c r="H2342">
        <f>VLOOKUP(A2342, Kickstarter!B:I, 8, FALSE)</f>
        <v>1477841138</v>
      </c>
    </row>
    <row r="2343" spans="1:8" ht="45" x14ac:dyDescent="0.25">
      <c r="A2343" s="1" t="s">
        <v>2342</v>
      </c>
      <c r="B2343" s="1" t="str">
        <f>VLOOKUP(A2343, Kickstarter!B:C, 2, FALSE)</f>
        <v>This website will serve as an interface to change lives and have a community routing for your success!</v>
      </c>
      <c r="C2343" s="9">
        <f>VLOOKUP(A2343, Kickstarter!B:E, 3, FALSE)</f>
        <v>5000</v>
      </c>
      <c r="D2343">
        <f>VLOOKUP(A2343, Kickstarter!B:E, 4, FALSE)</f>
        <v>0</v>
      </c>
      <c r="E2343" t="str">
        <f>VLOOKUP(A2343, Kickstarter!B:F, 5, FALSE)</f>
        <v>canceled</v>
      </c>
      <c r="F2343" t="str">
        <f>VLOOKUP(A2343, Kickstarter!B:G, 6, FALSE)</f>
        <v>US</v>
      </c>
      <c r="G2343" t="str">
        <f>VLOOKUP(A2343, Kickstarter!B:H, 7, FALSE)</f>
        <v>USD</v>
      </c>
      <c r="H2343">
        <f>VLOOKUP(A2343, Kickstarter!B:I, 8, FALSE)</f>
        <v>1436729504</v>
      </c>
    </row>
    <row r="2344" spans="1:8" ht="60" x14ac:dyDescent="0.25">
      <c r="A2344" s="1" t="s">
        <v>2343</v>
      </c>
      <c r="B2344" s="1" t="str">
        <f>VLOOKUP(A2344, Kickstarter!B:C, 2, FALSE)</f>
        <v>A series of informational and interactive online tutorials enabling businesses to proactively ensure mental and corporate vitality.</v>
      </c>
      <c r="C2344" s="9">
        <f>VLOOKUP(A2344, Kickstarter!B:E, 3, FALSE)</f>
        <v>5500</v>
      </c>
      <c r="D2344">
        <f>VLOOKUP(A2344, Kickstarter!B:E, 4, FALSE)</f>
        <v>0</v>
      </c>
      <c r="E2344" t="str">
        <f>VLOOKUP(A2344, Kickstarter!B:F, 5, FALSE)</f>
        <v>canceled</v>
      </c>
      <c r="F2344" t="str">
        <f>VLOOKUP(A2344, Kickstarter!B:G, 6, FALSE)</f>
        <v>US</v>
      </c>
      <c r="G2344" t="str">
        <f>VLOOKUP(A2344, Kickstarter!B:H, 7, FALSE)</f>
        <v>USD</v>
      </c>
      <c r="H2344">
        <f>VLOOKUP(A2344, Kickstarter!B:I, 8, FALSE)</f>
        <v>1412571600</v>
      </c>
    </row>
    <row r="2345" spans="1:8" ht="60" x14ac:dyDescent="0.25">
      <c r="A2345" s="1" t="s">
        <v>2344</v>
      </c>
      <c r="B2345" s="1" t="str">
        <f>VLOOKUP(A2345, Kickstarter!B:C, 2, FALSE)</f>
        <v>The most influential and prestigious awards program that honors innovation and leadership in mobile technology and entertainment</v>
      </c>
      <c r="C2345" s="9">
        <f>VLOOKUP(A2345, Kickstarter!B:E, 3, FALSE)</f>
        <v>10000</v>
      </c>
      <c r="D2345">
        <f>VLOOKUP(A2345, Kickstarter!B:E, 4, FALSE)</f>
        <v>300</v>
      </c>
      <c r="E2345" t="str">
        <f>VLOOKUP(A2345, Kickstarter!B:F, 5, FALSE)</f>
        <v>canceled</v>
      </c>
      <c r="F2345" t="str">
        <f>VLOOKUP(A2345, Kickstarter!B:G, 6, FALSE)</f>
        <v>US</v>
      </c>
      <c r="G2345" t="str">
        <f>VLOOKUP(A2345, Kickstarter!B:H, 7, FALSE)</f>
        <v>USD</v>
      </c>
      <c r="H2345">
        <f>VLOOKUP(A2345, Kickstarter!B:I, 8, FALSE)</f>
        <v>1452282420</v>
      </c>
    </row>
    <row r="2346" spans="1:8" ht="60" x14ac:dyDescent="0.25">
      <c r="A2346" s="1" t="s">
        <v>2345</v>
      </c>
      <c r="B2346" s="1" t="str">
        <f>VLOOKUP(A2346, Kickstarter!B:C, 2, FALSE)</f>
        <v>SAVE MONEY! Stop worrying about account disputes, supervising installs, and corporation bull-****. We actively negotiate on your behalf</v>
      </c>
      <c r="C2346" s="9">
        <f>VLOOKUP(A2346, Kickstarter!B:E, 3, FALSE)</f>
        <v>1000</v>
      </c>
      <c r="D2346">
        <f>VLOOKUP(A2346, Kickstarter!B:E, 4, FALSE)</f>
        <v>1</v>
      </c>
      <c r="E2346" t="str">
        <f>VLOOKUP(A2346, Kickstarter!B:F, 5, FALSE)</f>
        <v>canceled</v>
      </c>
      <c r="F2346" t="str">
        <f>VLOOKUP(A2346, Kickstarter!B:G, 6, FALSE)</f>
        <v>CA</v>
      </c>
      <c r="G2346" t="str">
        <f>VLOOKUP(A2346, Kickstarter!B:H, 7, FALSE)</f>
        <v>CAD</v>
      </c>
      <c r="H2346">
        <f>VLOOKUP(A2346, Kickstarter!B:I, 8, FALSE)</f>
        <v>1466789269</v>
      </c>
    </row>
    <row r="2347" spans="1:8" ht="60" x14ac:dyDescent="0.25">
      <c r="A2347" s="1" t="s">
        <v>2346</v>
      </c>
      <c r="B2347" s="1" t="str">
        <f>VLOOKUP(A2347, Kickstarter!B:C, 2, FALSE)</f>
        <v>My team and I are creating a social media website for pet lovers across the world! Fashion, animal shows, adoptions, and more.</v>
      </c>
      <c r="C2347" s="9">
        <f>VLOOKUP(A2347, Kickstarter!B:E, 3, FALSE)</f>
        <v>3000</v>
      </c>
      <c r="D2347">
        <f>VLOOKUP(A2347, Kickstarter!B:E, 4, FALSE)</f>
        <v>0</v>
      </c>
      <c r="E2347" t="str">
        <f>VLOOKUP(A2347, Kickstarter!B:F, 5, FALSE)</f>
        <v>canceled</v>
      </c>
      <c r="F2347" t="str">
        <f>VLOOKUP(A2347, Kickstarter!B:G, 6, FALSE)</f>
        <v>US</v>
      </c>
      <c r="G2347" t="str">
        <f>VLOOKUP(A2347, Kickstarter!B:H, 7, FALSE)</f>
        <v>USD</v>
      </c>
      <c r="H2347">
        <f>VLOOKUP(A2347, Kickstarter!B:I, 8, FALSE)</f>
        <v>1427845140</v>
      </c>
    </row>
    <row r="2348" spans="1:8" ht="45" x14ac:dyDescent="0.25">
      <c r="A2348" s="1" t="s">
        <v>2347</v>
      </c>
      <c r="B2348" s="1" t="str">
        <f>VLOOKUP(A2348, Kickstarter!B:C, 2, FALSE)</f>
        <v>Watch and Make FREE 3D Videos &amp; Pics - No Viewer needed. To Help Learn we have Training and Instant 3D viewers.</v>
      </c>
      <c r="C2348" s="9">
        <f>VLOOKUP(A2348, Kickstarter!B:E, 3, FALSE)</f>
        <v>60000</v>
      </c>
      <c r="D2348">
        <f>VLOOKUP(A2348, Kickstarter!B:E, 4, FALSE)</f>
        <v>39</v>
      </c>
      <c r="E2348" t="str">
        <f>VLOOKUP(A2348, Kickstarter!B:F, 5, FALSE)</f>
        <v>canceled</v>
      </c>
      <c r="F2348" t="str">
        <f>VLOOKUP(A2348, Kickstarter!B:G, 6, FALSE)</f>
        <v>US</v>
      </c>
      <c r="G2348" t="str">
        <f>VLOOKUP(A2348, Kickstarter!B:H, 7, FALSE)</f>
        <v>USD</v>
      </c>
      <c r="H2348">
        <f>VLOOKUP(A2348, Kickstarter!B:I, 8, FALSE)</f>
        <v>1476731431</v>
      </c>
    </row>
    <row r="2349" spans="1:8" ht="45" x14ac:dyDescent="0.25">
      <c r="A2349" s="1" t="s">
        <v>2348</v>
      </c>
      <c r="B2349" s="1" t="str">
        <f>VLOOKUP(A2349, Kickstarter!B:C, 2, FALSE)</f>
        <v>Back this project and get access to a course about building COMPLETE web applications without coding.</v>
      </c>
      <c r="C2349" s="9">
        <f>VLOOKUP(A2349, Kickstarter!B:E, 3, FALSE)</f>
        <v>1000</v>
      </c>
      <c r="D2349">
        <f>VLOOKUP(A2349, Kickstarter!B:E, 4, FALSE)</f>
        <v>15</v>
      </c>
      <c r="E2349" t="str">
        <f>VLOOKUP(A2349, Kickstarter!B:F, 5, FALSE)</f>
        <v>canceled</v>
      </c>
      <c r="F2349" t="str">
        <f>VLOOKUP(A2349, Kickstarter!B:G, 6, FALSE)</f>
        <v>US</v>
      </c>
      <c r="G2349" t="str">
        <f>VLOOKUP(A2349, Kickstarter!B:H, 7, FALSE)</f>
        <v>USD</v>
      </c>
      <c r="H2349">
        <f>VLOOKUP(A2349, Kickstarter!B:I, 8, FALSE)</f>
        <v>1472135676</v>
      </c>
    </row>
    <row r="2350" spans="1:8" ht="60" x14ac:dyDescent="0.25">
      <c r="A2350" s="1" t="s">
        <v>2349</v>
      </c>
      <c r="B2350" s="1" t="str">
        <f>VLOOKUP(A2350, Kickstarter!B:C, 2, FALSE)</f>
        <v>Own, Buy, Sell 3D property! 3D games, 3D traveling and earn in one virtual 3D NEASPACE, Best for Oculus Rift environment.</v>
      </c>
      <c r="C2350" s="9">
        <f>VLOOKUP(A2350, Kickstarter!B:E, 3, FALSE)</f>
        <v>70000</v>
      </c>
      <c r="D2350">
        <f>VLOOKUP(A2350, Kickstarter!B:E, 4, FALSE)</f>
        <v>270</v>
      </c>
      <c r="E2350" t="str">
        <f>VLOOKUP(A2350, Kickstarter!B:F, 5, FALSE)</f>
        <v>canceled</v>
      </c>
      <c r="F2350" t="str">
        <f>VLOOKUP(A2350, Kickstarter!B:G, 6, FALSE)</f>
        <v>US</v>
      </c>
      <c r="G2350" t="str">
        <f>VLOOKUP(A2350, Kickstarter!B:H, 7, FALSE)</f>
        <v>USD</v>
      </c>
      <c r="H2350">
        <f>VLOOKUP(A2350, Kickstarter!B:I, 8, FALSE)</f>
        <v>1456006938</v>
      </c>
    </row>
    <row r="2351" spans="1:8" ht="45" x14ac:dyDescent="0.25">
      <c r="A2351" s="1" t="s">
        <v>2350</v>
      </c>
      <c r="B2351" s="1" t="str">
        <f>VLOOKUP(A2351, Kickstarter!B:C, 2, FALSE)</f>
        <v>Poliword tries to provide the people of the world an opportunity to make real changes in their government through the internet.</v>
      </c>
      <c r="C2351" s="9">
        <f>VLOOKUP(A2351, Kickstarter!B:E, 3, FALSE)</f>
        <v>474900</v>
      </c>
      <c r="D2351">
        <f>VLOOKUP(A2351, Kickstarter!B:E, 4, FALSE)</f>
        <v>0</v>
      </c>
      <c r="E2351" t="str">
        <f>VLOOKUP(A2351, Kickstarter!B:F, 5, FALSE)</f>
        <v>canceled</v>
      </c>
      <c r="F2351" t="str">
        <f>VLOOKUP(A2351, Kickstarter!B:G, 6, FALSE)</f>
        <v>SE</v>
      </c>
      <c r="G2351" t="str">
        <f>VLOOKUP(A2351, Kickstarter!B:H, 7, FALSE)</f>
        <v>SEK</v>
      </c>
      <c r="H2351">
        <f>VLOOKUP(A2351, Kickstarter!B:I, 8, FALSE)</f>
        <v>1439318228</v>
      </c>
    </row>
    <row r="2352" spans="1:8" ht="45" x14ac:dyDescent="0.25">
      <c r="A2352" s="1" t="s">
        <v>2351</v>
      </c>
      <c r="B2352" s="1" t="str">
        <f>VLOOKUP(A2352, Kickstarter!B:C, 2, FALSE)</f>
        <v>HoxWi are the future for real time interaction with on-line customers via chat or video conference.</v>
      </c>
      <c r="C2352" s="9">
        <f>VLOOKUP(A2352, Kickstarter!B:E, 3, FALSE)</f>
        <v>50000</v>
      </c>
      <c r="D2352">
        <f>VLOOKUP(A2352, Kickstarter!B:E, 4, FALSE)</f>
        <v>0</v>
      </c>
      <c r="E2352" t="str">
        <f>VLOOKUP(A2352, Kickstarter!B:F, 5, FALSE)</f>
        <v>canceled</v>
      </c>
      <c r="F2352" t="str">
        <f>VLOOKUP(A2352, Kickstarter!B:G, 6, FALSE)</f>
        <v>IE</v>
      </c>
      <c r="G2352" t="str">
        <f>VLOOKUP(A2352, Kickstarter!B:H, 7, FALSE)</f>
        <v>EUR</v>
      </c>
      <c r="H2352">
        <f>VLOOKUP(A2352, Kickstarter!B:I, 8, FALSE)</f>
        <v>1483474370</v>
      </c>
    </row>
    <row r="2353" spans="1:8" ht="30" x14ac:dyDescent="0.25">
      <c r="A2353" s="1" t="s">
        <v>2352</v>
      </c>
      <c r="B2353" s="1" t="str">
        <f>VLOOKUP(A2353, Kickstarter!B:C, 2, FALSE)</f>
        <v>Donate $30 or more and receive a free selfie stick.</v>
      </c>
      <c r="C2353" s="9">
        <f>VLOOKUP(A2353, Kickstarter!B:E, 3, FALSE)</f>
        <v>18900</v>
      </c>
      <c r="D2353">
        <f>VLOOKUP(A2353, Kickstarter!B:E, 4, FALSE)</f>
        <v>108</v>
      </c>
      <c r="E2353" t="str">
        <f>VLOOKUP(A2353, Kickstarter!B:F, 5, FALSE)</f>
        <v>canceled</v>
      </c>
      <c r="F2353" t="str">
        <f>VLOOKUP(A2353, Kickstarter!B:G, 6, FALSE)</f>
        <v>NZ</v>
      </c>
      <c r="G2353" t="str">
        <f>VLOOKUP(A2353, Kickstarter!B:H, 7, FALSE)</f>
        <v>NZD</v>
      </c>
      <c r="H2353">
        <f>VLOOKUP(A2353, Kickstarter!B:I, 8, FALSE)</f>
        <v>1430360739</v>
      </c>
    </row>
    <row r="2354" spans="1:8" ht="45" x14ac:dyDescent="0.25">
      <c r="A2354" s="1" t="s">
        <v>2353</v>
      </c>
      <c r="B2354" s="1" t="str">
        <f>VLOOKUP(A2354, Kickstarter!B:C, 2, FALSE)</f>
        <v>It is the mission of the Seekerâ€™s School of Thought and Philosophy to provide a safe and nurturing environment for all.</v>
      </c>
      <c r="C2354" s="9">
        <f>VLOOKUP(A2354, Kickstarter!B:E, 3, FALSE)</f>
        <v>2000</v>
      </c>
      <c r="D2354">
        <f>VLOOKUP(A2354, Kickstarter!B:E, 4, FALSE)</f>
        <v>0</v>
      </c>
      <c r="E2354" t="str">
        <f>VLOOKUP(A2354, Kickstarter!B:F, 5, FALSE)</f>
        <v>canceled</v>
      </c>
      <c r="F2354" t="str">
        <f>VLOOKUP(A2354, Kickstarter!B:G, 6, FALSE)</f>
        <v>US</v>
      </c>
      <c r="G2354" t="str">
        <f>VLOOKUP(A2354, Kickstarter!B:H, 7, FALSE)</f>
        <v>USD</v>
      </c>
      <c r="H2354">
        <f>VLOOKUP(A2354, Kickstarter!B:I, 8, FALSE)</f>
        <v>1433603552</v>
      </c>
    </row>
    <row r="2355" spans="1:8" ht="60" x14ac:dyDescent="0.25">
      <c r="A2355" s="1" t="s">
        <v>2354</v>
      </c>
      <c r="B2355" s="1" t="str">
        <f>VLOOKUP(A2355, Kickstarter!B:C, 2, FALSE)</f>
        <v>The best dating website for bronys and pegasisters. The reason I'm trying to get the funds for this project is that I need a laptop.</v>
      </c>
      <c r="C2355" s="9">
        <f>VLOOKUP(A2355, Kickstarter!B:E, 3, FALSE)</f>
        <v>1000</v>
      </c>
      <c r="D2355">
        <f>VLOOKUP(A2355, Kickstarter!B:E, 4, FALSE)</f>
        <v>0</v>
      </c>
      <c r="E2355" t="str">
        <f>VLOOKUP(A2355, Kickstarter!B:F, 5, FALSE)</f>
        <v>canceled</v>
      </c>
      <c r="F2355" t="str">
        <f>VLOOKUP(A2355, Kickstarter!B:G, 6, FALSE)</f>
        <v>US</v>
      </c>
      <c r="G2355" t="str">
        <f>VLOOKUP(A2355, Kickstarter!B:H, 7, FALSE)</f>
        <v>USD</v>
      </c>
      <c r="H2355">
        <f>VLOOKUP(A2355, Kickstarter!B:I, 8, FALSE)</f>
        <v>1429632822</v>
      </c>
    </row>
    <row r="2356" spans="1:8" ht="45" x14ac:dyDescent="0.25">
      <c r="A2356" s="1" t="s">
        <v>2355</v>
      </c>
      <c r="B2356" s="1" t="str">
        <f>VLOOKUP(A2356, Kickstarter!B:C, 2, FALSE)</f>
        <v>Almost done with doctorate degree but need funding of $35,000 to complete research of project.</v>
      </c>
      <c r="C2356" s="9">
        <f>VLOOKUP(A2356, Kickstarter!B:E, 3, FALSE)</f>
        <v>35000</v>
      </c>
      <c r="D2356">
        <f>VLOOKUP(A2356, Kickstarter!B:E, 4, FALSE)</f>
        <v>25</v>
      </c>
      <c r="E2356" t="str">
        <f>VLOOKUP(A2356, Kickstarter!B:F, 5, FALSE)</f>
        <v>canceled</v>
      </c>
      <c r="F2356" t="str">
        <f>VLOOKUP(A2356, Kickstarter!B:G, 6, FALSE)</f>
        <v>US</v>
      </c>
      <c r="G2356" t="str">
        <f>VLOOKUP(A2356, Kickstarter!B:H, 7, FALSE)</f>
        <v>USD</v>
      </c>
      <c r="H2356">
        <f>VLOOKUP(A2356, Kickstarter!B:I, 8, FALSE)</f>
        <v>1420910460</v>
      </c>
    </row>
    <row r="2357" spans="1:8" ht="45" x14ac:dyDescent="0.25">
      <c r="A2357" s="1" t="s">
        <v>2356</v>
      </c>
      <c r="B2357" s="1" t="str">
        <f>VLOOKUP(A2357, Kickstarter!B:C, 2, FALSE)</f>
        <v>PriceItUpPlease will be an easy to use website that estimates the amount of your startup costs for that great idea you have!</v>
      </c>
      <c r="C2357" s="9">
        <f>VLOOKUP(A2357, Kickstarter!B:E, 3, FALSE)</f>
        <v>8000</v>
      </c>
      <c r="D2357">
        <f>VLOOKUP(A2357, Kickstarter!B:E, 4, FALSE)</f>
        <v>55</v>
      </c>
      <c r="E2357" t="str">
        <f>VLOOKUP(A2357, Kickstarter!B:F, 5, FALSE)</f>
        <v>canceled</v>
      </c>
      <c r="F2357" t="str">
        <f>VLOOKUP(A2357, Kickstarter!B:G, 6, FALSE)</f>
        <v>AU</v>
      </c>
      <c r="G2357" t="str">
        <f>VLOOKUP(A2357, Kickstarter!B:H, 7, FALSE)</f>
        <v>AUD</v>
      </c>
      <c r="H2357">
        <f>VLOOKUP(A2357, Kickstarter!B:I, 8, FALSE)</f>
        <v>1430604136</v>
      </c>
    </row>
    <row r="2358" spans="1:8" ht="30" x14ac:dyDescent="0.25">
      <c r="A2358" s="1" t="s">
        <v>2357</v>
      </c>
      <c r="B2358" s="1" t="str">
        <f>VLOOKUP(A2358, Kickstarter!B:C, 2, FALSE)</f>
        <v>HardstyleUnited.com The Global Hardstyle community. Your Hardstyle community.</v>
      </c>
      <c r="C2358" s="9">
        <f>VLOOKUP(A2358, Kickstarter!B:E, 3, FALSE)</f>
        <v>10000</v>
      </c>
      <c r="D2358">
        <f>VLOOKUP(A2358, Kickstarter!B:E, 4, FALSE)</f>
        <v>0</v>
      </c>
      <c r="E2358" t="str">
        <f>VLOOKUP(A2358, Kickstarter!B:F, 5, FALSE)</f>
        <v>canceled</v>
      </c>
      <c r="F2358" t="str">
        <f>VLOOKUP(A2358, Kickstarter!B:G, 6, FALSE)</f>
        <v>NL</v>
      </c>
      <c r="G2358" t="str">
        <f>VLOOKUP(A2358, Kickstarter!B:H, 7, FALSE)</f>
        <v>EUR</v>
      </c>
      <c r="H2358">
        <f>VLOOKUP(A2358, Kickstarter!B:I, 8, FALSE)</f>
        <v>1433530104</v>
      </c>
    </row>
    <row r="2359" spans="1:8" ht="45" x14ac:dyDescent="0.25">
      <c r="A2359" s="1" t="s">
        <v>2358</v>
      </c>
      <c r="B2359" s="1" t="str">
        <f>VLOOKUP(A2359, Kickstarter!B:C, 2, FALSE)</f>
        <v>Click For Therapy is a website that was created to connect consumers and therapists across the UK.</v>
      </c>
      <c r="C2359" s="9">
        <f>VLOOKUP(A2359, Kickstarter!B:E, 3, FALSE)</f>
        <v>27000</v>
      </c>
      <c r="D2359">
        <f>VLOOKUP(A2359, Kickstarter!B:E, 4, FALSE)</f>
        <v>0</v>
      </c>
      <c r="E2359" t="str">
        <f>VLOOKUP(A2359, Kickstarter!B:F, 5, FALSE)</f>
        <v>canceled</v>
      </c>
      <c r="F2359" t="str">
        <f>VLOOKUP(A2359, Kickstarter!B:G, 6, FALSE)</f>
        <v>GB</v>
      </c>
      <c r="G2359" t="str">
        <f>VLOOKUP(A2359, Kickstarter!B:H, 7, FALSE)</f>
        <v>GBP</v>
      </c>
      <c r="H2359">
        <f>VLOOKUP(A2359, Kickstarter!B:I, 8, FALSE)</f>
        <v>1445093578</v>
      </c>
    </row>
    <row r="2360" spans="1:8" ht="45" x14ac:dyDescent="0.25">
      <c r="A2360" s="1" t="s">
        <v>2359</v>
      </c>
      <c r="B2360" s="1" t="str">
        <f>VLOOKUP(A2360, Kickstarter!B:C, 2, FALSE)</f>
        <v>A website to auction, sell and swap items in the uk without a charge, without excess fees, the next ebay.</v>
      </c>
      <c r="C2360" s="9">
        <f>VLOOKUP(A2360, Kickstarter!B:E, 3, FALSE)</f>
        <v>1500</v>
      </c>
      <c r="D2360">
        <f>VLOOKUP(A2360, Kickstarter!B:E, 4, FALSE)</f>
        <v>0</v>
      </c>
      <c r="E2360" t="str">
        <f>VLOOKUP(A2360, Kickstarter!B:F, 5, FALSE)</f>
        <v>canceled</v>
      </c>
      <c r="F2360" t="str">
        <f>VLOOKUP(A2360, Kickstarter!B:G, 6, FALSE)</f>
        <v>GB</v>
      </c>
      <c r="G2360" t="str">
        <f>VLOOKUP(A2360, Kickstarter!B:H, 7, FALSE)</f>
        <v>GBP</v>
      </c>
      <c r="H2360">
        <f>VLOOKUP(A2360, Kickstarter!B:I, 8, FALSE)</f>
        <v>1422664740</v>
      </c>
    </row>
    <row r="2361" spans="1:8" ht="45" x14ac:dyDescent="0.25">
      <c r="A2361" s="1" t="s">
        <v>2360</v>
      </c>
      <c r="B2361" s="1" t="str">
        <f>VLOOKUP(A2361, Kickstarter!B:C, 2, FALSE)</f>
        <v>I want to crowdfund the sequencing of my own genome to make it publicly available with crowd-sourced interpretation.</v>
      </c>
      <c r="C2361" s="9">
        <f>VLOOKUP(A2361, Kickstarter!B:E, 3, FALSE)</f>
        <v>7500</v>
      </c>
      <c r="D2361">
        <f>VLOOKUP(A2361, Kickstarter!B:E, 4, FALSE)</f>
        <v>1101</v>
      </c>
      <c r="E2361" t="str">
        <f>VLOOKUP(A2361, Kickstarter!B:F, 5, FALSE)</f>
        <v>canceled</v>
      </c>
      <c r="F2361" t="str">
        <f>VLOOKUP(A2361, Kickstarter!B:G, 6, FALSE)</f>
        <v>US</v>
      </c>
      <c r="G2361" t="str">
        <f>VLOOKUP(A2361, Kickstarter!B:H, 7, FALSE)</f>
        <v>USD</v>
      </c>
      <c r="H2361">
        <f>VLOOKUP(A2361, Kickstarter!B:I, 8, FALSE)</f>
        <v>1438616124</v>
      </c>
    </row>
    <row r="2362" spans="1:8" ht="45" x14ac:dyDescent="0.25">
      <c r="A2362" s="1" t="s">
        <v>2361</v>
      </c>
      <c r="B2362" s="1" t="str">
        <f>VLOOKUP(A2362, Kickstarter!B:C, 2, FALSE)</f>
        <v>Welcome to Bee Bay Canada, your commission free microjobs website.  Sell at any price and keep 100% of what you earn!</v>
      </c>
      <c r="C2362" s="9">
        <f>VLOOKUP(A2362, Kickstarter!B:E, 3, FALSE)</f>
        <v>5000</v>
      </c>
      <c r="D2362">
        <f>VLOOKUP(A2362, Kickstarter!B:E, 4, FALSE)</f>
        <v>2</v>
      </c>
      <c r="E2362" t="str">
        <f>VLOOKUP(A2362, Kickstarter!B:F, 5, FALSE)</f>
        <v>canceled</v>
      </c>
      <c r="F2362" t="str">
        <f>VLOOKUP(A2362, Kickstarter!B:G, 6, FALSE)</f>
        <v>CA</v>
      </c>
      <c r="G2362" t="str">
        <f>VLOOKUP(A2362, Kickstarter!B:H, 7, FALSE)</f>
        <v>CAD</v>
      </c>
      <c r="H2362">
        <f>VLOOKUP(A2362, Kickstarter!B:I, 8, FALSE)</f>
        <v>1454864280</v>
      </c>
    </row>
    <row r="2363" spans="1:8" ht="60" x14ac:dyDescent="0.25">
      <c r="A2363" s="1" t="s">
        <v>2362</v>
      </c>
      <c r="B2363" s="1" t="str">
        <f>VLOOKUP(A2363, Kickstarter!B:C, 2, FALSE)</f>
        <v>A website for email/sms alerts of your personal selection, comparison of prices,consolidated database, best deals around for clothing.</v>
      </c>
      <c r="C2363" s="9">
        <f>VLOOKUP(A2363, Kickstarter!B:E, 3, FALSE)</f>
        <v>200</v>
      </c>
      <c r="D2363">
        <f>VLOOKUP(A2363, Kickstarter!B:E, 4, FALSE)</f>
        <v>0</v>
      </c>
      <c r="E2363" t="str">
        <f>VLOOKUP(A2363, Kickstarter!B:F, 5, FALSE)</f>
        <v>canceled</v>
      </c>
      <c r="F2363" t="str">
        <f>VLOOKUP(A2363, Kickstarter!B:G, 6, FALSE)</f>
        <v>CA</v>
      </c>
      <c r="G2363" t="str">
        <f>VLOOKUP(A2363, Kickstarter!B:H, 7, FALSE)</f>
        <v>CAD</v>
      </c>
      <c r="H2363">
        <f>VLOOKUP(A2363, Kickstarter!B:I, 8, FALSE)</f>
        <v>1462053600</v>
      </c>
    </row>
    <row r="2364" spans="1:8" ht="45" x14ac:dyDescent="0.25">
      <c r="A2364" s="1" t="s">
        <v>2363</v>
      </c>
      <c r="B2364" s="1" t="str">
        <f>VLOOKUP(A2364, Kickstarter!B:C, 2, FALSE)</f>
        <v>The Columbus Ruby Brigade has brought monthly ruby goodness and camaraderie to all participants.</v>
      </c>
      <c r="C2364" s="9">
        <f>VLOOKUP(A2364, Kickstarter!B:E, 3, FALSE)</f>
        <v>420</v>
      </c>
      <c r="D2364">
        <f>VLOOKUP(A2364, Kickstarter!B:E, 4, FALSE)</f>
        <v>120</v>
      </c>
      <c r="E2364" t="str">
        <f>VLOOKUP(A2364, Kickstarter!B:F, 5, FALSE)</f>
        <v>canceled</v>
      </c>
      <c r="F2364" t="str">
        <f>VLOOKUP(A2364, Kickstarter!B:G, 6, FALSE)</f>
        <v>US</v>
      </c>
      <c r="G2364" t="str">
        <f>VLOOKUP(A2364, Kickstarter!B:H, 7, FALSE)</f>
        <v>USD</v>
      </c>
      <c r="H2364">
        <f>VLOOKUP(A2364, Kickstarter!B:I, 8, FALSE)</f>
        <v>1418315470</v>
      </c>
    </row>
    <row r="2365" spans="1:8" ht="30" x14ac:dyDescent="0.25">
      <c r="A2365" s="1" t="s">
        <v>2364</v>
      </c>
      <c r="B2365" s="1" t="e">
        <f>VLOOKUP(A2365, Kickstarter!B:C, 2, FALSE)</f>
        <v>#N/A</v>
      </c>
      <c r="C2365" s="9" t="e">
        <f>VLOOKUP(A2365, Kickstarter!B:E, 3, FALSE)</f>
        <v>#N/A</v>
      </c>
      <c r="D2365" t="e">
        <f>VLOOKUP(A2365, Kickstarter!B:E, 4, FALSE)</f>
        <v>#N/A</v>
      </c>
      <c r="E2365" t="e">
        <f>VLOOKUP(A2365, Kickstarter!B:F, 5, FALSE)</f>
        <v>#N/A</v>
      </c>
      <c r="F2365" t="e">
        <f>VLOOKUP(A2365, Kickstarter!B:G, 6, FALSE)</f>
        <v>#N/A</v>
      </c>
      <c r="G2365" t="e">
        <f>VLOOKUP(A2365, Kickstarter!B:H, 7, FALSE)</f>
        <v>#N/A</v>
      </c>
      <c r="H2365" t="e">
        <f>VLOOKUP(A2365, Kickstarter!B:I, 8, FALSE)</f>
        <v>#N/A</v>
      </c>
    </row>
    <row r="2366" spans="1:8" ht="45" x14ac:dyDescent="0.25">
      <c r="A2366" s="1" t="s">
        <v>2365</v>
      </c>
      <c r="B2366" s="1" t="str">
        <f>VLOOKUP(A2366, Kickstarter!B:C, 2, FALSE)</f>
        <v>Making a Minecraft server and Website and I need your help to fund it. Thanks in Advance!</v>
      </c>
      <c r="C2366" s="9">
        <f>VLOOKUP(A2366, Kickstarter!B:E, 3, FALSE)</f>
        <v>128</v>
      </c>
      <c r="D2366">
        <f>VLOOKUP(A2366, Kickstarter!B:E, 4, FALSE)</f>
        <v>0</v>
      </c>
      <c r="E2366" t="str">
        <f>VLOOKUP(A2366, Kickstarter!B:F, 5, FALSE)</f>
        <v>canceled</v>
      </c>
      <c r="F2366" t="str">
        <f>VLOOKUP(A2366, Kickstarter!B:G, 6, FALSE)</f>
        <v>US</v>
      </c>
      <c r="G2366" t="str">
        <f>VLOOKUP(A2366, Kickstarter!B:H, 7, FALSE)</f>
        <v>USD</v>
      </c>
      <c r="H2366">
        <f>VLOOKUP(A2366, Kickstarter!B:I, 8, FALSE)</f>
        <v>1445898356</v>
      </c>
    </row>
    <row r="2367" spans="1:8" ht="60" x14ac:dyDescent="0.25">
      <c r="A2367" s="1" t="s">
        <v>2366</v>
      </c>
      <c r="B2367" s="1" t="str">
        <f>VLOOKUP(A2367, Kickstarter!B:C, 2, FALSE)</f>
        <v>A website that could group all your social 'identities' and online property together and find new followers or creators to follow</v>
      </c>
      <c r="C2367" s="9">
        <f>VLOOKUP(A2367, Kickstarter!B:E, 3, FALSE)</f>
        <v>1000</v>
      </c>
      <c r="D2367">
        <f>VLOOKUP(A2367, Kickstarter!B:E, 4, FALSE)</f>
        <v>0</v>
      </c>
      <c r="E2367" t="str">
        <f>VLOOKUP(A2367, Kickstarter!B:F, 5, FALSE)</f>
        <v>canceled</v>
      </c>
      <c r="F2367" t="str">
        <f>VLOOKUP(A2367, Kickstarter!B:G, 6, FALSE)</f>
        <v>IT</v>
      </c>
      <c r="G2367" t="str">
        <f>VLOOKUP(A2367, Kickstarter!B:H, 7, FALSE)</f>
        <v>EUR</v>
      </c>
      <c r="H2367">
        <f>VLOOKUP(A2367, Kickstarter!B:I, 8, FALSE)</f>
        <v>1453071600</v>
      </c>
    </row>
    <row r="2368" spans="1:8" ht="45" x14ac:dyDescent="0.25">
      <c r="A2368" s="1" t="s">
        <v>2367</v>
      </c>
      <c r="B2368" s="1" t="str">
        <f>VLOOKUP(A2368, Kickstarter!B:C, 2, FALSE)</f>
        <v>iDEA virtual activities, the perfect way to encourage children and families to get active - physically, socially and mentally.</v>
      </c>
      <c r="C2368" s="9">
        <f>VLOOKUP(A2368, Kickstarter!B:E, 3, FALSE)</f>
        <v>25000</v>
      </c>
      <c r="D2368">
        <f>VLOOKUP(A2368, Kickstarter!B:E, 4, FALSE)</f>
        <v>2630</v>
      </c>
      <c r="E2368" t="str">
        <f>VLOOKUP(A2368, Kickstarter!B:F, 5, FALSE)</f>
        <v>canceled</v>
      </c>
      <c r="F2368" t="str">
        <f>VLOOKUP(A2368, Kickstarter!B:G, 6, FALSE)</f>
        <v>GB</v>
      </c>
      <c r="G2368" t="str">
        <f>VLOOKUP(A2368, Kickstarter!B:H, 7, FALSE)</f>
        <v>GBP</v>
      </c>
      <c r="H2368">
        <f>VLOOKUP(A2368, Kickstarter!B:I, 8, FALSE)</f>
        <v>1445431533</v>
      </c>
    </row>
    <row r="2369" spans="1:8" ht="60" x14ac:dyDescent="0.25">
      <c r="A2369" s="1" t="s">
        <v>2368</v>
      </c>
      <c r="B2369" s="1" t="str">
        <f>VLOOKUP(A2369, Kickstarter!B:C, 2, FALSE)</f>
        <v>Our goal is to create a completely free website similar to Chegg.com for students to benefit from without raping their wallet!</v>
      </c>
      <c r="C2369" s="9">
        <f>VLOOKUP(A2369, Kickstarter!B:E, 3, FALSE)</f>
        <v>50000</v>
      </c>
      <c r="D2369">
        <f>VLOOKUP(A2369, Kickstarter!B:E, 4, FALSE)</f>
        <v>670</v>
      </c>
      <c r="E2369" t="str">
        <f>VLOOKUP(A2369, Kickstarter!B:F, 5, FALSE)</f>
        <v>canceled</v>
      </c>
      <c r="F2369" t="str">
        <f>VLOOKUP(A2369, Kickstarter!B:G, 6, FALSE)</f>
        <v>US</v>
      </c>
      <c r="G2369" t="str">
        <f>VLOOKUP(A2369, Kickstarter!B:H, 7, FALSE)</f>
        <v>USD</v>
      </c>
      <c r="H2369">
        <f>VLOOKUP(A2369, Kickstarter!B:I, 8, FALSE)</f>
        <v>1461622616</v>
      </c>
    </row>
    <row r="2370" spans="1:8" ht="60" x14ac:dyDescent="0.25">
      <c r="A2370" s="1" t="s">
        <v>2369</v>
      </c>
      <c r="B2370" s="1" t="str">
        <f>VLOOKUP(A2370, Kickstarter!B:C, 2, FALSE)</f>
        <v>A professional and social media environment created to effectively match job seekers to jobs based on an algorithms-matching system</v>
      </c>
      <c r="C2370" s="9">
        <f>VLOOKUP(A2370, Kickstarter!B:E, 3, FALSE)</f>
        <v>40000</v>
      </c>
      <c r="D2370">
        <f>VLOOKUP(A2370, Kickstarter!B:E, 4, FALSE)</f>
        <v>100</v>
      </c>
      <c r="E2370" t="str">
        <f>VLOOKUP(A2370, Kickstarter!B:F, 5, FALSE)</f>
        <v>canceled</v>
      </c>
      <c r="F2370" t="str">
        <f>VLOOKUP(A2370, Kickstarter!B:G, 6, FALSE)</f>
        <v>US</v>
      </c>
      <c r="G2370" t="str">
        <f>VLOOKUP(A2370, Kickstarter!B:H, 7, FALSE)</f>
        <v>USD</v>
      </c>
      <c r="H2370">
        <f>VLOOKUP(A2370, Kickstarter!B:I, 8, FALSE)</f>
        <v>1429028365</v>
      </c>
    </row>
    <row r="2371" spans="1:8" ht="60" x14ac:dyDescent="0.25">
      <c r="A2371" s="1" t="s">
        <v>2370</v>
      </c>
      <c r="B2371" s="1" t="str">
        <f>VLOOKUP(A2371, Kickstarter!B:C, 2, FALSE)</f>
        <v>A website that lets local businesses offer deals to customers and be found online. They pay a small yearly fee and keep %100 of profit.</v>
      </c>
      <c r="C2371" s="9">
        <f>VLOOKUP(A2371, Kickstarter!B:E, 3, FALSE)</f>
        <v>25000</v>
      </c>
      <c r="D2371">
        <f>VLOOKUP(A2371, Kickstarter!B:E, 4, FALSE)</f>
        <v>0</v>
      </c>
      <c r="E2371" t="str">
        <f>VLOOKUP(A2371, Kickstarter!B:F, 5, FALSE)</f>
        <v>canceled</v>
      </c>
      <c r="F2371" t="str">
        <f>VLOOKUP(A2371, Kickstarter!B:G, 6, FALSE)</f>
        <v>US</v>
      </c>
      <c r="G2371" t="str">
        <f>VLOOKUP(A2371, Kickstarter!B:H, 7, FALSE)</f>
        <v>USD</v>
      </c>
      <c r="H2371">
        <f>VLOOKUP(A2371, Kickstarter!B:I, 8, FALSE)</f>
        <v>1455132611</v>
      </c>
    </row>
    <row r="2372" spans="1:8" ht="60" x14ac:dyDescent="0.25">
      <c r="A2372" s="1" t="s">
        <v>2371</v>
      </c>
      <c r="B2372" s="1" t="str">
        <f>VLOOKUP(A2372, Kickstarter!B:C, 2, FALSE)</f>
        <v>Let's go get it back! Most people can get $5,000 to $6,000 more a year in tax deductions. Stop the abuse and get back your share!</v>
      </c>
      <c r="C2372" s="9">
        <f>VLOOKUP(A2372, Kickstarter!B:E, 3, FALSE)</f>
        <v>25000</v>
      </c>
      <c r="D2372">
        <f>VLOOKUP(A2372, Kickstarter!B:E, 4, FALSE)</f>
        <v>82</v>
      </c>
      <c r="E2372" t="str">
        <f>VLOOKUP(A2372, Kickstarter!B:F, 5, FALSE)</f>
        <v>canceled</v>
      </c>
      <c r="F2372" t="str">
        <f>VLOOKUP(A2372, Kickstarter!B:G, 6, FALSE)</f>
        <v>US</v>
      </c>
      <c r="G2372" t="str">
        <f>VLOOKUP(A2372, Kickstarter!B:H, 7, FALSE)</f>
        <v>USD</v>
      </c>
      <c r="H2372">
        <f>VLOOKUP(A2372, Kickstarter!B:I, 8, FALSE)</f>
        <v>1418877141</v>
      </c>
    </row>
    <row r="2373" spans="1:8" ht="60" x14ac:dyDescent="0.25">
      <c r="A2373" s="1" t="s">
        <v>2372</v>
      </c>
      <c r="B2373" s="1" t="str">
        <f>VLOOKUP(A2373, Kickstarter!B:C, 2, FALSE)</f>
        <v>ProjectPetal.com is an all in one website for all Makers to share projects and ideas. A Facebook(R) Twitter(R) &amp; Github(R) all in one.</v>
      </c>
      <c r="C2373" s="9">
        <f>VLOOKUP(A2373, Kickstarter!B:E, 3, FALSE)</f>
        <v>2000</v>
      </c>
      <c r="D2373">
        <f>VLOOKUP(A2373, Kickstarter!B:E, 4, FALSE)</f>
        <v>0</v>
      </c>
      <c r="E2373" t="str">
        <f>VLOOKUP(A2373, Kickstarter!B:F, 5, FALSE)</f>
        <v>canceled</v>
      </c>
      <c r="F2373" t="str">
        <f>VLOOKUP(A2373, Kickstarter!B:G, 6, FALSE)</f>
        <v>US</v>
      </c>
      <c r="G2373" t="str">
        <f>VLOOKUP(A2373, Kickstarter!B:H, 7, FALSE)</f>
        <v>USD</v>
      </c>
      <c r="H2373">
        <f>VLOOKUP(A2373, Kickstarter!B:I, 8, FALSE)</f>
        <v>1435257596</v>
      </c>
    </row>
    <row r="2374" spans="1:8" ht="60" x14ac:dyDescent="0.25">
      <c r="A2374" s="1" t="s">
        <v>2373</v>
      </c>
      <c r="B2374" s="1" t="str">
        <f>VLOOKUP(A2374, Kickstarter!B:C, 2, FALSE)</f>
        <v>An online platform that will notify every listed individual, vet, council, pound and so on in a geographical area when a pet is lost!</v>
      </c>
      <c r="C2374" s="9">
        <f>VLOOKUP(A2374, Kickstarter!B:E, 3, FALSE)</f>
        <v>5500</v>
      </c>
      <c r="D2374">
        <f>VLOOKUP(A2374, Kickstarter!B:E, 4, FALSE)</f>
        <v>180</v>
      </c>
      <c r="E2374" t="str">
        <f>VLOOKUP(A2374, Kickstarter!B:F, 5, FALSE)</f>
        <v>canceled</v>
      </c>
      <c r="F2374" t="str">
        <f>VLOOKUP(A2374, Kickstarter!B:G, 6, FALSE)</f>
        <v>AU</v>
      </c>
      <c r="G2374" t="str">
        <f>VLOOKUP(A2374, Kickstarter!B:H, 7, FALSE)</f>
        <v>AUD</v>
      </c>
      <c r="H2374">
        <f>VLOOKUP(A2374, Kickstarter!B:I, 8, FALSE)</f>
        <v>1429839571</v>
      </c>
    </row>
    <row r="2375" spans="1:8" ht="30" x14ac:dyDescent="0.25">
      <c r="A2375" s="1" t="s">
        <v>2374</v>
      </c>
      <c r="B2375" s="1" t="str">
        <f>VLOOKUP(A2375, Kickstarter!B:C, 2, FALSE)</f>
        <v>We want to create a safe marketplace for buying and selling bicycles.</v>
      </c>
      <c r="C2375" s="9">
        <f>VLOOKUP(A2375, Kickstarter!B:E, 3, FALSE)</f>
        <v>850000</v>
      </c>
      <c r="D2375">
        <f>VLOOKUP(A2375, Kickstarter!B:E, 4, FALSE)</f>
        <v>50</v>
      </c>
      <c r="E2375" t="str">
        <f>VLOOKUP(A2375, Kickstarter!B:F, 5, FALSE)</f>
        <v>canceled</v>
      </c>
      <c r="F2375" t="str">
        <f>VLOOKUP(A2375, Kickstarter!B:G, 6, FALSE)</f>
        <v>SE</v>
      </c>
      <c r="G2375" t="str">
        <f>VLOOKUP(A2375, Kickstarter!B:H, 7, FALSE)</f>
        <v>SEK</v>
      </c>
      <c r="H2375">
        <f>VLOOKUP(A2375, Kickstarter!B:I, 8, FALSE)</f>
        <v>1440863624</v>
      </c>
    </row>
    <row r="2376" spans="1:8" ht="60" x14ac:dyDescent="0.25">
      <c r="A2376" s="1" t="s">
        <v>2375</v>
      </c>
      <c r="B2376" s="1" t="str">
        <f>VLOOKUP(A2376, Kickstarter!B:C, 2, FALSE)</f>
        <v>Next time you want a beer, put down your keys and pick up your phone. We prevent drunk driving by delivering alcohol to you at home.</v>
      </c>
      <c r="C2376" s="9">
        <f>VLOOKUP(A2376, Kickstarter!B:E, 3, FALSE)</f>
        <v>22000</v>
      </c>
      <c r="D2376">
        <f>VLOOKUP(A2376, Kickstarter!B:E, 4, FALSE)</f>
        <v>10</v>
      </c>
      <c r="E2376" t="str">
        <f>VLOOKUP(A2376, Kickstarter!B:F, 5, FALSE)</f>
        <v>canceled</v>
      </c>
      <c r="F2376" t="str">
        <f>VLOOKUP(A2376, Kickstarter!B:G, 6, FALSE)</f>
        <v>US</v>
      </c>
      <c r="G2376" t="str">
        <f>VLOOKUP(A2376, Kickstarter!B:H, 7, FALSE)</f>
        <v>USD</v>
      </c>
      <c r="H2376">
        <f>VLOOKUP(A2376, Kickstarter!B:I, 8, FALSE)</f>
        <v>1423772060</v>
      </c>
    </row>
    <row r="2377" spans="1:8" ht="60" x14ac:dyDescent="0.25">
      <c r="A2377" s="1" t="s">
        <v>2376</v>
      </c>
      <c r="B2377" s="1" t="str">
        <f>VLOOKUP(A2377, Kickstarter!B:C, 2, FALSE)</f>
        <v>Slice Trade is a new way to trade in your old phones. We buy back phones in any condition and pay you cash or give you a new one free!</v>
      </c>
      <c r="C2377" s="9">
        <f>VLOOKUP(A2377, Kickstarter!B:E, 3, FALSE)</f>
        <v>10000</v>
      </c>
      <c r="D2377">
        <f>VLOOKUP(A2377, Kickstarter!B:E, 4, FALSE)</f>
        <v>0</v>
      </c>
      <c r="E2377" t="str">
        <f>VLOOKUP(A2377, Kickstarter!B:F, 5, FALSE)</f>
        <v>canceled</v>
      </c>
      <c r="F2377" t="str">
        <f>VLOOKUP(A2377, Kickstarter!B:G, 6, FALSE)</f>
        <v>US</v>
      </c>
      <c r="G2377" t="str">
        <f>VLOOKUP(A2377, Kickstarter!B:H, 7, FALSE)</f>
        <v>USD</v>
      </c>
      <c r="H2377">
        <f>VLOOKUP(A2377, Kickstarter!B:I, 8, FALSE)</f>
        <v>1473451437</v>
      </c>
    </row>
    <row r="2378" spans="1:8" ht="45" x14ac:dyDescent="0.25">
      <c r="A2378" s="1" t="s">
        <v>2377</v>
      </c>
      <c r="B2378" s="1" t="str">
        <f>VLOOKUP(A2378, Kickstarter!B:C, 2, FALSE)</f>
        <v>Tough, pre-manufactured lost and found stickers that forward messages to the owners email and cellphone.</v>
      </c>
      <c r="C2378" s="9">
        <f>VLOOKUP(A2378, Kickstarter!B:E, 3, FALSE)</f>
        <v>3000</v>
      </c>
      <c r="D2378">
        <f>VLOOKUP(A2378, Kickstarter!B:E, 4, FALSE)</f>
        <v>326.33</v>
      </c>
      <c r="E2378" t="str">
        <f>VLOOKUP(A2378, Kickstarter!B:F, 5, FALSE)</f>
        <v>canceled</v>
      </c>
      <c r="F2378" t="str">
        <f>VLOOKUP(A2378, Kickstarter!B:G, 6, FALSE)</f>
        <v>US</v>
      </c>
      <c r="G2378" t="str">
        <f>VLOOKUP(A2378, Kickstarter!B:H, 7, FALSE)</f>
        <v>USD</v>
      </c>
      <c r="H2378">
        <f>VLOOKUP(A2378, Kickstarter!B:I, 8, FALSE)</f>
        <v>1449785566</v>
      </c>
    </row>
    <row r="2379" spans="1:8" ht="45" x14ac:dyDescent="0.25">
      <c r="A2379" s="1" t="s">
        <v>2378</v>
      </c>
      <c r="B2379" s="1" t="str">
        <f>VLOOKUP(A2379, Kickstarter!B:C, 2, FALSE)</f>
        <v>Fluttify is an Online Video Sharing Platform allowing friends to share their favorite Trending Content with each other.</v>
      </c>
      <c r="C2379" s="9">
        <f>VLOOKUP(A2379, Kickstarter!B:E, 3, FALSE)</f>
        <v>2500</v>
      </c>
      <c r="D2379">
        <f>VLOOKUP(A2379, Kickstarter!B:E, 4, FALSE)</f>
        <v>0</v>
      </c>
      <c r="E2379" t="str">
        <f>VLOOKUP(A2379, Kickstarter!B:F, 5, FALSE)</f>
        <v>canceled</v>
      </c>
      <c r="F2379" t="str">
        <f>VLOOKUP(A2379, Kickstarter!B:G, 6, FALSE)</f>
        <v>CA</v>
      </c>
      <c r="G2379" t="str">
        <f>VLOOKUP(A2379, Kickstarter!B:H, 7, FALSE)</f>
        <v>CAD</v>
      </c>
      <c r="H2379">
        <f>VLOOKUP(A2379, Kickstarter!B:I, 8, FALSE)</f>
        <v>1480110783</v>
      </c>
    </row>
    <row r="2380" spans="1:8" ht="45" x14ac:dyDescent="0.25">
      <c r="A2380" s="1" t="s">
        <v>2379</v>
      </c>
      <c r="B2380" s="1" t="str">
        <f>VLOOKUP(A2380, Kickstarter!B:C, 2, FALSE)</f>
        <v>KEEPUP allows you to extend your social circle by introducing you to new people via your friends.</v>
      </c>
      <c r="C2380" s="9">
        <f>VLOOKUP(A2380, Kickstarter!B:E, 3, FALSE)</f>
        <v>110000</v>
      </c>
      <c r="D2380">
        <f>VLOOKUP(A2380, Kickstarter!B:E, 4, FALSE)</f>
        <v>0</v>
      </c>
      <c r="E2380" t="str">
        <f>VLOOKUP(A2380, Kickstarter!B:F, 5, FALSE)</f>
        <v>canceled</v>
      </c>
      <c r="F2380" t="str">
        <f>VLOOKUP(A2380, Kickstarter!B:G, 6, FALSE)</f>
        <v>US</v>
      </c>
      <c r="G2380" t="str">
        <f>VLOOKUP(A2380, Kickstarter!B:H, 7, FALSE)</f>
        <v>USD</v>
      </c>
      <c r="H2380">
        <f>VLOOKUP(A2380, Kickstarter!B:I, 8, FALSE)</f>
        <v>1440548330</v>
      </c>
    </row>
    <row r="2381" spans="1:8" ht="45" x14ac:dyDescent="0.25">
      <c r="A2381" s="1" t="s">
        <v>2380</v>
      </c>
      <c r="B2381" s="1" t="str">
        <f>VLOOKUP(A2381, Kickstarter!B:C, 2, FALSE)</f>
        <v>Selectcooks.com is a community marketplace for people to list, find and hire chefs.</v>
      </c>
      <c r="C2381" s="9">
        <f>VLOOKUP(A2381, Kickstarter!B:E, 3, FALSE)</f>
        <v>30000</v>
      </c>
      <c r="D2381">
        <f>VLOOKUP(A2381, Kickstarter!B:E, 4, FALSE)</f>
        <v>0</v>
      </c>
      <c r="E2381" t="str">
        <f>VLOOKUP(A2381, Kickstarter!B:F, 5, FALSE)</f>
        <v>canceled</v>
      </c>
      <c r="F2381" t="str">
        <f>VLOOKUP(A2381, Kickstarter!B:G, 6, FALSE)</f>
        <v>US</v>
      </c>
      <c r="G2381" t="str">
        <f>VLOOKUP(A2381, Kickstarter!B:H, 7, FALSE)</f>
        <v>USD</v>
      </c>
      <c r="H2381">
        <f>VLOOKUP(A2381, Kickstarter!B:I, 8, FALSE)</f>
        <v>1444004616</v>
      </c>
    </row>
    <row r="2382" spans="1:8" ht="45" x14ac:dyDescent="0.25">
      <c r="A2382" s="1" t="s">
        <v>2381</v>
      </c>
      <c r="B2382" s="1" t="str">
        <f>VLOOKUP(A2382, Kickstarter!B:C, 2, FALSE)</f>
        <v>Tired of waiting for likes? Here is a brand new social network centered on real-time hashtag chatting. Just chat and enjoy!</v>
      </c>
      <c r="C2382" s="9">
        <f>VLOOKUP(A2382, Kickstarter!B:E, 3, FALSE)</f>
        <v>15000</v>
      </c>
      <c r="D2382">
        <f>VLOOKUP(A2382, Kickstarter!B:E, 4, FALSE)</f>
        <v>55</v>
      </c>
      <c r="E2382" t="str">
        <f>VLOOKUP(A2382, Kickstarter!B:F, 5, FALSE)</f>
        <v>canceled</v>
      </c>
      <c r="F2382" t="str">
        <f>VLOOKUP(A2382, Kickstarter!B:G, 6, FALSE)</f>
        <v>US</v>
      </c>
      <c r="G2382" t="str">
        <f>VLOOKUP(A2382, Kickstarter!B:H, 7, FALSE)</f>
        <v>USD</v>
      </c>
      <c r="H2382">
        <f>VLOOKUP(A2382, Kickstarter!B:I, 8, FALSE)</f>
        <v>1443726142</v>
      </c>
    </row>
    <row r="2383" spans="1:8" ht="45" x14ac:dyDescent="0.25">
      <c r="A2383" s="1" t="s">
        <v>2382</v>
      </c>
      <c r="B2383" s="1" t="str">
        <f>VLOOKUP(A2383, Kickstarter!B:C, 2, FALSE)</f>
        <v>Social Media Platform for the Marijuana Industry to create professionalism and a stable lasting market.</v>
      </c>
      <c r="C2383" s="9">
        <f>VLOOKUP(A2383, Kickstarter!B:E, 3, FALSE)</f>
        <v>86350</v>
      </c>
      <c r="D2383">
        <f>VLOOKUP(A2383, Kickstarter!B:E, 4, FALSE)</f>
        <v>1571</v>
      </c>
      <c r="E2383" t="str">
        <f>VLOOKUP(A2383, Kickstarter!B:F, 5, FALSE)</f>
        <v>canceled</v>
      </c>
      <c r="F2383" t="str">
        <f>VLOOKUP(A2383, Kickstarter!B:G, 6, FALSE)</f>
        <v>US</v>
      </c>
      <c r="G2383" t="str">
        <f>VLOOKUP(A2383, Kickstarter!B:H, 7, FALSE)</f>
        <v>USD</v>
      </c>
      <c r="H2383">
        <f>VLOOKUP(A2383, Kickstarter!B:I, 8, FALSE)</f>
        <v>1428704848</v>
      </c>
    </row>
    <row r="2384" spans="1:8" ht="60" x14ac:dyDescent="0.25">
      <c r="A2384" s="1" t="s">
        <v>2383</v>
      </c>
      <c r="B2384" s="1" t="str">
        <f>VLOOKUP(A2384, Kickstarter!B:C, 2, FALSE)</f>
        <v>Netiquette classes to teach our youth how make proper use of computer-mediated communications for personal and educational success.</v>
      </c>
      <c r="C2384" s="9">
        <f>VLOOKUP(A2384, Kickstarter!B:E, 3, FALSE)</f>
        <v>3000</v>
      </c>
      <c r="D2384">
        <f>VLOOKUP(A2384, Kickstarter!B:E, 4, FALSE)</f>
        <v>75</v>
      </c>
      <c r="E2384" t="str">
        <f>VLOOKUP(A2384, Kickstarter!B:F, 5, FALSE)</f>
        <v>canceled</v>
      </c>
      <c r="F2384" t="str">
        <f>VLOOKUP(A2384, Kickstarter!B:G, 6, FALSE)</f>
        <v>US</v>
      </c>
      <c r="G2384" t="str">
        <f>VLOOKUP(A2384, Kickstarter!B:H, 7, FALSE)</f>
        <v>USD</v>
      </c>
      <c r="H2384">
        <f>VLOOKUP(A2384, Kickstarter!B:I, 8, FALSE)</f>
        <v>1438662603</v>
      </c>
    </row>
    <row r="2385" spans="1:8" ht="60" x14ac:dyDescent="0.25">
      <c r="A2385" s="1" t="s">
        <v>2384</v>
      </c>
      <c r="B2385" s="1" t="str">
        <f>VLOOKUP(A2385, Kickstarter!B:C, 2, FALSE)</f>
        <v>A quirky online shop where you can buy, sell and discover stuff that's "a little bit different". We think "it's right up your alley!"</v>
      </c>
      <c r="C2385" s="9">
        <f>VLOOKUP(A2385, Kickstarter!B:E, 3, FALSE)</f>
        <v>10000</v>
      </c>
      <c r="D2385">
        <f>VLOOKUP(A2385, Kickstarter!B:E, 4, FALSE)</f>
        <v>435</v>
      </c>
      <c r="E2385" t="str">
        <f>VLOOKUP(A2385, Kickstarter!B:F, 5, FALSE)</f>
        <v>canceled</v>
      </c>
      <c r="F2385" t="str">
        <f>VLOOKUP(A2385, Kickstarter!B:G, 6, FALSE)</f>
        <v>NZ</v>
      </c>
      <c r="G2385" t="str">
        <f>VLOOKUP(A2385, Kickstarter!B:H, 7, FALSE)</f>
        <v>NZD</v>
      </c>
      <c r="H2385">
        <f>VLOOKUP(A2385, Kickstarter!B:I, 8, FALSE)</f>
        <v>1424568107</v>
      </c>
    </row>
    <row r="2386" spans="1:8" ht="60" x14ac:dyDescent="0.25">
      <c r="A2386" s="1" t="s">
        <v>2385</v>
      </c>
      <c r="B2386" s="1" t="str">
        <f>VLOOKUP(A2386, Kickstarter!B:C, 2, FALSE)</f>
        <v>We're seeking to reward our members for their social behavior. The members win on two levels- compensation and increased viral sharing!</v>
      </c>
      <c r="C2386" s="9">
        <f>VLOOKUP(A2386, Kickstarter!B:E, 3, FALSE)</f>
        <v>1000</v>
      </c>
      <c r="D2386">
        <f>VLOOKUP(A2386, Kickstarter!B:E, 4, FALSE)</f>
        <v>8</v>
      </c>
      <c r="E2386" t="str">
        <f>VLOOKUP(A2386, Kickstarter!B:F, 5, FALSE)</f>
        <v>canceled</v>
      </c>
      <c r="F2386" t="str">
        <f>VLOOKUP(A2386, Kickstarter!B:G, 6, FALSE)</f>
        <v>US</v>
      </c>
      <c r="G2386" t="str">
        <f>VLOOKUP(A2386, Kickstarter!B:H, 7, FALSE)</f>
        <v>USD</v>
      </c>
      <c r="H2386">
        <f>VLOOKUP(A2386, Kickstarter!B:I, 8, FALSE)</f>
        <v>1415932643</v>
      </c>
    </row>
    <row r="2387" spans="1:8" ht="60" x14ac:dyDescent="0.25">
      <c r="A2387" s="1" t="s">
        <v>2386</v>
      </c>
      <c r="B2387" s="1" t="str">
        <f>VLOOKUP(A2387, Kickstarter!B:C, 2, FALSE)</f>
        <v>Lyka will allow you to search for shoes in every sneaker store and website and then buy for in-store pickup or same-day delivery.</v>
      </c>
      <c r="C2387" s="9">
        <f>VLOOKUP(A2387, Kickstarter!B:E, 3, FALSE)</f>
        <v>65000</v>
      </c>
      <c r="D2387">
        <f>VLOOKUP(A2387, Kickstarter!B:E, 4, FALSE)</f>
        <v>788</v>
      </c>
      <c r="E2387" t="str">
        <f>VLOOKUP(A2387, Kickstarter!B:F, 5, FALSE)</f>
        <v>canceled</v>
      </c>
      <c r="F2387" t="str">
        <f>VLOOKUP(A2387, Kickstarter!B:G, 6, FALSE)</f>
        <v>US</v>
      </c>
      <c r="G2387" t="str">
        <f>VLOOKUP(A2387, Kickstarter!B:H, 7, FALSE)</f>
        <v>USD</v>
      </c>
      <c r="H2387">
        <f>VLOOKUP(A2387, Kickstarter!B:I, 8, FALSE)</f>
        <v>1438793432</v>
      </c>
    </row>
    <row r="2388" spans="1:8" ht="45" x14ac:dyDescent="0.25">
      <c r="A2388" s="1" t="s">
        <v>2387</v>
      </c>
      <c r="B2388" s="1" t="str">
        <f>VLOOKUP(A2388, Kickstarter!B:C, 2, FALSE)</f>
        <v>Realjobmatch is not just a job search site but a matching site , matching the right jobseekers with the best jobs.</v>
      </c>
      <c r="C2388" s="9">
        <f>VLOOKUP(A2388, Kickstarter!B:E, 3, FALSE)</f>
        <v>30000</v>
      </c>
      <c r="D2388">
        <f>VLOOKUP(A2388, Kickstarter!B:E, 4, FALSE)</f>
        <v>0</v>
      </c>
      <c r="E2388" t="str">
        <f>VLOOKUP(A2388, Kickstarter!B:F, 5, FALSE)</f>
        <v>canceled</v>
      </c>
      <c r="F2388" t="str">
        <f>VLOOKUP(A2388, Kickstarter!B:G, 6, FALSE)</f>
        <v>CA</v>
      </c>
      <c r="G2388" t="str">
        <f>VLOOKUP(A2388, Kickstarter!B:H, 7, FALSE)</f>
        <v>CAD</v>
      </c>
      <c r="H2388">
        <f>VLOOKUP(A2388, Kickstarter!B:I, 8, FALSE)</f>
        <v>1420920424</v>
      </c>
    </row>
    <row r="2389" spans="1:8" ht="60" x14ac:dyDescent="0.25">
      <c r="A2389" s="1" t="s">
        <v>2388</v>
      </c>
      <c r="B2389" s="1" t="str">
        <f>VLOOKUP(A2389, Kickstarter!B:C, 2, FALSE)</f>
        <v>Learning should be fun! Effective health education includes the person's learning strengths, preferences and cultural perspective.</v>
      </c>
      <c r="C2389" s="9">
        <f>VLOOKUP(A2389, Kickstarter!B:E, 3, FALSE)</f>
        <v>150000</v>
      </c>
      <c r="D2389">
        <f>VLOOKUP(A2389, Kickstarter!B:E, 4, FALSE)</f>
        <v>1026</v>
      </c>
      <c r="E2389" t="str">
        <f>VLOOKUP(A2389, Kickstarter!B:F, 5, FALSE)</f>
        <v>canceled</v>
      </c>
      <c r="F2389" t="str">
        <f>VLOOKUP(A2389, Kickstarter!B:G, 6, FALSE)</f>
        <v>US</v>
      </c>
      <c r="G2389" t="str">
        <f>VLOOKUP(A2389, Kickstarter!B:H, 7, FALSE)</f>
        <v>USD</v>
      </c>
      <c r="H2389">
        <f>VLOOKUP(A2389, Kickstarter!B:I, 8, FALSE)</f>
        <v>1469199740</v>
      </c>
    </row>
    <row r="2390" spans="1:8" ht="60" x14ac:dyDescent="0.25">
      <c r="A2390" s="1" t="s">
        <v>2389</v>
      </c>
      <c r="B2390" s="1" t="str">
        <f>VLOOKUP(A2390, Kickstarter!B:C, 2, FALSE)</f>
        <v>The first ever trend-powered stock-market where you can buy and sell shares of you and your loved ones. Let's explore life together.</v>
      </c>
      <c r="C2390" s="9">
        <f>VLOOKUP(A2390, Kickstarter!B:E, 3, FALSE)</f>
        <v>37000</v>
      </c>
      <c r="D2390">
        <f>VLOOKUP(A2390, Kickstarter!B:E, 4, FALSE)</f>
        <v>463</v>
      </c>
      <c r="E2390" t="str">
        <f>VLOOKUP(A2390, Kickstarter!B:F, 5, FALSE)</f>
        <v>canceled</v>
      </c>
      <c r="F2390" t="str">
        <f>VLOOKUP(A2390, Kickstarter!B:G, 6, FALSE)</f>
        <v>US</v>
      </c>
      <c r="G2390" t="str">
        <f>VLOOKUP(A2390, Kickstarter!B:H, 7, FALSE)</f>
        <v>USD</v>
      </c>
      <c r="H2390">
        <f>VLOOKUP(A2390, Kickstarter!B:I, 8, FALSE)</f>
        <v>1421350140</v>
      </c>
    </row>
    <row r="2391" spans="1:8" ht="60" x14ac:dyDescent="0.25">
      <c r="A2391" s="1" t="s">
        <v>2390</v>
      </c>
      <c r="B2391" s="1" t="str">
        <f>VLOOKUP(A2391, Kickstarter!B:C, 2, FALSE)</f>
        <v>Kiwwi va dÃ©poussiÃ©rer le marchÃ© de l'emploi, avec peu de moyens mais de trÃ¨s bonnes idÃ©es, cependant, nous avons besoin de vous !</v>
      </c>
      <c r="C2391" s="9">
        <f>VLOOKUP(A2391, Kickstarter!B:E, 3, FALSE)</f>
        <v>16000</v>
      </c>
      <c r="D2391">
        <f>VLOOKUP(A2391, Kickstarter!B:E, 4, FALSE)</f>
        <v>30</v>
      </c>
      <c r="E2391" t="str">
        <f>VLOOKUP(A2391, Kickstarter!B:F, 5, FALSE)</f>
        <v>canceled</v>
      </c>
      <c r="F2391" t="str">
        <f>VLOOKUP(A2391, Kickstarter!B:G, 6, FALSE)</f>
        <v>FR</v>
      </c>
      <c r="G2391" t="str">
        <f>VLOOKUP(A2391, Kickstarter!B:H, 7, FALSE)</f>
        <v>EUR</v>
      </c>
      <c r="H2391">
        <f>VLOOKUP(A2391, Kickstarter!B:I, 8, FALSE)</f>
        <v>1437861540</v>
      </c>
    </row>
    <row r="2392" spans="1:8" ht="60" x14ac:dyDescent="0.25">
      <c r="A2392" s="1" t="s">
        <v>2391</v>
      </c>
      <c r="B2392" s="1" t="str">
        <f>VLOOKUP(A2392, Kickstarter!B:C, 2, FALSE)</f>
        <v>A SaaS solution for Businesses to align their strategies with customer value, using realtime strategic roadmaps &amp; visualisations.</v>
      </c>
      <c r="C2392" s="9">
        <f>VLOOKUP(A2392, Kickstarter!B:E, 3, FALSE)</f>
        <v>510000</v>
      </c>
      <c r="D2392">
        <f>VLOOKUP(A2392, Kickstarter!B:E, 4, FALSE)</f>
        <v>0</v>
      </c>
      <c r="E2392" t="str">
        <f>VLOOKUP(A2392, Kickstarter!B:F, 5, FALSE)</f>
        <v>canceled</v>
      </c>
      <c r="F2392" t="str">
        <f>VLOOKUP(A2392, Kickstarter!B:G, 6, FALSE)</f>
        <v>AU</v>
      </c>
      <c r="G2392" t="str">
        <f>VLOOKUP(A2392, Kickstarter!B:H, 7, FALSE)</f>
        <v>AUD</v>
      </c>
      <c r="H2392">
        <f>VLOOKUP(A2392, Kickstarter!B:I, 8, FALSE)</f>
        <v>1420352264</v>
      </c>
    </row>
    <row r="2393" spans="1:8" ht="30" x14ac:dyDescent="0.25">
      <c r="A2393" s="1" t="s">
        <v>2392</v>
      </c>
      <c r="B2393" s="1" t="str">
        <f>VLOOKUP(A2393, Kickstarter!B:C, 2, FALSE)</f>
        <v>Using the power of internet to help people save hundreds in car repair.</v>
      </c>
      <c r="C2393" s="9">
        <f>VLOOKUP(A2393, Kickstarter!B:E, 3, FALSE)</f>
        <v>20000</v>
      </c>
      <c r="D2393">
        <f>VLOOKUP(A2393, Kickstarter!B:E, 4, FALSE)</f>
        <v>25</v>
      </c>
      <c r="E2393" t="str">
        <f>VLOOKUP(A2393, Kickstarter!B:F, 5, FALSE)</f>
        <v>canceled</v>
      </c>
      <c r="F2393" t="str">
        <f>VLOOKUP(A2393, Kickstarter!B:G, 6, FALSE)</f>
        <v>US</v>
      </c>
      <c r="G2393" t="str">
        <f>VLOOKUP(A2393, Kickstarter!B:H, 7, FALSE)</f>
        <v>USD</v>
      </c>
      <c r="H2393">
        <f>VLOOKUP(A2393, Kickstarter!B:I, 8, FALSE)</f>
        <v>1427825044</v>
      </c>
    </row>
    <row r="2394" spans="1:8" ht="60" x14ac:dyDescent="0.25">
      <c r="A2394" s="1" t="s">
        <v>2393</v>
      </c>
      <c r="B2394" s="1" t="str">
        <f>VLOOKUP(A2394, Kickstarter!B:C, 2, FALSE)</f>
        <v>I am asking for $4,200 to launch a unique website serving professionals in any and all industries seeking additional income in Oregon.</v>
      </c>
      <c r="C2394" s="9">
        <f>VLOOKUP(A2394, Kickstarter!B:E, 3, FALSE)</f>
        <v>4200</v>
      </c>
      <c r="D2394">
        <f>VLOOKUP(A2394, Kickstarter!B:E, 4, FALSE)</f>
        <v>0</v>
      </c>
      <c r="E2394" t="str">
        <f>VLOOKUP(A2394, Kickstarter!B:F, 5, FALSE)</f>
        <v>canceled</v>
      </c>
      <c r="F2394" t="str">
        <f>VLOOKUP(A2394, Kickstarter!B:G, 6, FALSE)</f>
        <v>US</v>
      </c>
      <c r="G2394" t="str">
        <f>VLOOKUP(A2394, Kickstarter!B:H, 7, FALSE)</f>
        <v>USD</v>
      </c>
      <c r="H2394">
        <f>VLOOKUP(A2394, Kickstarter!B:I, 8, FALSE)</f>
        <v>1446087223</v>
      </c>
    </row>
    <row r="2395" spans="1:8" ht="60" x14ac:dyDescent="0.25">
      <c r="A2395" s="1" t="s">
        <v>2394</v>
      </c>
      <c r="B2395" s="1" t="str">
        <f>VLOOKUP(A2395, Kickstarter!B:C, 2, FALSE)</f>
        <v>Imagine a world where you can swap a video game you're tired of playing for a video game you actually want to play for just $1.50!</v>
      </c>
      <c r="C2395" s="9">
        <f>VLOOKUP(A2395, Kickstarter!B:E, 3, FALSE)</f>
        <v>100000</v>
      </c>
      <c r="D2395">
        <f>VLOOKUP(A2395, Kickstarter!B:E, 4, FALSE)</f>
        <v>50</v>
      </c>
      <c r="E2395" t="str">
        <f>VLOOKUP(A2395, Kickstarter!B:F, 5, FALSE)</f>
        <v>canceled</v>
      </c>
      <c r="F2395" t="str">
        <f>VLOOKUP(A2395, Kickstarter!B:G, 6, FALSE)</f>
        <v>US</v>
      </c>
      <c r="G2395" t="str">
        <f>VLOOKUP(A2395, Kickstarter!B:H, 7, FALSE)</f>
        <v>USD</v>
      </c>
      <c r="H2395">
        <f>VLOOKUP(A2395, Kickstarter!B:I, 8, FALSE)</f>
        <v>1439048017</v>
      </c>
    </row>
    <row r="2396" spans="1:8" ht="60" x14ac:dyDescent="0.25">
      <c r="A2396" s="1" t="s">
        <v>2395</v>
      </c>
      <c r="B2396" s="1" t="str">
        <f>VLOOKUP(A2396, Kickstarter!B:C, 2, FALSE)</f>
        <v>We want to create the "Facebook" for Writers. We are working on a new world for people who like to write. Check out more wriyon.com</v>
      </c>
      <c r="C2396" s="9">
        <f>VLOOKUP(A2396, Kickstarter!B:E, 3, FALSE)</f>
        <v>5000</v>
      </c>
      <c r="D2396">
        <f>VLOOKUP(A2396, Kickstarter!B:E, 4, FALSE)</f>
        <v>3</v>
      </c>
      <c r="E2396" t="str">
        <f>VLOOKUP(A2396, Kickstarter!B:F, 5, FALSE)</f>
        <v>canceled</v>
      </c>
      <c r="F2396" t="str">
        <f>VLOOKUP(A2396, Kickstarter!B:G, 6, FALSE)</f>
        <v>IE</v>
      </c>
      <c r="G2396" t="str">
        <f>VLOOKUP(A2396, Kickstarter!B:H, 7, FALSE)</f>
        <v>EUR</v>
      </c>
      <c r="H2396">
        <f>VLOOKUP(A2396, Kickstarter!B:I, 8, FALSE)</f>
        <v>1424940093</v>
      </c>
    </row>
    <row r="2397" spans="1:8" ht="45" x14ac:dyDescent="0.25">
      <c r="A2397" s="1" t="s">
        <v>2396</v>
      </c>
      <c r="B2397" s="1" t="str">
        <f>VLOOKUP(A2397, Kickstarter!B:C, 2, FALSE)</f>
        <v>I am making a social website where people can anonymously or openly vent, All walks of life all over the world</v>
      </c>
      <c r="C2397" s="9">
        <f>VLOOKUP(A2397, Kickstarter!B:E, 3, FALSE)</f>
        <v>33000</v>
      </c>
      <c r="D2397">
        <f>VLOOKUP(A2397, Kickstarter!B:E, 4, FALSE)</f>
        <v>0</v>
      </c>
      <c r="E2397" t="str">
        <f>VLOOKUP(A2397, Kickstarter!B:F, 5, FALSE)</f>
        <v>canceled</v>
      </c>
      <c r="F2397" t="str">
        <f>VLOOKUP(A2397, Kickstarter!B:G, 6, FALSE)</f>
        <v>US</v>
      </c>
      <c r="G2397" t="str">
        <f>VLOOKUP(A2397, Kickstarter!B:H, 7, FALSE)</f>
        <v>USD</v>
      </c>
      <c r="H2397">
        <f>VLOOKUP(A2397, Kickstarter!B:I, 8, FALSE)</f>
        <v>1484038620</v>
      </c>
    </row>
    <row r="2398" spans="1:8" ht="45" x14ac:dyDescent="0.25">
      <c r="A2398" s="1" t="s">
        <v>2397</v>
      </c>
      <c r="B2398" s="1" t="str">
        <f>VLOOKUP(A2398, Kickstarter!B:C, 2, FALSE)</f>
        <v>I'm creating a website with projects which I'll create later / Ich erstelle eine Webseite mit Projekten, welche ich spÃ¤ter erstelle.</v>
      </c>
      <c r="C2398" s="9">
        <f>VLOOKUP(A2398, Kickstarter!B:E, 3, FALSE)</f>
        <v>5000</v>
      </c>
      <c r="D2398">
        <f>VLOOKUP(A2398, Kickstarter!B:E, 4, FALSE)</f>
        <v>10</v>
      </c>
      <c r="E2398" t="str">
        <f>VLOOKUP(A2398, Kickstarter!B:F, 5, FALSE)</f>
        <v>canceled</v>
      </c>
      <c r="F2398" t="str">
        <f>VLOOKUP(A2398, Kickstarter!B:G, 6, FALSE)</f>
        <v>CH</v>
      </c>
      <c r="G2398" t="str">
        <f>VLOOKUP(A2398, Kickstarter!B:H, 7, FALSE)</f>
        <v>CHF</v>
      </c>
      <c r="H2398">
        <f>VLOOKUP(A2398, Kickstarter!B:I, 8, FALSE)</f>
        <v>1444940558</v>
      </c>
    </row>
    <row r="2399" spans="1:8" ht="60" x14ac:dyDescent="0.25">
      <c r="A2399" s="1" t="s">
        <v>2398</v>
      </c>
      <c r="B2399" s="1" t="str">
        <f>VLOOKUP(A2399, Kickstarter!B:C, 2, FALSE)</f>
        <v>Matching refugees with sponsors in the US for 5 years. Our goal is to assist 300 Rohingya refugee families with supportive communities.</v>
      </c>
      <c r="C2399" s="9">
        <f>VLOOKUP(A2399, Kickstarter!B:E, 3, FALSE)</f>
        <v>124000</v>
      </c>
      <c r="D2399">
        <f>VLOOKUP(A2399, Kickstarter!B:E, 4, FALSE)</f>
        <v>0</v>
      </c>
      <c r="E2399" t="str">
        <f>VLOOKUP(A2399, Kickstarter!B:F, 5, FALSE)</f>
        <v>canceled</v>
      </c>
      <c r="F2399" t="str">
        <f>VLOOKUP(A2399, Kickstarter!B:G, 6, FALSE)</f>
        <v>US</v>
      </c>
      <c r="G2399" t="str">
        <f>VLOOKUP(A2399, Kickstarter!B:H, 7, FALSE)</f>
        <v>USD</v>
      </c>
      <c r="H2399">
        <f>VLOOKUP(A2399, Kickstarter!B:I, 8, FALSE)</f>
        <v>1420233256</v>
      </c>
    </row>
    <row r="2400" spans="1:8" ht="60" x14ac:dyDescent="0.25">
      <c r="A2400" s="1" t="s">
        <v>2399</v>
      </c>
      <c r="B2400" s="1" t="str">
        <f>VLOOKUP(A2400, Kickstarter!B:C, 2, FALSE)</f>
        <v>The internets new search engine. Looking for funding to develop our backend web indexing software with an emphasis on automation.</v>
      </c>
      <c r="C2400" s="9">
        <f>VLOOKUP(A2400, Kickstarter!B:E, 3, FALSE)</f>
        <v>4000</v>
      </c>
      <c r="D2400">
        <f>VLOOKUP(A2400, Kickstarter!B:E, 4, FALSE)</f>
        <v>0</v>
      </c>
      <c r="E2400" t="str">
        <f>VLOOKUP(A2400, Kickstarter!B:F, 5, FALSE)</f>
        <v>canceled</v>
      </c>
      <c r="F2400" t="str">
        <f>VLOOKUP(A2400, Kickstarter!B:G, 6, FALSE)</f>
        <v>US</v>
      </c>
      <c r="G2400" t="str">
        <f>VLOOKUP(A2400, Kickstarter!B:H, 7, FALSE)</f>
        <v>USD</v>
      </c>
      <c r="H2400">
        <f>VLOOKUP(A2400, Kickstarter!B:I, 8, FALSE)</f>
        <v>1435874384</v>
      </c>
    </row>
    <row r="2401" spans="1:8" ht="45" x14ac:dyDescent="0.25">
      <c r="A2401" s="1" t="s">
        <v>2400</v>
      </c>
      <c r="B2401" s="1" t="str">
        <f>VLOOKUP(A2401, Kickstarter!B:C, 2, FALSE)</f>
        <v>SheLifts is going to be the number One international social HUB &amp; information resource for women into weight lifting</v>
      </c>
      <c r="C2401" s="9">
        <f>VLOOKUP(A2401, Kickstarter!B:E, 3, FALSE)</f>
        <v>13000</v>
      </c>
      <c r="D2401">
        <f>VLOOKUP(A2401, Kickstarter!B:E, 4, FALSE)</f>
        <v>0</v>
      </c>
      <c r="E2401" t="str">
        <f>VLOOKUP(A2401, Kickstarter!B:F, 5, FALSE)</f>
        <v>canceled</v>
      </c>
      <c r="F2401" t="str">
        <f>VLOOKUP(A2401, Kickstarter!B:G, 6, FALSE)</f>
        <v>SE</v>
      </c>
      <c r="G2401" t="str">
        <f>VLOOKUP(A2401, Kickstarter!B:H, 7, FALSE)</f>
        <v>SEK</v>
      </c>
      <c r="H2401">
        <f>VLOOKUP(A2401, Kickstarter!B:I, 8, FALSE)</f>
        <v>1418934506</v>
      </c>
    </row>
    <row r="2402" spans="1:8" ht="60" x14ac:dyDescent="0.25">
      <c r="A2402" s="1" t="s">
        <v>2401</v>
      </c>
      <c r="B2402" s="1" t="str">
        <f>VLOOKUP(A2402, Kickstarter!B:C, 2, FALSE)</f>
        <v>New Innovation of Social Media with New Technology created to bring users even closer togethor - Tabs &amp; Features never seen before!</v>
      </c>
      <c r="C2402" s="9">
        <f>VLOOKUP(A2402, Kickstarter!B:E, 3, FALSE)</f>
        <v>50000</v>
      </c>
      <c r="D2402">
        <f>VLOOKUP(A2402, Kickstarter!B:E, 4, FALSE)</f>
        <v>0</v>
      </c>
      <c r="E2402" t="str">
        <f>VLOOKUP(A2402, Kickstarter!B:F, 5, FALSE)</f>
        <v>canceled</v>
      </c>
      <c r="F2402" t="str">
        <f>VLOOKUP(A2402, Kickstarter!B:G, 6, FALSE)</f>
        <v>AU</v>
      </c>
      <c r="G2402" t="str">
        <f>VLOOKUP(A2402, Kickstarter!B:H, 7, FALSE)</f>
        <v>AUD</v>
      </c>
      <c r="H2402">
        <f>VLOOKUP(A2402, Kickstarter!B:I, 8, FALSE)</f>
        <v>1460615164</v>
      </c>
    </row>
    <row r="2403" spans="1:8" ht="60" x14ac:dyDescent="0.25">
      <c r="A2403" s="1" t="s">
        <v>2402</v>
      </c>
      <c r="B2403" s="1" t="str">
        <f>VLOOKUP(A2403, Kickstarter!B:C, 2, FALSE)</f>
        <v>A "Hypo-allergenic" food cart that specializes in making traditional Indian Meals with a delicious American flavor combination.</v>
      </c>
      <c r="C2403" s="9">
        <f>VLOOKUP(A2403, Kickstarter!B:E, 3, FALSE)</f>
        <v>28000</v>
      </c>
      <c r="D2403">
        <f>VLOOKUP(A2403, Kickstarter!B:E, 4, FALSE)</f>
        <v>201</v>
      </c>
      <c r="E2403" t="str">
        <f>VLOOKUP(A2403, Kickstarter!B:F, 5, FALSE)</f>
        <v>failed</v>
      </c>
      <c r="F2403" t="str">
        <f>VLOOKUP(A2403, Kickstarter!B:G, 6, FALSE)</f>
        <v>US</v>
      </c>
      <c r="G2403" t="str">
        <f>VLOOKUP(A2403, Kickstarter!B:H, 7, FALSE)</f>
        <v>USD</v>
      </c>
      <c r="H2403">
        <f>VLOOKUP(A2403, Kickstarter!B:I, 8, FALSE)</f>
        <v>1457207096</v>
      </c>
    </row>
    <row r="2404" spans="1:8" ht="30" x14ac:dyDescent="0.25">
      <c r="A2404" s="1" t="s">
        <v>2403</v>
      </c>
      <c r="B2404" s="1" t="str">
        <f>VLOOKUP(A2404, Kickstarter!B:C, 2, FALSE)</f>
        <v>Small town, delicious treats, and a mobile truck</v>
      </c>
      <c r="C2404" s="9">
        <f>VLOOKUP(A2404, Kickstarter!B:E, 3, FALSE)</f>
        <v>12000</v>
      </c>
      <c r="D2404">
        <f>VLOOKUP(A2404, Kickstarter!B:E, 4, FALSE)</f>
        <v>52</v>
      </c>
      <c r="E2404" t="str">
        <f>VLOOKUP(A2404, Kickstarter!B:F, 5, FALSE)</f>
        <v>failed</v>
      </c>
      <c r="F2404" t="str">
        <f>VLOOKUP(A2404, Kickstarter!B:G, 6, FALSE)</f>
        <v>US</v>
      </c>
      <c r="G2404" t="str">
        <f>VLOOKUP(A2404, Kickstarter!B:H, 7, FALSE)</f>
        <v>USD</v>
      </c>
      <c r="H2404">
        <f>VLOOKUP(A2404, Kickstarter!B:I, 8, FALSE)</f>
        <v>1431533931</v>
      </c>
    </row>
    <row r="2405" spans="1:8" ht="45" x14ac:dyDescent="0.25">
      <c r="A2405" s="1" t="s">
        <v>2404</v>
      </c>
      <c r="B2405" s="1" t="str">
        <f>VLOOKUP(A2405, Kickstarter!B:C, 2, FALSE)</f>
        <v>The aim is to start a business/service serving the finest green tea to my local area by trike as well as selling tea online.</v>
      </c>
      <c r="C2405" s="9">
        <f>VLOOKUP(A2405, Kickstarter!B:E, 3, FALSE)</f>
        <v>1200</v>
      </c>
      <c r="D2405">
        <f>VLOOKUP(A2405, Kickstarter!B:E, 4, FALSE)</f>
        <v>202</v>
      </c>
      <c r="E2405" t="str">
        <f>VLOOKUP(A2405, Kickstarter!B:F, 5, FALSE)</f>
        <v>failed</v>
      </c>
      <c r="F2405" t="str">
        <f>VLOOKUP(A2405, Kickstarter!B:G, 6, FALSE)</f>
        <v>GB</v>
      </c>
      <c r="G2405" t="str">
        <f>VLOOKUP(A2405, Kickstarter!B:H, 7, FALSE)</f>
        <v>GBP</v>
      </c>
      <c r="H2405">
        <f>VLOOKUP(A2405, Kickstarter!B:I, 8, FALSE)</f>
        <v>1459368658</v>
      </c>
    </row>
    <row r="2406" spans="1:8" ht="60" x14ac:dyDescent="0.25">
      <c r="A2406" s="1" t="s">
        <v>2405</v>
      </c>
      <c r="B2406" s="1" t="str">
        <f>VLOOKUP(A2406, Kickstarter!B:C, 2, FALSE)</f>
        <v>We would love another Donut Food Truck for your famous Square Donuts.  We have one successful truck and retail store open already!</v>
      </c>
      <c r="C2406" s="9">
        <f>VLOOKUP(A2406, Kickstarter!B:E, 3, FALSE)</f>
        <v>15000</v>
      </c>
      <c r="D2406">
        <f>VLOOKUP(A2406, Kickstarter!B:E, 4, FALSE)</f>
        <v>0</v>
      </c>
      <c r="E2406" t="str">
        <f>VLOOKUP(A2406, Kickstarter!B:F, 5, FALSE)</f>
        <v>failed</v>
      </c>
      <c r="F2406" t="str">
        <f>VLOOKUP(A2406, Kickstarter!B:G, 6, FALSE)</f>
        <v>US</v>
      </c>
      <c r="G2406" t="str">
        <f>VLOOKUP(A2406, Kickstarter!B:H, 7, FALSE)</f>
        <v>USD</v>
      </c>
      <c r="H2406">
        <f>VLOOKUP(A2406, Kickstarter!B:I, 8, FALSE)</f>
        <v>1451782607</v>
      </c>
    </row>
    <row r="2407" spans="1:8" ht="45" x14ac:dyDescent="0.25">
      <c r="A2407" s="1" t="s">
        <v>2406</v>
      </c>
      <c r="B2407" s="1" t="str">
        <f>VLOOKUP(A2407, Kickstarter!B:C, 2, FALSE)</f>
        <v>We are the first gaming-themed food truck, bringing gourmet pub fare to the Jacksonville area.</v>
      </c>
      <c r="C2407" s="9">
        <f>VLOOKUP(A2407, Kickstarter!B:E, 3, FALSE)</f>
        <v>5000</v>
      </c>
      <c r="D2407">
        <f>VLOOKUP(A2407, Kickstarter!B:E, 4, FALSE)</f>
        <v>1126</v>
      </c>
      <c r="E2407" t="str">
        <f>VLOOKUP(A2407, Kickstarter!B:F, 5, FALSE)</f>
        <v>failed</v>
      </c>
      <c r="F2407" t="str">
        <f>VLOOKUP(A2407, Kickstarter!B:G, 6, FALSE)</f>
        <v>US</v>
      </c>
      <c r="G2407" t="str">
        <f>VLOOKUP(A2407, Kickstarter!B:H, 7, FALSE)</f>
        <v>USD</v>
      </c>
      <c r="H2407">
        <f>VLOOKUP(A2407, Kickstarter!B:I, 8, FALSE)</f>
        <v>1472911375</v>
      </c>
    </row>
    <row r="2408" spans="1:8" ht="45" x14ac:dyDescent="0.25">
      <c r="A2408" s="1" t="s">
        <v>2407</v>
      </c>
      <c r="B2408" s="1" t="str">
        <f>VLOOKUP(A2408, Kickstarter!B:C, 2, FALSE)</f>
        <v>Be a part of something BIG, support us in opening the best burger truck in Tacoma! ~ "So I donâ€™t have to dream alone!"</v>
      </c>
      <c r="C2408" s="9">
        <f>VLOOKUP(A2408, Kickstarter!B:E, 3, FALSE)</f>
        <v>3250</v>
      </c>
      <c r="D2408">
        <f>VLOOKUP(A2408, Kickstarter!B:E, 4, FALSE)</f>
        <v>1345</v>
      </c>
      <c r="E2408" t="str">
        <f>VLOOKUP(A2408, Kickstarter!B:F, 5, FALSE)</f>
        <v>failed</v>
      </c>
      <c r="F2408" t="str">
        <f>VLOOKUP(A2408, Kickstarter!B:G, 6, FALSE)</f>
        <v>US</v>
      </c>
      <c r="G2408" t="str">
        <f>VLOOKUP(A2408, Kickstarter!B:H, 7, FALSE)</f>
        <v>USD</v>
      </c>
      <c r="H2408">
        <f>VLOOKUP(A2408, Kickstarter!B:I, 8, FALSE)</f>
        <v>1421635190</v>
      </c>
    </row>
    <row r="2409" spans="1:8" ht="60" x14ac:dyDescent="0.25">
      <c r="A2409" s="1" t="s">
        <v>2408</v>
      </c>
      <c r="B2409" s="1" t="str">
        <f>VLOOKUP(A2409, Kickstarter!B:C, 2, FALSE)</f>
        <v>Hummus-mediterranean diet, real food, organic, vegan, kosher.
An original great health oriented street food in Santa Fe NM.</v>
      </c>
      <c r="C2409" s="9">
        <f>VLOOKUP(A2409, Kickstarter!B:E, 3, FALSE)</f>
        <v>22000</v>
      </c>
      <c r="D2409">
        <f>VLOOKUP(A2409, Kickstarter!B:E, 4, FALSE)</f>
        <v>5557</v>
      </c>
      <c r="E2409" t="str">
        <f>VLOOKUP(A2409, Kickstarter!B:F, 5, FALSE)</f>
        <v>failed</v>
      </c>
      <c r="F2409" t="str">
        <f>VLOOKUP(A2409, Kickstarter!B:G, 6, FALSE)</f>
        <v>US</v>
      </c>
      <c r="G2409" t="str">
        <f>VLOOKUP(A2409, Kickstarter!B:H, 7, FALSE)</f>
        <v>USD</v>
      </c>
      <c r="H2409">
        <f>VLOOKUP(A2409, Kickstarter!B:I, 8, FALSE)</f>
        <v>1428732000</v>
      </c>
    </row>
    <row r="2410" spans="1:8" ht="45" x14ac:dyDescent="0.25">
      <c r="A2410" s="1" t="s">
        <v>2409</v>
      </c>
      <c r="B2410" s="1" t="str">
        <f>VLOOKUP(A2410, Kickstarter!B:C, 2, FALSE)</f>
        <v>A US Army Vet trying to get a Peruvian food truck going! Really good Peruvian food now mobile!</v>
      </c>
      <c r="C2410" s="9">
        <f>VLOOKUP(A2410, Kickstarter!B:E, 3, FALSE)</f>
        <v>15000</v>
      </c>
      <c r="D2410">
        <f>VLOOKUP(A2410, Kickstarter!B:E, 4, FALSE)</f>
        <v>30</v>
      </c>
      <c r="E2410" t="str">
        <f>VLOOKUP(A2410, Kickstarter!B:F, 5, FALSE)</f>
        <v>failed</v>
      </c>
      <c r="F2410" t="str">
        <f>VLOOKUP(A2410, Kickstarter!B:G, 6, FALSE)</f>
        <v>US</v>
      </c>
      <c r="G2410" t="str">
        <f>VLOOKUP(A2410, Kickstarter!B:H, 7, FALSE)</f>
        <v>USD</v>
      </c>
      <c r="H2410">
        <f>VLOOKUP(A2410, Kickstarter!B:I, 8, FALSE)</f>
        <v>1415247757</v>
      </c>
    </row>
    <row r="2411" spans="1:8" ht="45" x14ac:dyDescent="0.25">
      <c r="A2411" s="1" t="s">
        <v>2410</v>
      </c>
      <c r="B2411" s="1" t="str">
        <f>VLOOKUP(A2411, Kickstarter!B:C, 2, FALSE)</f>
        <v>I am looking to start a food truck with an infusion of my Puerto Rican heritage and my love for BBQ.</v>
      </c>
      <c r="C2411" s="9">
        <f>VLOOKUP(A2411, Kickstarter!B:E, 3, FALSE)</f>
        <v>25000</v>
      </c>
      <c r="D2411">
        <f>VLOOKUP(A2411, Kickstarter!B:E, 4, FALSE)</f>
        <v>460</v>
      </c>
      <c r="E2411" t="str">
        <f>VLOOKUP(A2411, Kickstarter!B:F, 5, FALSE)</f>
        <v>failed</v>
      </c>
      <c r="F2411" t="str">
        <f>VLOOKUP(A2411, Kickstarter!B:G, 6, FALSE)</f>
        <v>US</v>
      </c>
      <c r="G2411" t="str">
        <f>VLOOKUP(A2411, Kickstarter!B:H, 7, FALSE)</f>
        <v>USD</v>
      </c>
      <c r="H2411">
        <f>VLOOKUP(A2411, Kickstarter!B:I, 8, FALSE)</f>
        <v>1439931675</v>
      </c>
    </row>
    <row r="2412" spans="1:8" ht="60" x14ac:dyDescent="0.25">
      <c r="A2412" s="1" t="s">
        <v>2411</v>
      </c>
      <c r="B2412" s="1" t="str">
        <f>VLOOKUP(A2412, Kickstarter!B:C, 2, FALSE)</f>
        <v>Websters grill truck the best slow cooked meats on hot coals
Beef bisket, roast Lamb, roast chicken, Ribs, burgers, sliders,</v>
      </c>
      <c r="C2412" s="9">
        <f>VLOOKUP(A2412, Kickstarter!B:E, 3, FALSE)</f>
        <v>15000</v>
      </c>
      <c r="D2412">
        <f>VLOOKUP(A2412, Kickstarter!B:E, 4, FALSE)</f>
        <v>0</v>
      </c>
      <c r="E2412" t="str">
        <f>VLOOKUP(A2412, Kickstarter!B:F, 5, FALSE)</f>
        <v>failed</v>
      </c>
      <c r="F2412" t="str">
        <f>VLOOKUP(A2412, Kickstarter!B:G, 6, FALSE)</f>
        <v>AU</v>
      </c>
      <c r="G2412" t="str">
        <f>VLOOKUP(A2412, Kickstarter!B:H, 7, FALSE)</f>
        <v>AUD</v>
      </c>
      <c r="H2412">
        <f>VLOOKUP(A2412, Kickstarter!B:I, 8, FALSE)</f>
        <v>1441619275</v>
      </c>
    </row>
    <row r="2413" spans="1:8" ht="60" x14ac:dyDescent="0.25">
      <c r="A2413" s="1" t="s">
        <v>2412</v>
      </c>
      <c r="B2413" s="1" t="str">
        <f>VLOOKUP(A2413, Kickstarter!B:C, 2, FALSE)</f>
        <v>I want to create an authentic German food truck to travel all over the US. Spreading amazing German Food to Summer Time Music Festivals</v>
      </c>
      <c r="C2413" s="9">
        <f>VLOOKUP(A2413, Kickstarter!B:E, 3, FALSE)</f>
        <v>25000</v>
      </c>
      <c r="D2413">
        <f>VLOOKUP(A2413, Kickstarter!B:E, 4, FALSE)</f>
        <v>151</v>
      </c>
      <c r="E2413" t="str">
        <f>VLOOKUP(A2413, Kickstarter!B:F, 5, FALSE)</f>
        <v>failed</v>
      </c>
      <c r="F2413" t="str">
        <f>VLOOKUP(A2413, Kickstarter!B:G, 6, FALSE)</f>
        <v>US</v>
      </c>
      <c r="G2413" t="str">
        <f>VLOOKUP(A2413, Kickstarter!B:H, 7, FALSE)</f>
        <v>USD</v>
      </c>
      <c r="H2413">
        <f>VLOOKUP(A2413, Kickstarter!B:I, 8, FALSE)</f>
        <v>1440524082</v>
      </c>
    </row>
    <row r="2414" spans="1:8" ht="60" x14ac:dyDescent="0.25">
      <c r="A2414" s="1" t="s">
        <v>2413</v>
      </c>
      <c r="B2414" s="1" t="str">
        <f>VLOOKUP(A2414, Kickstarter!B:C, 2, FALSE)</f>
        <v>Fini les burgers ou les sandwichs : Ã  votre pause dÃ©jeuner, repartez avec votre barquette de grillade de bÅ“uf, canard ou poulet !</v>
      </c>
      <c r="C2414" s="9">
        <f>VLOOKUP(A2414, Kickstarter!B:E, 3, FALSE)</f>
        <v>8000</v>
      </c>
      <c r="D2414">
        <f>VLOOKUP(A2414, Kickstarter!B:E, 4, FALSE)</f>
        <v>0</v>
      </c>
      <c r="E2414" t="str">
        <f>VLOOKUP(A2414, Kickstarter!B:F, 5, FALSE)</f>
        <v>failed</v>
      </c>
      <c r="F2414" t="str">
        <f>VLOOKUP(A2414, Kickstarter!B:G, 6, FALSE)</f>
        <v>FR</v>
      </c>
      <c r="G2414" t="str">
        <f>VLOOKUP(A2414, Kickstarter!B:H, 7, FALSE)</f>
        <v>EUR</v>
      </c>
      <c r="H2414">
        <f>VLOOKUP(A2414, Kickstarter!B:I, 8, FALSE)</f>
        <v>1480185673</v>
      </c>
    </row>
    <row r="2415" spans="1:8" ht="45" x14ac:dyDescent="0.25">
      <c r="A2415" s="1" t="s">
        <v>2414</v>
      </c>
      <c r="B2415" s="1" t="str">
        <f>VLOOKUP(A2415, Kickstarter!B:C, 2, FALSE)</f>
        <v>Lone Pine Coffee Brewery will be a portable third-wave coffee shop available for wedding receptions and other events!</v>
      </c>
      <c r="C2415" s="9">
        <f>VLOOKUP(A2415, Kickstarter!B:E, 3, FALSE)</f>
        <v>3000</v>
      </c>
      <c r="D2415">
        <f>VLOOKUP(A2415, Kickstarter!B:E, 4, FALSE)</f>
        <v>25</v>
      </c>
      <c r="E2415" t="str">
        <f>VLOOKUP(A2415, Kickstarter!B:F, 5, FALSE)</f>
        <v>failed</v>
      </c>
      <c r="F2415" t="str">
        <f>VLOOKUP(A2415, Kickstarter!B:G, 6, FALSE)</f>
        <v>US</v>
      </c>
      <c r="G2415" t="str">
        <f>VLOOKUP(A2415, Kickstarter!B:H, 7, FALSE)</f>
        <v>USD</v>
      </c>
      <c r="H2415">
        <f>VLOOKUP(A2415, Kickstarter!B:I, 8, FALSE)</f>
        <v>1401579000</v>
      </c>
    </row>
    <row r="2416" spans="1:8" ht="60" x14ac:dyDescent="0.25">
      <c r="A2416" s="1" t="s">
        <v>2415</v>
      </c>
      <c r="B2416" s="1" t="str">
        <f>VLOOKUP(A2416, Kickstarter!B:C, 2, FALSE)</f>
        <v>95th St. Tacos needs your help in purchasing a food truck so that we can deliver the flavors of LA Tacos right to your neighborhood</v>
      </c>
      <c r="C2416" s="9">
        <f>VLOOKUP(A2416, Kickstarter!B:E, 3, FALSE)</f>
        <v>15000</v>
      </c>
      <c r="D2416">
        <f>VLOOKUP(A2416, Kickstarter!B:E, 4, FALSE)</f>
        <v>460</v>
      </c>
      <c r="E2416" t="str">
        <f>VLOOKUP(A2416, Kickstarter!B:F, 5, FALSE)</f>
        <v>failed</v>
      </c>
      <c r="F2416" t="str">
        <f>VLOOKUP(A2416, Kickstarter!B:G, 6, FALSE)</f>
        <v>US</v>
      </c>
      <c r="G2416" t="str">
        <f>VLOOKUP(A2416, Kickstarter!B:H, 7, FALSE)</f>
        <v>USD</v>
      </c>
      <c r="H2416">
        <f>VLOOKUP(A2416, Kickstarter!B:I, 8, FALSE)</f>
        <v>1440215940</v>
      </c>
    </row>
    <row r="2417" spans="1:8" ht="45" x14ac:dyDescent="0.25">
      <c r="A2417" s="1" t="s">
        <v>2416</v>
      </c>
      <c r="B2417" s="1" t="str">
        <f>VLOOKUP(A2417, Kickstarter!B:C, 2, FALSE)</f>
        <v>It will be ridiculously easy to become addicted to the full, rich flavor of locally raised beef, pork, and more...</v>
      </c>
      <c r="C2417" s="9">
        <f>VLOOKUP(A2417, Kickstarter!B:E, 3, FALSE)</f>
        <v>60000</v>
      </c>
      <c r="D2417">
        <f>VLOOKUP(A2417, Kickstarter!B:E, 4, FALSE)</f>
        <v>335</v>
      </c>
      <c r="E2417" t="str">
        <f>VLOOKUP(A2417, Kickstarter!B:F, 5, FALSE)</f>
        <v>failed</v>
      </c>
      <c r="F2417" t="str">
        <f>VLOOKUP(A2417, Kickstarter!B:G, 6, FALSE)</f>
        <v>US</v>
      </c>
      <c r="G2417" t="str">
        <f>VLOOKUP(A2417, Kickstarter!B:H, 7, FALSE)</f>
        <v>USD</v>
      </c>
      <c r="H2417">
        <f>VLOOKUP(A2417, Kickstarter!B:I, 8, FALSE)</f>
        <v>1468615346</v>
      </c>
    </row>
    <row r="2418" spans="1:8" ht="60" x14ac:dyDescent="0.25">
      <c r="A2418" s="1" t="s">
        <v>2417</v>
      </c>
      <c r="B2418" s="1" t="str">
        <f>VLOOKUP(A2418, Kickstarter!B:C, 2, FALSE)</f>
        <v>ex school bus redesigned into pickup truck complete with giant meat smoker in "bed" of truck and kitchen in the "cab" of the truck.</v>
      </c>
      <c r="C2418" s="9">
        <f>VLOOKUP(A2418, Kickstarter!B:E, 3, FALSE)</f>
        <v>20000</v>
      </c>
      <c r="D2418">
        <f>VLOOKUP(A2418, Kickstarter!B:E, 4, FALSE)</f>
        <v>5</v>
      </c>
      <c r="E2418" t="str">
        <f>VLOOKUP(A2418, Kickstarter!B:F, 5, FALSE)</f>
        <v>failed</v>
      </c>
      <c r="F2418" t="str">
        <f>VLOOKUP(A2418, Kickstarter!B:G, 6, FALSE)</f>
        <v>US</v>
      </c>
      <c r="G2418" t="str">
        <f>VLOOKUP(A2418, Kickstarter!B:H, 7, FALSE)</f>
        <v>USD</v>
      </c>
      <c r="H2418">
        <f>VLOOKUP(A2418, Kickstarter!B:I, 8, FALSE)</f>
        <v>1426345200</v>
      </c>
    </row>
    <row r="2419" spans="1:8" ht="60" x14ac:dyDescent="0.25">
      <c r="A2419" s="1" t="s">
        <v>2418</v>
      </c>
      <c r="B2419" s="1" t="str">
        <f>VLOOKUP(A2419, Kickstarter!B:C, 2, FALSE)</f>
        <v>I have been working on a recipe for 20 years now and need to perfect it!  Also want to do a gluten free version, then open a food truck</v>
      </c>
      <c r="C2419" s="9">
        <f>VLOOKUP(A2419, Kickstarter!B:E, 3, FALSE)</f>
        <v>1000</v>
      </c>
      <c r="D2419">
        <f>VLOOKUP(A2419, Kickstarter!B:E, 4, FALSE)</f>
        <v>0</v>
      </c>
      <c r="E2419" t="str">
        <f>VLOOKUP(A2419, Kickstarter!B:F, 5, FALSE)</f>
        <v>failed</v>
      </c>
      <c r="F2419" t="str">
        <f>VLOOKUP(A2419, Kickstarter!B:G, 6, FALSE)</f>
        <v>US</v>
      </c>
      <c r="G2419" t="str">
        <f>VLOOKUP(A2419, Kickstarter!B:H, 7, FALSE)</f>
        <v>USD</v>
      </c>
      <c r="H2419">
        <f>VLOOKUP(A2419, Kickstarter!B:I, 8, FALSE)</f>
        <v>1407705187</v>
      </c>
    </row>
    <row r="2420" spans="1:8" ht="15.75" x14ac:dyDescent="0.25">
      <c r="A2420" s="1" t="s">
        <v>2419</v>
      </c>
      <c r="B2420" s="1" t="str">
        <f>VLOOKUP(A2420, Kickstarter!B:C, 2, FALSE)</f>
        <v>I want to start my food truck business.</v>
      </c>
      <c r="C2420" s="9">
        <f>VLOOKUP(A2420, Kickstarter!B:E, 3, FALSE)</f>
        <v>25000</v>
      </c>
      <c r="D2420">
        <f>VLOOKUP(A2420, Kickstarter!B:E, 4, FALSE)</f>
        <v>5</v>
      </c>
      <c r="E2420" t="str">
        <f>VLOOKUP(A2420, Kickstarter!B:F, 5, FALSE)</f>
        <v>failed</v>
      </c>
      <c r="F2420" t="str">
        <f>VLOOKUP(A2420, Kickstarter!B:G, 6, FALSE)</f>
        <v>US</v>
      </c>
      <c r="G2420" t="str">
        <f>VLOOKUP(A2420, Kickstarter!B:H, 7, FALSE)</f>
        <v>USD</v>
      </c>
      <c r="H2420">
        <f>VLOOKUP(A2420, Kickstarter!B:I, 8, FALSE)</f>
        <v>1427225644</v>
      </c>
    </row>
    <row r="2421" spans="1:8" ht="60" x14ac:dyDescent="0.25">
      <c r="A2421" s="1" t="s">
        <v>2420</v>
      </c>
      <c r="B2421" s="1" t="str">
        <f>VLOOKUP(A2421, Kickstarter!B:C, 2, FALSE)</f>
        <v>Farm to table, gourmet hippy hot dogs made from scratch with free range meats and organic produce: mind expanding recipes: TasteBudTrip</v>
      </c>
      <c r="C2421" s="9">
        <f>VLOOKUP(A2421, Kickstarter!B:E, 3, FALSE)</f>
        <v>3000</v>
      </c>
      <c r="D2421">
        <f>VLOOKUP(A2421, Kickstarter!B:E, 4, FALSE)</f>
        <v>0</v>
      </c>
      <c r="E2421" t="str">
        <f>VLOOKUP(A2421, Kickstarter!B:F, 5, FALSE)</f>
        <v>failed</v>
      </c>
      <c r="F2421" t="str">
        <f>VLOOKUP(A2421, Kickstarter!B:G, 6, FALSE)</f>
        <v>US</v>
      </c>
      <c r="G2421" t="str">
        <f>VLOOKUP(A2421, Kickstarter!B:H, 7, FALSE)</f>
        <v>USD</v>
      </c>
      <c r="H2421">
        <f>VLOOKUP(A2421, Kickstarter!B:I, 8, FALSE)</f>
        <v>1424281389</v>
      </c>
    </row>
    <row r="2422" spans="1:8" ht="45" x14ac:dyDescent="0.25">
      <c r="A2422" s="1" t="s">
        <v>2421</v>
      </c>
      <c r="B2422" s="1" t="str">
        <f>VLOOKUP(A2422, Kickstarter!B:C, 2, FALSE)</f>
        <v>Pangea Cuisines offers authentic hand crafted dishes, utilizing fresh ingredients selected that very morning.</v>
      </c>
      <c r="C2422" s="9">
        <f>VLOOKUP(A2422, Kickstarter!B:E, 3, FALSE)</f>
        <v>16870</v>
      </c>
      <c r="D2422">
        <f>VLOOKUP(A2422, Kickstarter!B:E, 4, FALSE)</f>
        <v>2501</v>
      </c>
      <c r="E2422" t="str">
        <f>VLOOKUP(A2422, Kickstarter!B:F, 5, FALSE)</f>
        <v>failed</v>
      </c>
      <c r="F2422" t="str">
        <f>VLOOKUP(A2422, Kickstarter!B:G, 6, FALSE)</f>
        <v>US</v>
      </c>
      <c r="G2422" t="str">
        <f>VLOOKUP(A2422, Kickstarter!B:H, 7, FALSE)</f>
        <v>USD</v>
      </c>
      <c r="H2422">
        <f>VLOOKUP(A2422, Kickstarter!B:I, 8, FALSE)</f>
        <v>1415583695</v>
      </c>
    </row>
    <row r="2423" spans="1:8" ht="30" x14ac:dyDescent="0.25">
      <c r="A2423" s="1" t="s">
        <v>2422</v>
      </c>
      <c r="B2423" s="1" t="str">
        <f>VLOOKUP(A2423, Kickstarter!B:C, 2, FALSE)</f>
        <v>help me start Merrill's first hot dog cart in this empty lot</v>
      </c>
      <c r="C2423" s="9">
        <f>VLOOKUP(A2423, Kickstarter!B:E, 3, FALSE)</f>
        <v>6000</v>
      </c>
      <c r="D2423">
        <f>VLOOKUP(A2423, Kickstarter!B:E, 4, FALSE)</f>
        <v>1</v>
      </c>
      <c r="E2423" t="str">
        <f>VLOOKUP(A2423, Kickstarter!B:F, 5, FALSE)</f>
        <v>failed</v>
      </c>
      <c r="F2423" t="str">
        <f>VLOOKUP(A2423, Kickstarter!B:G, 6, FALSE)</f>
        <v>US</v>
      </c>
      <c r="G2423" t="str">
        <f>VLOOKUP(A2423, Kickstarter!B:H, 7, FALSE)</f>
        <v>USD</v>
      </c>
      <c r="H2423">
        <f>VLOOKUP(A2423, Kickstarter!B:I, 8, FALSE)</f>
        <v>1424536196</v>
      </c>
    </row>
    <row r="2424" spans="1:8" ht="30" x14ac:dyDescent="0.25">
      <c r="A2424" s="1" t="s">
        <v>2423</v>
      </c>
      <c r="B2424" s="1" t="str">
        <f>VLOOKUP(A2424, Kickstarter!B:C, 2, FALSE)</f>
        <v>Family owned business serving BBQ and seafood to the public</v>
      </c>
      <c r="C2424" s="9">
        <f>VLOOKUP(A2424, Kickstarter!B:E, 3, FALSE)</f>
        <v>500</v>
      </c>
      <c r="D2424">
        <f>VLOOKUP(A2424, Kickstarter!B:E, 4, FALSE)</f>
        <v>1</v>
      </c>
      <c r="E2424" t="str">
        <f>VLOOKUP(A2424, Kickstarter!B:F, 5, FALSE)</f>
        <v>failed</v>
      </c>
      <c r="F2424" t="str">
        <f>VLOOKUP(A2424, Kickstarter!B:G, 6, FALSE)</f>
        <v>US</v>
      </c>
      <c r="G2424" t="str">
        <f>VLOOKUP(A2424, Kickstarter!B:H, 7, FALSE)</f>
        <v>USD</v>
      </c>
      <c r="H2424">
        <f>VLOOKUP(A2424, Kickstarter!B:I, 8, FALSE)</f>
        <v>1426091036</v>
      </c>
    </row>
    <row r="2425" spans="1:8" ht="45" x14ac:dyDescent="0.25">
      <c r="A2425" s="1" t="s">
        <v>2424</v>
      </c>
      <c r="B2425" s="1" t="str">
        <f>VLOOKUP(A2425, Kickstarter!B:C, 2, FALSE)</f>
        <v>FBTR is a Texas-style, North Carolina based, homemade BBQ company looking to bring good meat to the masses.</v>
      </c>
      <c r="C2425" s="9">
        <f>VLOOKUP(A2425, Kickstarter!B:E, 3, FALSE)</f>
        <v>60000</v>
      </c>
      <c r="D2425">
        <f>VLOOKUP(A2425, Kickstarter!B:E, 4, FALSE)</f>
        <v>8</v>
      </c>
      <c r="E2425" t="str">
        <f>VLOOKUP(A2425, Kickstarter!B:F, 5, FALSE)</f>
        <v>failed</v>
      </c>
      <c r="F2425" t="str">
        <f>VLOOKUP(A2425, Kickstarter!B:G, 6, FALSE)</f>
        <v>US</v>
      </c>
      <c r="G2425" t="str">
        <f>VLOOKUP(A2425, Kickstarter!B:H, 7, FALSE)</f>
        <v>USD</v>
      </c>
      <c r="H2425">
        <f>VLOOKUP(A2425, Kickstarter!B:I, 8, FALSE)</f>
        <v>1420044890</v>
      </c>
    </row>
    <row r="2426" spans="1:8" ht="30" x14ac:dyDescent="0.25">
      <c r="A2426" s="1" t="s">
        <v>2425</v>
      </c>
      <c r="B2426" s="1" t="str">
        <f>VLOOKUP(A2426, Kickstarter!B:C, 2, FALSE)</f>
        <v>Great and creative food from the heart in the form of a sweet food truck!</v>
      </c>
      <c r="C2426" s="9">
        <f>VLOOKUP(A2426, Kickstarter!B:E, 3, FALSE)</f>
        <v>25000</v>
      </c>
      <c r="D2426">
        <f>VLOOKUP(A2426, Kickstarter!B:E, 4, FALSE)</f>
        <v>310</v>
      </c>
      <c r="E2426" t="str">
        <f>VLOOKUP(A2426, Kickstarter!B:F, 5, FALSE)</f>
        <v>failed</v>
      </c>
      <c r="F2426" t="str">
        <f>VLOOKUP(A2426, Kickstarter!B:G, 6, FALSE)</f>
        <v>US</v>
      </c>
      <c r="G2426" t="str">
        <f>VLOOKUP(A2426, Kickstarter!B:H, 7, FALSE)</f>
        <v>USD</v>
      </c>
      <c r="H2426">
        <f>VLOOKUP(A2426, Kickstarter!B:I, 8, FALSE)</f>
        <v>1414445108</v>
      </c>
    </row>
    <row r="2427" spans="1:8" ht="60" x14ac:dyDescent="0.25">
      <c r="A2427" s="1" t="s">
        <v>2426</v>
      </c>
      <c r="B2427" s="1" t="str">
        <f>VLOOKUP(A2427, Kickstarter!B:C, 2, FALSE)</f>
        <v>I have the chance to take my Food Cart Business on the road. This is a major opportunity for a lot of people to learn and prosper.</v>
      </c>
      <c r="C2427" s="9">
        <f>VLOOKUP(A2427, Kickstarter!B:E, 3, FALSE)</f>
        <v>3500</v>
      </c>
      <c r="D2427">
        <f>VLOOKUP(A2427, Kickstarter!B:E, 4, FALSE)</f>
        <v>1</v>
      </c>
      <c r="E2427" t="str">
        <f>VLOOKUP(A2427, Kickstarter!B:F, 5, FALSE)</f>
        <v>failed</v>
      </c>
      <c r="F2427" t="str">
        <f>VLOOKUP(A2427, Kickstarter!B:G, 6, FALSE)</f>
        <v>US</v>
      </c>
      <c r="G2427" t="str">
        <f>VLOOKUP(A2427, Kickstarter!B:H, 7, FALSE)</f>
        <v>USD</v>
      </c>
      <c r="H2427">
        <f>VLOOKUP(A2427, Kickstarter!B:I, 8, FALSE)</f>
        <v>1464386640</v>
      </c>
    </row>
    <row r="2428" spans="1:8" ht="45" x14ac:dyDescent="0.25">
      <c r="A2428" s="1" t="s">
        <v>2427</v>
      </c>
      <c r="B2428" s="1" t="str">
        <f>VLOOKUP(A2428, Kickstarter!B:C, 2, FALSE)</f>
        <v>Aspiring to create a food truck with many delicious low calorie meals to encourage healthy eating while enjoying every bite.</v>
      </c>
      <c r="C2428" s="9">
        <f>VLOOKUP(A2428, Kickstarter!B:E, 3, FALSE)</f>
        <v>20000</v>
      </c>
      <c r="D2428">
        <f>VLOOKUP(A2428, Kickstarter!B:E, 4, FALSE)</f>
        <v>0</v>
      </c>
      <c r="E2428" t="str">
        <f>VLOOKUP(A2428, Kickstarter!B:F, 5, FALSE)</f>
        <v>failed</v>
      </c>
      <c r="F2428" t="str">
        <f>VLOOKUP(A2428, Kickstarter!B:G, 6, FALSE)</f>
        <v>US</v>
      </c>
      <c r="G2428" t="str">
        <f>VLOOKUP(A2428, Kickstarter!B:H, 7, FALSE)</f>
        <v>USD</v>
      </c>
      <c r="H2428">
        <f>VLOOKUP(A2428, Kickstarter!B:I, 8, FALSE)</f>
        <v>1439006692</v>
      </c>
    </row>
    <row r="2429" spans="1:8" ht="30" x14ac:dyDescent="0.25">
      <c r="A2429" s="1" t="s">
        <v>2428</v>
      </c>
      <c r="B2429" s="1" t="str">
        <f>VLOOKUP(A2429, Kickstarter!B:C, 2, FALSE)</f>
        <v>Fast and simple lunches for those on the go.  All (lunch) deals $10 or less.</v>
      </c>
      <c r="C2429" s="9">
        <f>VLOOKUP(A2429, Kickstarter!B:E, 3, FALSE)</f>
        <v>50000</v>
      </c>
      <c r="D2429">
        <f>VLOOKUP(A2429, Kickstarter!B:E, 4, FALSE)</f>
        <v>1</v>
      </c>
      <c r="E2429" t="str">
        <f>VLOOKUP(A2429, Kickstarter!B:F, 5, FALSE)</f>
        <v>failed</v>
      </c>
      <c r="F2429" t="str">
        <f>VLOOKUP(A2429, Kickstarter!B:G, 6, FALSE)</f>
        <v>US</v>
      </c>
      <c r="G2429" t="str">
        <f>VLOOKUP(A2429, Kickstarter!B:H, 7, FALSE)</f>
        <v>USD</v>
      </c>
      <c r="H2429">
        <f>VLOOKUP(A2429, Kickstarter!B:I, 8, FALSE)</f>
        <v>1458715133</v>
      </c>
    </row>
    <row r="2430" spans="1:8" ht="45" x14ac:dyDescent="0.25">
      <c r="A2430" s="1" t="s">
        <v>2429</v>
      </c>
      <c r="B2430" s="1" t="str">
        <f>VLOOKUP(A2430, Kickstarter!B:C, 2, FALSE)</f>
        <v>From Moo 2 You! We want to offer premium burgers to a taco flooded environment.</v>
      </c>
      <c r="C2430" s="9">
        <f>VLOOKUP(A2430, Kickstarter!B:E, 3, FALSE)</f>
        <v>35000</v>
      </c>
      <c r="D2430">
        <f>VLOOKUP(A2430, Kickstarter!B:E, 4, FALSE)</f>
        <v>1</v>
      </c>
      <c r="E2430" t="str">
        <f>VLOOKUP(A2430, Kickstarter!B:F, 5, FALSE)</f>
        <v>failed</v>
      </c>
      <c r="F2430" t="str">
        <f>VLOOKUP(A2430, Kickstarter!B:G, 6, FALSE)</f>
        <v>US</v>
      </c>
      <c r="G2430" t="str">
        <f>VLOOKUP(A2430, Kickstarter!B:H, 7, FALSE)</f>
        <v>USD</v>
      </c>
      <c r="H2430">
        <f>VLOOKUP(A2430, Kickstarter!B:I, 8, FALSE)</f>
        <v>1426182551</v>
      </c>
    </row>
    <row r="2431" spans="1:8" ht="45" x14ac:dyDescent="0.25">
      <c r="A2431" s="1" t="s">
        <v>2430</v>
      </c>
      <c r="B2431" s="1" t="str">
        <f>VLOOKUP(A2431, Kickstarter!B:C, 2, FALSE)</f>
        <v>Den tÃ¸ffeste foodtrucken i gata, bbq, ribs, briskets, pulled pork, frites, pickle, alt laget i en spesialbygd rÃ¸ykovn i bussen, av meg.</v>
      </c>
      <c r="C2431" s="9">
        <f>VLOOKUP(A2431, Kickstarter!B:E, 3, FALSE)</f>
        <v>140000</v>
      </c>
      <c r="D2431">
        <f>VLOOKUP(A2431, Kickstarter!B:E, 4, FALSE)</f>
        <v>2005</v>
      </c>
      <c r="E2431" t="str">
        <f>VLOOKUP(A2431, Kickstarter!B:F, 5, FALSE)</f>
        <v>failed</v>
      </c>
      <c r="F2431" t="str">
        <f>VLOOKUP(A2431, Kickstarter!B:G, 6, FALSE)</f>
        <v>NO</v>
      </c>
      <c r="G2431" t="str">
        <f>VLOOKUP(A2431, Kickstarter!B:H, 7, FALSE)</f>
        <v>NOK</v>
      </c>
      <c r="H2431">
        <f>VLOOKUP(A2431, Kickstarter!B:I, 8, FALSE)</f>
        <v>1486313040</v>
      </c>
    </row>
    <row r="2432" spans="1:8" ht="60" x14ac:dyDescent="0.25">
      <c r="A2432" s="1" t="s">
        <v>2431</v>
      </c>
      <c r="B2432" s="1" t="str">
        <f>VLOOKUP(A2432, Kickstarter!B:C, 2, FALSE)</f>
        <v>This little guy will be circling the streets of Brickell &amp; Wynwood in Miami serving Venezuelan dishes. It needs TLC and some equipment</v>
      </c>
      <c r="C2432" s="9">
        <f>VLOOKUP(A2432, Kickstarter!B:E, 3, FALSE)</f>
        <v>3000</v>
      </c>
      <c r="D2432">
        <f>VLOOKUP(A2432, Kickstarter!B:E, 4, FALSE)</f>
        <v>21</v>
      </c>
      <c r="E2432" t="str">
        <f>VLOOKUP(A2432, Kickstarter!B:F, 5, FALSE)</f>
        <v>failed</v>
      </c>
      <c r="F2432" t="str">
        <f>VLOOKUP(A2432, Kickstarter!B:G, 6, FALSE)</f>
        <v>US</v>
      </c>
      <c r="G2432" t="str">
        <f>VLOOKUP(A2432, Kickstarter!B:H, 7, FALSE)</f>
        <v>USD</v>
      </c>
      <c r="H2432">
        <f>VLOOKUP(A2432, Kickstarter!B:I, 8, FALSE)</f>
        <v>1455246504</v>
      </c>
    </row>
    <row r="2433" spans="1:8" ht="30" x14ac:dyDescent="0.25">
      <c r="A2433" s="1" t="s">
        <v>2432</v>
      </c>
      <c r="B2433" s="1" t="str">
        <f>VLOOKUP(A2433, Kickstarter!B:C, 2, FALSE)</f>
        <v>Go to Colorado and run a food truck with homemade food of all kinds.</v>
      </c>
      <c r="C2433" s="9">
        <f>VLOOKUP(A2433, Kickstarter!B:E, 3, FALSE)</f>
        <v>100000</v>
      </c>
      <c r="D2433">
        <f>VLOOKUP(A2433, Kickstarter!B:E, 4, FALSE)</f>
        <v>2</v>
      </c>
      <c r="E2433" t="str">
        <f>VLOOKUP(A2433, Kickstarter!B:F, 5, FALSE)</f>
        <v>failed</v>
      </c>
      <c r="F2433" t="str">
        <f>VLOOKUP(A2433, Kickstarter!B:G, 6, FALSE)</f>
        <v>US</v>
      </c>
      <c r="G2433" t="str">
        <f>VLOOKUP(A2433, Kickstarter!B:H, 7, FALSE)</f>
        <v>USD</v>
      </c>
      <c r="H2433">
        <f>VLOOKUP(A2433, Kickstarter!B:I, 8, FALSE)</f>
        <v>1467080613</v>
      </c>
    </row>
    <row r="2434" spans="1:8" ht="45" x14ac:dyDescent="0.25">
      <c r="A2434" s="1" t="s">
        <v>2433</v>
      </c>
      <c r="B2434" s="1" t="str">
        <f>VLOOKUP(A2434, Kickstarter!B:C, 2, FALSE)</f>
        <v>Looking to start competition cooking and need start-up help.  Offering brisket tasting to all contributors.</v>
      </c>
      <c r="C2434" s="9">
        <f>VLOOKUP(A2434, Kickstarter!B:E, 3, FALSE)</f>
        <v>14000</v>
      </c>
      <c r="D2434">
        <f>VLOOKUP(A2434, Kickstarter!B:E, 4, FALSE)</f>
        <v>2</v>
      </c>
      <c r="E2434" t="str">
        <f>VLOOKUP(A2434, Kickstarter!B:F, 5, FALSE)</f>
        <v>failed</v>
      </c>
      <c r="F2434" t="str">
        <f>VLOOKUP(A2434, Kickstarter!B:G, 6, FALSE)</f>
        <v>US</v>
      </c>
      <c r="G2434" t="str">
        <f>VLOOKUP(A2434, Kickstarter!B:H, 7, FALSE)</f>
        <v>USD</v>
      </c>
      <c r="H2434">
        <f>VLOOKUP(A2434, Kickstarter!B:I, 8, FALSE)</f>
        <v>1425791697</v>
      </c>
    </row>
    <row r="2435" spans="1:8" ht="60" x14ac:dyDescent="0.25">
      <c r="A2435" s="1" t="s">
        <v>2434</v>
      </c>
      <c r="B2435" s="1" t="str">
        <f>VLOOKUP(A2435, Kickstarter!B:C, 2, FALSE)</f>
        <v>I want to create an amazing menu that no one eals has.I have great ideas like a non-traditional pb&amp;j thats wraped in an eggroll &amp; fried</v>
      </c>
      <c r="C2435" s="9">
        <f>VLOOKUP(A2435, Kickstarter!B:E, 3, FALSE)</f>
        <v>10000</v>
      </c>
      <c r="D2435">
        <f>VLOOKUP(A2435, Kickstarter!B:E, 4, FALSE)</f>
        <v>0</v>
      </c>
      <c r="E2435" t="str">
        <f>VLOOKUP(A2435, Kickstarter!B:F, 5, FALSE)</f>
        <v>failed</v>
      </c>
      <c r="F2435" t="str">
        <f>VLOOKUP(A2435, Kickstarter!B:G, 6, FALSE)</f>
        <v>US</v>
      </c>
      <c r="G2435" t="str">
        <f>VLOOKUP(A2435, Kickstarter!B:H, 7, FALSE)</f>
        <v>USD</v>
      </c>
      <c r="H2435">
        <f>VLOOKUP(A2435, Kickstarter!B:I, 8, FALSE)</f>
        <v>1456608943</v>
      </c>
    </row>
    <row r="2436" spans="1:8" ht="60" x14ac:dyDescent="0.25">
      <c r="A2436" s="1" t="s">
        <v>2435</v>
      </c>
      <c r="B2436" s="1" t="str">
        <f>VLOOKUP(A2436, Kickstarter!B:C, 2, FALSE)</f>
        <v>Mobile food truck loaded with locally grown fresh fruits and veggies. Caters to the inner-city and zip codes known as food deserts.</v>
      </c>
      <c r="C2436" s="9">
        <f>VLOOKUP(A2436, Kickstarter!B:E, 3, FALSE)</f>
        <v>20000</v>
      </c>
      <c r="D2436">
        <f>VLOOKUP(A2436, Kickstarter!B:E, 4, FALSE)</f>
        <v>26</v>
      </c>
      <c r="E2436" t="str">
        <f>VLOOKUP(A2436, Kickstarter!B:F, 5, FALSE)</f>
        <v>failed</v>
      </c>
      <c r="F2436" t="str">
        <f>VLOOKUP(A2436, Kickstarter!B:G, 6, FALSE)</f>
        <v>US</v>
      </c>
      <c r="G2436" t="str">
        <f>VLOOKUP(A2436, Kickstarter!B:H, 7, FALSE)</f>
        <v>USD</v>
      </c>
      <c r="H2436">
        <f>VLOOKUP(A2436, Kickstarter!B:I, 8, FALSE)</f>
        <v>1438662474</v>
      </c>
    </row>
    <row r="2437" spans="1:8" ht="45" x14ac:dyDescent="0.25">
      <c r="A2437" s="1" t="s">
        <v>2436</v>
      </c>
      <c r="B2437" s="1" t="str">
        <f>VLOOKUP(A2437, Kickstarter!B:C, 2, FALSE)</f>
        <v>Healthy, paleo food nearby gym and office areas. You pic your order and pay in the app and pic your time for just pic up the food.</v>
      </c>
      <c r="C2437" s="9">
        <f>VLOOKUP(A2437, Kickstarter!B:E, 3, FALSE)</f>
        <v>250000</v>
      </c>
      <c r="D2437">
        <f>VLOOKUP(A2437, Kickstarter!B:E, 4, FALSE)</f>
        <v>1224</v>
      </c>
      <c r="E2437" t="str">
        <f>VLOOKUP(A2437, Kickstarter!B:F, 5, FALSE)</f>
        <v>failed</v>
      </c>
      <c r="F2437" t="str">
        <f>VLOOKUP(A2437, Kickstarter!B:G, 6, FALSE)</f>
        <v>SE</v>
      </c>
      <c r="G2437" t="str">
        <f>VLOOKUP(A2437, Kickstarter!B:H, 7, FALSE)</f>
        <v>SEK</v>
      </c>
      <c r="H2437">
        <f>VLOOKUP(A2437, Kickstarter!B:I, 8, FALSE)</f>
        <v>1444027186</v>
      </c>
    </row>
    <row r="2438" spans="1:8" ht="60" x14ac:dyDescent="0.25">
      <c r="A2438" s="1" t="s">
        <v>2437</v>
      </c>
      <c r="B2438" s="1" t="str">
        <f>VLOOKUP(A2438, Kickstarter!B:C, 2, FALSE)</f>
        <v>A sustainable vegan food truck. Locally and solar powered. Mission: hydroponic farms &amp; non profit eateries in impoverished lands by'30.</v>
      </c>
      <c r="C2438" s="9">
        <f>VLOOKUP(A2438, Kickstarter!B:E, 3, FALSE)</f>
        <v>117000</v>
      </c>
      <c r="D2438">
        <f>VLOOKUP(A2438, Kickstarter!B:E, 4, FALSE)</f>
        <v>45</v>
      </c>
      <c r="E2438" t="str">
        <f>VLOOKUP(A2438, Kickstarter!B:F, 5, FALSE)</f>
        <v>failed</v>
      </c>
      <c r="F2438" t="str">
        <f>VLOOKUP(A2438, Kickstarter!B:G, 6, FALSE)</f>
        <v>CA</v>
      </c>
      <c r="G2438" t="str">
        <f>VLOOKUP(A2438, Kickstarter!B:H, 7, FALSE)</f>
        <v>CAD</v>
      </c>
      <c r="H2438">
        <f>VLOOKUP(A2438, Kickstarter!B:I, 8, FALSE)</f>
        <v>1454078770</v>
      </c>
    </row>
    <row r="2439" spans="1:8" ht="45" x14ac:dyDescent="0.25">
      <c r="A2439" s="1" t="s">
        <v>2438</v>
      </c>
      <c r="B2439" s="1" t="str">
        <f>VLOOKUP(A2439, Kickstarter!B:C, 2, FALSE)</f>
        <v>Homemade Gumbo, Stews and Curry to be served hot and fresh everyday at any festival or concert we can attend.</v>
      </c>
      <c r="C2439" s="9">
        <f>VLOOKUP(A2439, Kickstarter!B:E, 3, FALSE)</f>
        <v>8000</v>
      </c>
      <c r="D2439">
        <f>VLOOKUP(A2439, Kickstarter!B:E, 4, FALSE)</f>
        <v>0</v>
      </c>
      <c r="E2439" t="str">
        <f>VLOOKUP(A2439, Kickstarter!B:F, 5, FALSE)</f>
        <v>failed</v>
      </c>
      <c r="F2439" t="str">
        <f>VLOOKUP(A2439, Kickstarter!B:G, 6, FALSE)</f>
        <v>US</v>
      </c>
      <c r="G2439" t="str">
        <f>VLOOKUP(A2439, Kickstarter!B:H, 7, FALSE)</f>
        <v>USD</v>
      </c>
      <c r="H2439">
        <f>VLOOKUP(A2439, Kickstarter!B:I, 8, FALSE)</f>
        <v>1426615200</v>
      </c>
    </row>
    <row r="2440" spans="1:8" ht="60" x14ac:dyDescent="0.25">
      <c r="A2440" s="1" t="s">
        <v>2439</v>
      </c>
      <c r="B2440" s="1" t="str">
        <f>VLOOKUP(A2440, Kickstarter!B:C, 2, FALSE)</f>
        <v>I'm starting a catering and food truck business of southern comfort food. My FOOD is my Art!  
Thanks for you help!</v>
      </c>
      <c r="C2440" s="9">
        <f>VLOOKUP(A2440, Kickstarter!B:E, 3, FALSE)</f>
        <v>15000</v>
      </c>
      <c r="D2440">
        <f>VLOOKUP(A2440, Kickstarter!B:E, 4, FALSE)</f>
        <v>50</v>
      </c>
      <c r="E2440" t="str">
        <f>VLOOKUP(A2440, Kickstarter!B:F, 5, FALSE)</f>
        <v>failed</v>
      </c>
      <c r="F2440" t="str">
        <f>VLOOKUP(A2440, Kickstarter!B:G, 6, FALSE)</f>
        <v>US</v>
      </c>
      <c r="G2440" t="str">
        <f>VLOOKUP(A2440, Kickstarter!B:H, 7, FALSE)</f>
        <v>USD</v>
      </c>
      <c r="H2440">
        <f>VLOOKUP(A2440, Kickstarter!B:I, 8, FALSE)</f>
        <v>1449529062</v>
      </c>
    </row>
    <row r="2441" spans="1:8" ht="60" x14ac:dyDescent="0.25">
      <c r="A2441" s="1" t="s">
        <v>2440</v>
      </c>
      <c r="B2441" s="1" t="str">
        <f>VLOOKUP(A2441, Kickstarter!B:C, 2, FALSE)</f>
        <v>Expand cotton candy concession to include other foods and purchase a trailer to haul.
Purchase unstuffed pets to fill with cotton candy</v>
      </c>
      <c r="C2441" s="9">
        <f>VLOOKUP(A2441, Kickstarter!B:E, 3, FALSE)</f>
        <v>10000</v>
      </c>
      <c r="D2441">
        <f>VLOOKUP(A2441, Kickstarter!B:E, 4, FALSE)</f>
        <v>0</v>
      </c>
      <c r="E2441" t="str">
        <f>VLOOKUP(A2441, Kickstarter!B:F, 5, FALSE)</f>
        <v>failed</v>
      </c>
      <c r="F2441" t="str">
        <f>VLOOKUP(A2441, Kickstarter!B:G, 6, FALSE)</f>
        <v>US</v>
      </c>
      <c r="G2441" t="str">
        <f>VLOOKUP(A2441, Kickstarter!B:H, 7, FALSE)</f>
        <v>USD</v>
      </c>
      <c r="H2441">
        <f>VLOOKUP(A2441, Kickstarter!B:I, 8, FALSE)</f>
        <v>1445197129</v>
      </c>
    </row>
    <row r="2442" spans="1:8" ht="30" x14ac:dyDescent="0.25">
      <c r="A2442" s="1" t="s">
        <v>2441</v>
      </c>
      <c r="B2442" s="1" t="str">
        <f>VLOOKUP(A2442, Kickstarter!B:C, 2, FALSE)</f>
        <v>Starting a entire clean energy food truck and set a new standard for Cambodia</v>
      </c>
      <c r="C2442" s="9">
        <f>VLOOKUP(A2442, Kickstarter!B:E, 3, FALSE)</f>
        <v>5000</v>
      </c>
      <c r="D2442">
        <f>VLOOKUP(A2442, Kickstarter!B:E, 4, FALSE)</f>
        <v>10</v>
      </c>
      <c r="E2442" t="str">
        <f>VLOOKUP(A2442, Kickstarter!B:F, 5, FALSE)</f>
        <v>failed</v>
      </c>
      <c r="F2442" t="str">
        <f>VLOOKUP(A2442, Kickstarter!B:G, 6, FALSE)</f>
        <v>BE</v>
      </c>
      <c r="G2442" t="str">
        <f>VLOOKUP(A2442, Kickstarter!B:H, 7, FALSE)</f>
        <v>EUR</v>
      </c>
      <c r="H2442">
        <f>VLOOKUP(A2442, Kickstarter!B:I, 8, FALSE)</f>
        <v>1455399313</v>
      </c>
    </row>
    <row r="2443" spans="1:8" ht="30" x14ac:dyDescent="0.25">
      <c r="A2443" s="1" t="s">
        <v>2442</v>
      </c>
      <c r="B2443" s="1" t="str">
        <f>VLOOKUP(A2443, Kickstarter!B:C, 2, FALSE)</f>
        <v>YOU can help Alchemy Pops POP up on a street near you!</v>
      </c>
      <c r="C2443" s="9">
        <f>VLOOKUP(A2443, Kickstarter!B:E, 3, FALSE)</f>
        <v>7500</v>
      </c>
      <c r="D2443">
        <f>VLOOKUP(A2443, Kickstarter!B:E, 4, FALSE)</f>
        <v>8091</v>
      </c>
      <c r="E2443" t="str">
        <f>VLOOKUP(A2443, Kickstarter!B:F, 5, FALSE)</f>
        <v>successful</v>
      </c>
      <c r="F2443" t="str">
        <f>VLOOKUP(A2443, Kickstarter!B:G, 6, FALSE)</f>
        <v>US</v>
      </c>
      <c r="G2443" t="str">
        <f>VLOOKUP(A2443, Kickstarter!B:H, 7, FALSE)</f>
        <v>USD</v>
      </c>
      <c r="H2443">
        <f>VLOOKUP(A2443, Kickstarter!B:I, 8, FALSE)</f>
        <v>1437627540</v>
      </c>
    </row>
    <row r="2444" spans="1:8" ht="30" x14ac:dyDescent="0.25">
      <c r="A2444" s="1" t="s">
        <v>2443</v>
      </c>
      <c r="B2444" s="1" t="str">
        <f>VLOOKUP(A2444, Kickstarter!B:C, 2, FALSE)</f>
        <v>The first tea from a new sustainable tea region in India's young, rising Himalayas.</v>
      </c>
      <c r="C2444" s="9">
        <f>VLOOKUP(A2444, Kickstarter!B:E, 3, FALSE)</f>
        <v>24000</v>
      </c>
      <c r="D2444">
        <f>VLOOKUP(A2444, Kickstarter!B:E, 4, FALSE)</f>
        <v>30226</v>
      </c>
      <c r="E2444" t="str">
        <f>VLOOKUP(A2444, Kickstarter!B:F, 5, FALSE)</f>
        <v>successful</v>
      </c>
      <c r="F2444" t="str">
        <f>VLOOKUP(A2444, Kickstarter!B:G, 6, FALSE)</f>
        <v>US</v>
      </c>
      <c r="G2444" t="str">
        <f>VLOOKUP(A2444, Kickstarter!B:H, 7, FALSE)</f>
        <v>USD</v>
      </c>
      <c r="H2444">
        <f>VLOOKUP(A2444, Kickstarter!B:I, 8, FALSE)</f>
        <v>1426777228</v>
      </c>
    </row>
    <row r="2445" spans="1:8" ht="60" x14ac:dyDescent="0.25">
      <c r="A2445" s="1" t="s">
        <v>2444</v>
      </c>
      <c r="B2445" s="1" t="str">
        <f>VLOOKUP(A2445, Kickstarter!B:C, 2, FALSE)</f>
        <v>We empower coffee farmers to process their own premium beans, and connect them directly with coffee lovers on our online marketplace.</v>
      </c>
      <c r="C2445" s="9">
        <f>VLOOKUP(A2445, Kickstarter!B:E, 3, FALSE)</f>
        <v>20000</v>
      </c>
      <c r="D2445">
        <f>VLOOKUP(A2445, Kickstarter!B:E, 4, FALSE)</f>
        <v>40502.99</v>
      </c>
      <c r="E2445" t="str">
        <f>VLOOKUP(A2445, Kickstarter!B:F, 5, FALSE)</f>
        <v>successful</v>
      </c>
      <c r="F2445" t="str">
        <f>VLOOKUP(A2445, Kickstarter!B:G, 6, FALSE)</f>
        <v>US</v>
      </c>
      <c r="G2445" t="str">
        <f>VLOOKUP(A2445, Kickstarter!B:H, 7, FALSE)</f>
        <v>USD</v>
      </c>
      <c r="H2445">
        <f>VLOOKUP(A2445, Kickstarter!B:I, 8, FALSE)</f>
        <v>1408114822</v>
      </c>
    </row>
    <row r="2446" spans="1:8" ht="60" x14ac:dyDescent="0.25">
      <c r="A2446" s="1" t="s">
        <v>2445</v>
      </c>
      <c r="B2446" s="1" t="str">
        <f>VLOOKUP(A2446, Kickstarter!B:C, 2, FALSE)</f>
        <v>Chocolate Truffles &amp; Sweet Treats handcrafted the European traditional way.  One bite and you will always want to eat dessert first!</v>
      </c>
      <c r="C2446" s="9">
        <f>VLOOKUP(A2446, Kickstarter!B:E, 3, FALSE)</f>
        <v>3000</v>
      </c>
      <c r="D2446">
        <f>VLOOKUP(A2446, Kickstarter!B:E, 4, FALSE)</f>
        <v>3258</v>
      </c>
      <c r="E2446" t="str">
        <f>VLOOKUP(A2446, Kickstarter!B:F, 5, FALSE)</f>
        <v>successful</v>
      </c>
      <c r="F2446" t="str">
        <f>VLOOKUP(A2446, Kickstarter!B:G, 6, FALSE)</f>
        <v>US</v>
      </c>
      <c r="G2446" t="str">
        <f>VLOOKUP(A2446, Kickstarter!B:H, 7, FALSE)</f>
        <v>USD</v>
      </c>
      <c r="H2446">
        <f>VLOOKUP(A2446, Kickstarter!B:I, 8, FALSE)</f>
        <v>1464199591</v>
      </c>
    </row>
    <row r="2447" spans="1:8" ht="60" x14ac:dyDescent="0.25">
      <c r="A2447" s="1" t="s">
        <v>2446</v>
      </c>
      <c r="B2447" s="1" t="str">
        <f>VLOOKUP(A2447, Kickstarter!B:C, 2, FALSE)</f>
        <v>Joe's Cellar is locally prepared old world Italian "cellar food". 
This is the stuff that makes non-Italians wish they were Italian!</v>
      </c>
      <c r="C2447" s="9">
        <f>VLOOKUP(A2447, Kickstarter!B:E, 3, FALSE)</f>
        <v>5000</v>
      </c>
      <c r="D2447">
        <f>VLOOKUP(A2447, Kickstarter!B:E, 4, FALSE)</f>
        <v>8640</v>
      </c>
      <c r="E2447" t="str">
        <f>VLOOKUP(A2447, Kickstarter!B:F, 5, FALSE)</f>
        <v>successful</v>
      </c>
      <c r="F2447" t="str">
        <f>VLOOKUP(A2447, Kickstarter!B:G, 6, FALSE)</f>
        <v>US</v>
      </c>
      <c r="G2447" t="str">
        <f>VLOOKUP(A2447, Kickstarter!B:H, 7, FALSE)</f>
        <v>USD</v>
      </c>
      <c r="H2447">
        <f>VLOOKUP(A2447, Kickstarter!B:I, 8, FALSE)</f>
        <v>1443242021</v>
      </c>
    </row>
    <row r="2448" spans="1:8" ht="60" x14ac:dyDescent="0.25">
      <c r="A2448" s="1" t="s">
        <v>2447</v>
      </c>
      <c r="B2448" s="1" t="str">
        <f>VLOOKUP(A2448, Kickstarter!B:C, 2, FALSE)</f>
        <v>The Brooklyn Cookie Company plans to bring our signature "Mushroom" Meringue Cookies and Just Meringues! to stores around the country!</v>
      </c>
      <c r="C2448" s="9">
        <f>VLOOKUP(A2448, Kickstarter!B:E, 3, FALSE)</f>
        <v>5000</v>
      </c>
      <c r="D2448">
        <f>VLOOKUP(A2448, Kickstarter!B:E, 4, FALSE)</f>
        <v>8399</v>
      </c>
      <c r="E2448" t="str">
        <f>VLOOKUP(A2448, Kickstarter!B:F, 5, FALSE)</f>
        <v>successful</v>
      </c>
      <c r="F2448" t="str">
        <f>VLOOKUP(A2448, Kickstarter!B:G, 6, FALSE)</f>
        <v>US</v>
      </c>
      <c r="G2448" t="str">
        <f>VLOOKUP(A2448, Kickstarter!B:H, 7, FALSE)</f>
        <v>USD</v>
      </c>
      <c r="H2448">
        <f>VLOOKUP(A2448, Kickstarter!B:I, 8, FALSE)</f>
        <v>1480174071</v>
      </c>
    </row>
    <row r="2449" spans="1:8" ht="60" x14ac:dyDescent="0.25">
      <c r="A2449" s="1" t="s">
        <v>2448</v>
      </c>
      <c r="B2449" s="1" t="str">
        <f>VLOOKUP(A2449, Kickstarter!B:C, 2, FALSE)</f>
        <v>Some days you just need cake! Homemade cake, wild (and classic) flavors, icing on the inside and shipped fresh to your home or office!</v>
      </c>
      <c r="C2449" s="9">
        <f>VLOOKUP(A2449, Kickstarter!B:E, 3, FALSE)</f>
        <v>2500</v>
      </c>
      <c r="D2449">
        <f>VLOOKUP(A2449, Kickstarter!B:E, 4, FALSE)</f>
        <v>10680</v>
      </c>
      <c r="E2449" t="str">
        <f>VLOOKUP(A2449, Kickstarter!B:F, 5, FALSE)</f>
        <v>successful</v>
      </c>
      <c r="F2449" t="str">
        <f>VLOOKUP(A2449, Kickstarter!B:G, 6, FALSE)</f>
        <v>US</v>
      </c>
      <c r="G2449" t="str">
        <f>VLOOKUP(A2449, Kickstarter!B:H, 7, FALSE)</f>
        <v>USD</v>
      </c>
      <c r="H2449">
        <f>VLOOKUP(A2449, Kickstarter!B:I, 8, FALSE)</f>
        <v>1478923200</v>
      </c>
    </row>
    <row r="2450" spans="1:8" ht="60" x14ac:dyDescent="0.25">
      <c r="A2450" s="1" t="s">
        <v>2449</v>
      </c>
      <c r="B2450" s="1" t="str">
        <f>VLOOKUP(A2450, Kickstarter!B:C, 2, FALSE)</f>
        <v>New ninja-cool campfire coffee mug from Ninja Narwhal Coffee Company. Perfect for holding 13oz of the best coffee in the universe!</v>
      </c>
      <c r="C2450" s="9">
        <f>VLOOKUP(A2450, Kickstarter!B:E, 3, FALSE)</f>
        <v>400</v>
      </c>
      <c r="D2450">
        <f>VLOOKUP(A2450, Kickstarter!B:E, 4, FALSE)</f>
        <v>430</v>
      </c>
      <c r="E2450" t="str">
        <f>VLOOKUP(A2450, Kickstarter!B:F, 5, FALSE)</f>
        <v>successful</v>
      </c>
      <c r="F2450" t="str">
        <f>VLOOKUP(A2450, Kickstarter!B:G, 6, FALSE)</f>
        <v>US</v>
      </c>
      <c r="G2450" t="str">
        <f>VLOOKUP(A2450, Kickstarter!B:H, 7, FALSE)</f>
        <v>USD</v>
      </c>
      <c r="H2450">
        <f>VLOOKUP(A2450, Kickstarter!B:I, 8, FALSE)</f>
        <v>1472621760</v>
      </c>
    </row>
    <row r="2451" spans="1:8" ht="45" x14ac:dyDescent="0.25">
      <c r="A2451" s="1" t="s">
        <v>2450</v>
      </c>
      <c r="B2451" s="1" t="str">
        <f>VLOOKUP(A2451, Kickstarter!B:C, 2, FALSE)</f>
        <v>Wholesome, gluten-free, crunchy granola hand-baked in Jackson, WY. Rich in protein, omega 3's, and fiber. Help me get it to you!</v>
      </c>
      <c r="C2451" s="9">
        <f>VLOOKUP(A2451, Kickstarter!B:E, 3, FALSE)</f>
        <v>10000</v>
      </c>
      <c r="D2451">
        <f>VLOOKUP(A2451, Kickstarter!B:E, 4, FALSE)</f>
        <v>10800</v>
      </c>
      <c r="E2451" t="str">
        <f>VLOOKUP(A2451, Kickstarter!B:F, 5, FALSE)</f>
        <v>successful</v>
      </c>
      <c r="F2451" t="str">
        <f>VLOOKUP(A2451, Kickstarter!B:G, 6, FALSE)</f>
        <v>US</v>
      </c>
      <c r="G2451" t="str">
        <f>VLOOKUP(A2451, Kickstarter!B:H, 7, FALSE)</f>
        <v>USD</v>
      </c>
      <c r="H2451">
        <f>VLOOKUP(A2451, Kickstarter!B:I, 8, FALSE)</f>
        <v>1417321515</v>
      </c>
    </row>
    <row r="2452" spans="1:8" ht="60" x14ac:dyDescent="0.25">
      <c r="A2452" s="1" t="s">
        <v>2451</v>
      </c>
      <c r="B2452" s="1" t="str">
        <f>VLOOKUP(A2452, Kickstarter!B:C, 2, FALSE)</f>
        <v>Old Coast Ales will be St. Augustine's very own micro brewery where our focus will be on creating unique and traditional beer styles.</v>
      </c>
      <c r="C2452" s="9">
        <f>VLOOKUP(A2452, Kickstarter!B:E, 3, FALSE)</f>
        <v>15000</v>
      </c>
      <c r="D2452">
        <f>VLOOKUP(A2452, Kickstarter!B:E, 4, FALSE)</f>
        <v>15230.03</v>
      </c>
      <c r="E2452" t="str">
        <f>VLOOKUP(A2452, Kickstarter!B:F, 5, FALSE)</f>
        <v>successful</v>
      </c>
      <c r="F2452" t="str">
        <f>VLOOKUP(A2452, Kickstarter!B:G, 6, FALSE)</f>
        <v>US</v>
      </c>
      <c r="G2452" t="str">
        <f>VLOOKUP(A2452, Kickstarter!B:H, 7, FALSE)</f>
        <v>USD</v>
      </c>
      <c r="H2452">
        <f>VLOOKUP(A2452, Kickstarter!B:I, 8, FALSE)</f>
        <v>1414465860</v>
      </c>
    </row>
    <row r="2453" spans="1:8" ht="60" x14ac:dyDescent="0.25">
      <c r="A2453" s="1" t="s">
        <v>2452</v>
      </c>
      <c r="B2453" s="1" t="str">
        <f>VLOOKUP(A2453, Kickstarter!B:C, 2, FALSE)</f>
        <v>Meet the best tasting high protein, low sugar protein snack on the planet. Guaranteed to turn you into a stone cold fox.</v>
      </c>
      <c r="C2453" s="9">
        <f>VLOOKUP(A2453, Kickstarter!B:E, 3, FALSE)</f>
        <v>10000</v>
      </c>
      <c r="D2453">
        <f>VLOOKUP(A2453, Kickstarter!B:E, 4, FALSE)</f>
        <v>11545</v>
      </c>
      <c r="E2453" t="str">
        <f>VLOOKUP(A2453, Kickstarter!B:F, 5, FALSE)</f>
        <v>successful</v>
      </c>
      <c r="F2453" t="str">
        <f>VLOOKUP(A2453, Kickstarter!B:G, 6, FALSE)</f>
        <v>US</v>
      </c>
      <c r="G2453" t="str">
        <f>VLOOKUP(A2453, Kickstarter!B:H, 7, FALSE)</f>
        <v>USD</v>
      </c>
      <c r="H2453">
        <f>VLOOKUP(A2453, Kickstarter!B:I, 8, FALSE)</f>
        <v>1488750490</v>
      </c>
    </row>
    <row r="2454" spans="1:8" ht="60" x14ac:dyDescent="0.25">
      <c r="A2454" s="1" t="s">
        <v>2453</v>
      </c>
      <c r="B2454" s="1" t="str">
        <f>VLOOKUP(A2454, Kickstarter!B:C, 2, FALSE)</f>
        <v>Italian inspired sauce with a spice and heat that make this simple Red Sauce unique! This company name still remains a secret, for now!</v>
      </c>
      <c r="C2454" s="9">
        <f>VLOOKUP(A2454, Kickstarter!B:E, 3, FALSE)</f>
        <v>600</v>
      </c>
      <c r="D2454">
        <f>VLOOKUP(A2454, Kickstarter!B:E, 4, FALSE)</f>
        <v>801</v>
      </c>
      <c r="E2454" t="str">
        <f>VLOOKUP(A2454, Kickstarter!B:F, 5, FALSE)</f>
        <v>successful</v>
      </c>
      <c r="F2454" t="str">
        <f>VLOOKUP(A2454, Kickstarter!B:G, 6, FALSE)</f>
        <v>US</v>
      </c>
      <c r="G2454" t="str">
        <f>VLOOKUP(A2454, Kickstarter!B:H, 7, FALSE)</f>
        <v>USD</v>
      </c>
      <c r="H2454">
        <f>VLOOKUP(A2454, Kickstarter!B:I, 8, FALSE)</f>
        <v>1451430000</v>
      </c>
    </row>
    <row r="2455" spans="1:8" ht="60" x14ac:dyDescent="0.25">
      <c r="A2455" s="1" t="s">
        <v>2454</v>
      </c>
      <c r="B2455" s="1" t="str">
        <f>VLOOKUP(A2455, Kickstarter!B:C, 2, FALSE)</f>
        <v>Creating naturally smoked Jerky without the use of artificial ingredients or preservatives. A healthier snack that taste great!</v>
      </c>
      <c r="C2455" s="9">
        <f>VLOOKUP(A2455, Kickstarter!B:E, 3, FALSE)</f>
        <v>3000</v>
      </c>
      <c r="D2455">
        <f>VLOOKUP(A2455, Kickstarter!B:E, 4, FALSE)</f>
        <v>4641</v>
      </c>
      <c r="E2455" t="str">
        <f>VLOOKUP(A2455, Kickstarter!B:F, 5, FALSE)</f>
        <v>successful</v>
      </c>
      <c r="F2455" t="str">
        <f>VLOOKUP(A2455, Kickstarter!B:G, 6, FALSE)</f>
        <v>US</v>
      </c>
      <c r="G2455" t="str">
        <f>VLOOKUP(A2455, Kickstarter!B:H, 7, FALSE)</f>
        <v>USD</v>
      </c>
      <c r="H2455">
        <f>VLOOKUP(A2455, Kickstarter!B:I, 8, FALSE)</f>
        <v>1486053409</v>
      </c>
    </row>
    <row r="2456" spans="1:8" ht="45" x14ac:dyDescent="0.25">
      <c r="A2456" s="1" t="s">
        <v>2455</v>
      </c>
      <c r="B2456" s="1" t="str">
        <f>VLOOKUP(A2456, Kickstarter!B:C, 2, FALSE)</f>
        <v>Beer. Delicious, Salem made beer. Only the freshest, small batch beer straight from the source. Our beer is brewed within reach.</v>
      </c>
      <c r="C2456" s="9">
        <f>VLOOKUP(A2456, Kickstarter!B:E, 3, FALSE)</f>
        <v>35000</v>
      </c>
      <c r="D2456">
        <f>VLOOKUP(A2456, Kickstarter!B:E, 4, FALSE)</f>
        <v>35296</v>
      </c>
      <c r="E2456" t="str">
        <f>VLOOKUP(A2456, Kickstarter!B:F, 5, FALSE)</f>
        <v>successful</v>
      </c>
      <c r="F2456" t="str">
        <f>VLOOKUP(A2456, Kickstarter!B:G, 6, FALSE)</f>
        <v>US</v>
      </c>
      <c r="G2456" t="str">
        <f>VLOOKUP(A2456, Kickstarter!B:H, 7, FALSE)</f>
        <v>USD</v>
      </c>
      <c r="H2456">
        <f>VLOOKUP(A2456, Kickstarter!B:I, 8, FALSE)</f>
        <v>1489207808</v>
      </c>
    </row>
    <row r="2457" spans="1:8" ht="45" x14ac:dyDescent="0.25">
      <c r="A2457" s="1" t="s">
        <v>2456</v>
      </c>
      <c r="B2457" s="1" t="str">
        <f>VLOOKUP(A2457, Kickstarter!B:C, 2, FALSE)</f>
        <v>Mama wants everyone to try her secret recipes for sauces and rubs. She uses only the freshest ingredients for them.</v>
      </c>
      <c r="C2457" s="9">
        <f>VLOOKUP(A2457, Kickstarter!B:E, 3, FALSE)</f>
        <v>300</v>
      </c>
      <c r="D2457">
        <f>VLOOKUP(A2457, Kickstarter!B:E, 4, FALSE)</f>
        <v>546</v>
      </c>
      <c r="E2457" t="str">
        <f>VLOOKUP(A2457, Kickstarter!B:F, 5, FALSE)</f>
        <v>successful</v>
      </c>
      <c r="F2457" t="str">
        <f>VLOOKUP(A2457, Kickstarter!B:G, 6, FALSE)</f>
        <v>US</v>
      </c>
      <c r="G2457" t="str">
        <f>VLOOKUP(A2457, Kickstarter!B:H, 7, FALSE)</f>
        <v>USD</v>
      </c>
      <c r="H2457">
        <f>VLOOKUP(A2457, Kickstarter!B:I, 8, FALSE)</f>
        <v>1461177950</v>
      </c>
    </row>
    <row r="2458" spans="1:8" ht="45" x14ac:dyDescent="0.25">
      <c r="A2458" s="1" t="s">
        <v>2457</v>
      </c>
      <c r="B2458" s="1" t="str">
        <f>VLOOKUP(A2458, Kickstarter!B:C, 2, FALSE)</f>
        <v>These beef sticks will make your taste buds dance with happiness. Plus they are healthier than most available today!</v>
      </c>
      <c r="C2458" s="9">
        <f>VLOOKUP(A2458, Kickstarter!B:E, 3, FALSE)</f>
        <v>1500</v>
      </c>
      <c r="D2458">
        <f>VLOOKUP(A2458, Kickstarter!B:E, 4, FALSE)</f>
        <v>2713</v>
      </c>
      <c r="E2458" t="str">
        <f>VLOOKUP(A2458, Kickstarter!B:F, 5, FALSE)</f>
        <v>successful</v>
      </c>
      <c r="F2458" t="str">
        <f>VLOOKUP(A2458, Kickstarter!B:G, 6, FALSE)</f>
        <v>US</v>
      </c>
      <c r="G2458" t="str">
        <f>VLOOKUP(A2458, Kickstarter!B:H, 7, FALSE)</f>
        <v>USD</v>
      </c>
      <c r="H2458">
        <f>VLOOKUP(A2458, Kickstarter!B:I, 8, FALSE)</f>
        <v>1488063839</v>
      </c>
    </row>
    <row r="2459" spans="1:8" ht="45" x14ac:dyDescent="0.25">
      <c r="A2459" s="1" t="s">
        <v>2458</v>
      </c>
      <c r="B2459" s="1" t="str">
        <f>VLOOKUP(A2459, Kickstarter!B:C, 2, FALSE)</f>
        <v>If you love wine, and have ever dreamed of crafting your own. You can in 3 easy steps.  Sample~Sprinkle~Savor.</v>
      </c>
      <c r="C2459" s="9">
        <f>VLOOKUP(A2459, Kickstarter!B:E, 3, FALSE)</f>
        <v>23000</v>
      </c>
      <c r="D2459">
        <f>VLOOKUP(A2459, Kickstarter!B:E, 4, FALSE)</f>
        <v>23530</v>
      </c>
      <c r="E2459" t="str">
        <f>VLOOKUP(A2459, Kickstarter!B:F, 5, FALSE)</f>
        <v>successful</v>
      </c>
      <c r="F2459" t="str">
        <f>VLOOKUP(A2459, Kickstarter!B:G, 6, FALSE)</f>
        <v>US</v>
      </c>
      <c r="G2459" t="str">
        <f>VLOOKUP(A2459, Kickstarter!B:H, 7, FALSE)</f>
        <v>USD</v>
      </c>
      <c r="H2459">
        <f>VLOOKUP(A2459, Kickstarter!B:I, 8, FALSE)</f>
        <v>1458826056</v>
      </c>
    </row>
    <row r="2460" spans="1:8" ht="60" x14ac:dyDescent="0.25">
      <c r="A2460" s="1" t="s">
        <v>2459</v>
      </c>
      <c r="B2460" s="1" t="str">
        <f>VLOOKUP(A2460, Kickstarter!B:C, 2, FALSE)</f>
        <v>Three ladies starting a small bakery/toast bar concept @SmorgasburgLA.  House made pastries and bread using local and fun ingredients.</v>
      </c>
      <c r="C2460" s="9">
        <f>VLOOKUP(A2460, Kickstarter!B:E, 3, FALSE)</f>
        <v>5000</v>
      </c>
      <c r="D2460">
        <f>VLOOKUP(A2460, Kickstarter!B:E, 4, FALSE)</f>
        <v>5509</v>
      </c>
      <c r="E2460" t="str">
        <f>VLOOKUP(A2460, Kickstarter!B:F, 5, FALSE)</f>
        <v>successful</v>
      </c>
      <c r="F2460" t="str">
        <f>VLOOKUP(A2460, Kickstarter!B:G, 6, FALSE)</f>
        <v>US</v>
      </c>
      <c r="G2460" t="str">
        <f>VLOOKUP(A2460, Kickstarter!B:H, 7, FALSE)</f>
        <v>USD</v>
      </c>
      <c r="H2460">
        <f>VLOOKUP(A2460, Kickstarter!B:I, 8, FALSE)</f>
        <v>1465498800</v>
      </c>
    </row>
    <row r="2461" spans="1:8" ht="60" x14ac:dyDescent="0.25">
      <c r="A2461" s="1" t="s">
        <v>2460</v>
      </c>
      <c r="B2461" s="1" t="str">
        <f>VLOOKUP(A2461, Kickstarter!B:C, 2, FALSE)</f>
        <v>Bringing delicious, scratch-made, baked goods to mainstreet Hopkins, MN. Specializing in cupcakes, cakes, cookies, and French macarons.</v>
      </c>
      <c r="C2461" s="9">
        <f>VLOOKUP(A2461, Kickstarter!B:E, 3, FALSE)</f>
        <v>30000</v>
      </c>
      <c r="D2461">
        <f>VLOOKUP(A2461, Kickstarter!B:E, 4, FALSE)</f>
        <v>30675</v>
      </c>
      <c r="E2461" t="str">
        <f>VLOOKUP(A2461, Kickstarter!B:F, 5, FALSE)</f>
        <v>successful</v>
      </c>
      <c r="F2461" t="str">
        <f>VLOOKUP(A2461, Kickstarter!B:G, 6, FALSE)</f>
        <v>US</v>
      </c>
      <c r="G2461" t="str">
        <f>VLOOKUP(A2461, Kickstarter!B:H, 7, FALSE)</f>
        <v>USD</v>
      </c>
      <c r="H2461">
        <f>VLOOKUP(A2461, Kickstarter!B:I, 8, FALSE)</f>
        <v>1458742685</v>
      </c>
    </row>
    <row r="2462" spans="1:8" ht="60" x14ac:dyDescent="0.25">
      <c r="A2462" s="1" t="s">
        <v>2461</v>
      </c>
      <c r="B2462" s="1" t="str">
        <f>VLOOKUP(A2462, Kickstarter!B:C, 2, FALSE)</f>
        <v>A humble and homey bakery passionately obsessed with good bread. Grano will fast become your favorite neighborhood food hub.</v>
      </c>
      <c r="C2462" s="9">
        <f>VLOOKUP(A2462, Kickstarter!B:E, 3, FALSE)</f>
        <v>8500</v>
      </c>
      <c r="D2462">
        <f>VLOOKUP(A2462, Kickstarter!B:E, 4, FALSE)</f>
        <v>8567</v>
      </c>
      <c r="E2462" t="str">
        <f>VLOOKUP(A2462, Kickstarter!B:F, 5, FALSE)</f>
        <v>successful</v>
      </c>
      <c r="F2462" t="str">
        <f>VLOOKUP(A2462, Kickstarter!B:G, 6, FALSE)</f>
        <v>US</v>
      </c>
      <c r="G2462" t="str">
        <f>VLOOKUP(A2462, Kickstarter!B:H, 7, FALSE)</f>
        <v>USD</v>
      </c>
      <c r="H2462">
        <f>VLOOKUP(A2462, Kickstarter!B:I, 8, FALSE)</f>
        <v>1483417020</v>
      </c>
    </row>
    <row r="2463" spans="1:8" ht="60" x14ac:dyDescent="0.25">
      <c r="A2463" s="1" t="s">
        <v>2462</v>
      </c>
      <c r="B2463" s="1" t="str">
        <f>VLOOKUP(A2463, Kickstarter!B:C, 2, FALSE)</f>
        <v>Songs of faith and worship that are so deeply spiritual you could sing them in church, so down to earth you could play them in a bar.</v>
      </c>
      <c r="C2463" s="9">
        <f>VLOOKUP(A2463, Kickstarter!B:E, 3, FALSE)</f>
        <v>7500</v>
      </c>
      <c r="D2463">
        <f>VLOOKUP(A2463, Kickstarter!B:E, 4, FALSE)</f>
        <v>7785</v>
      </c>
      <c r="E2463" t="str">
        <f>VLOOKUP(A2463, Kickstarter!B:F, 5, FALSE)</f>
        <v>successful</v>
      </c>
      <c r="F2463" t="str">
        <f>VLOOKUP(A2463, Kickstarter!B:G, 6, FALSE)</f>
        <v>US</v>
      </c>
      <c r="G2463" t="str">
        <f>VLOOKUP(A2463, Kickstarter!B:H, 7, FALSE)</f>
        <v>USD</v>
      </c>
      <c r="H2463">
        <f>VLOOKUP(A2463, Kickstarter!B:I, 8, FALSE)</f>
        <v>1317438000</v>
      </c>
    </row>
    <row r="2464" spans="1:8" ht="60" x14ac:dyDescent="0.25">
      <c r="A2464" s="1" t="s">
        <v>2463</v>
      </c>
      <c r="B2464" s="1" t="str">
        <f>VLOOKUP(A2464, Kickstarter!B:C, 2, FALSE)</f>
        <v>CHURCHES, an indie rock band from Oakland, CA, is recording a new single about marriage equality and pressing it to 7" vinyl.</v>
      </c>
      <c r="C2464" s="9">
        <f>VLOOKUP(A2464, Kickstarter!B:E, 3, FALSE)</f>
        <v>3000</v>
      </c>
      <c r="D2464">
        <f>VLOOKUP(A2464, Kickstarter!B:E, 4, FALSE)</f>
        <v>3321.25</v>
      </c>
      <c r="E2464" t="str">
        <f>VLOOKUP(A2464, Kickstarter!B:F, 5, FALSE)</f>
        <v>successful</v>
      </c>
      <c r="F2464" t="str">
        <f>VLOOKUP(A2464, Kickstarter!B:G, 6, FALSE)</f>
        <v>US</v>
      </c>
      <c r="G2464" t="str">
        <f>VLOOKUP(A2464, Kickstarter!B:H, 7, FALSE)</f>
        <v>USD</v>
      </c>
      <c r="H2464">
        <f>VLOOKUP(A2464, Kickstarter!B:I, 8, FALSE)</f>
        <v>1342672096</v>
      </c>
    </row>
    <row r="2465" spans="1:8" ht="30" x14ac:dyDescent="0.25">
      <c r="A2465" s="1" t="s">
        <v>2464</v>
      </c>
      <c r="B2465" s="1" t="str">
        <f>VLOOKUP(A2465, Kickstarter!B:C, 2, FALSE)</f>
        <v>Emma Ate The Lion's debut full length album</v>
      </c>
      <c r="C2465" s="9">
        <f>VLOOKUP(A2465, Kickstarter!B:E, 3, FALSE)</f>
        <v>2000</v>
      </c>
      <c r="D2465">
        <f>VLOOKUP(A2465, Kickstarter!B:E, 4, FALSE)</f>
        <v>2325</v>
      </c>
      <c r="E2465" t="str">
        <f>VLOOKUP(A2465, Kickstarter!B:F, 5, FALSE)</f>
        <v>successful</v>
      </c>
      <c r="F2465" t="str">
        <f>VLOOKUP(A2465, Kickstarter!B:G, 6, FALSE)</f>
        <v>US</v>
      </c>
      <c r="G2465" t="str">
        <f>VLOOKUP(A2465, Kickstarter!B:H, 7, FALSE)</f>
        <v>USD</v>
      </c>
      <c r="H2465">
        <f>VLOOKUP(A2465, Kickstarter!B:I, 8, FALSE)</f>
        <v>1366138800</v>
      </c>
    </row>
    <row r="2466" spans="1:8" ht="45" x14ac:dyDescent="0.25">
      <c r="A2466" s="1" t="s">
        <v>2465</v>
      </c>
      <c r="B2466" s="1" t="str">
        <f>VLOOKUP(A2466, Kickstarter!B:C, 2, FALSE)</f>
        <v>The Enemy Feathers are passing the proverbial hat to see if we can raise enough money to complete Our NEW EP</v>
      </c>
      <c r="C2466" s="9">
        <f>VLOOKUP(A2466, Kickstarter!B:E, 3, FALSE)</f>
        <v>2000</v>
      </c>
      <c r="D2466">
        <f>VLOOKUP(A2466, Kickstarter!B:E, 4, FALSE)</f>
        <v>2222</v>
      </c>
      <c r="E2466" t="str">
        <f>VLOOKUP(A2466, Kickstarter!B:F, 5, FALSE)</f>
        <v>successful</v>
      </c>
      <c r="F2466" t="str">
        <f>VLOOKUP(A2466, Kickstarter!B:G, 6, FALSE)</f>
        <v>CA</v>
      </c>
      <c r="G2466" t="str">
        <f>VLOOKUP(A2466, Kickstarter!B:H, 7, FALSE)</f>
        <v>CAD</v>
      </c>
      <c r="H2466">
        <f>VLOOKUP(A2466, Kickstarter!B:I, 8, FALSE)</f>
        <v>1443641340</v>
      </c>
    </row>
    <row r="2467" spans="1:8" ht="45" x14ac:dyDescent="0.25">
      <c r="A2467" s="1" t="s">
        <v>2466</v>
      </c>
      <c r="B2467" s="1" t="str">
        <f>VLOOKUP(A2467, Kickstarter!B:C, 2, FALSE)</f>
        <v>An indie band from Spokane, WA looking to master and package their first full length album.</v>
      </c>
      <c r="C2467" s="9">
        <f>VLOOKUP(A2467, Kickstarter!B:E, 3, FALSE)</f>
        <v>700</v>
      </c>
      <c r="D2467">
        <f>VLOOKUP(A2467, Kickstarter!B:E, 4, FALSE)</f>
        <v>1261</v>
      </c>
      <c r="E2467" t="str">
        <f>VLOOKUP(A2467, Kickstarter!B:F, 5, FALSE)</f>
        <v>successful</v>
      </c>
      <c r="F2467" t="str">
        <f>VLOOKUP(A2467, Kickstarter!B:G, 6, FALSE)</f>
        <v>US</v>
      </c>
      <c r="G2467" t="str">
        <f>VLOOKUP(A2467, Kickstarter!B:H, 7, FALSE)</f>
        <v>USD</v>
      </c>
      <c r="H2467">
        <f>VLOOKUP(A2467, Kickstarter!B:I, 8, FALSE)</f>
        <v>1348420548</v>
      </c>
    </row>
    <row r="2468" spans="1:8" ht="45" x14ac:dyDescent="0.25">
      <c r="A2468" s="1" t="s">
        <v>2467</v>
      </c>
      <c r="B2468" s="1" t="str">
        <f>VLOOKUP(A2468, Kickstarter!B:C, 2, FALSE)</f>
        <v>With big dreams and big sounds, Jesse Alexander's Debut album titled "For Once" brings Indie Rock to a whole new level.</v>
      </c>
      <c r="C2468" s="9">
        <f>VLOOKUP(A2468, Kickstarter!B:E, 3, FALSE)</f>
        <v>2500</v>
      </c>
      <c r="D2468">
        <f>VLOOKUP(A2468, Kickstarter!B:E, 4, FALSE)</f>
        <v>2500</v>
      </c>
      <c r="E2468" t="str">
        <f>VLOOKUP(A2468, Kickstarter!B:F, 5, FALSE)</f>
        <v>successful</v>
      </c>
      <c r="F2468" t="str">
        <f>VLOOKUP(A2468, Kickstarter!B:G, 6, FALSE)</f>
        <v>US</v>
      </c>
      <c r="G2468" t="str">
        <f>VLOOKUP(A2468, Kickstarter!B:H, 7, FALSE)</f>
        <v>USD</v>
      </c>
      <c r="H2468">
        <f>VLOOKUP(A2468, Kickstarter!B:I, 8, FALSE)</f>
        <v>1368066453</v>
      </c>
    </row>
    <row r="2469" spans="1:8" ht="45" x14ac:dyDescent="0.25">
      <c r="A2469" s="1" t="s">
        <v>2468</v>
      </c>
      <c r="B2469" s="1" t="str">
        <f>VLOOKUP(A2469, Kickstarter!B:C, 2, FALSE)</f>
        <v>We've finished our first EP and we're taking it on the road in three weeks! Help us fund manufacturing?</v>
      </c>
      <c r="C2469" s="9">
        <f>VLOOKUP(A2469, Kickstarter!B:E, 3, FALSE)</f>
        <v>1000</v>
      </c>
      <c r="D2469">
        <f>VLOOKUP(A2469, Kickstarter!B:E, 4, FALSE)</f>
        <v>1185</v>
      </c>
      <c r="E2469" t="str">
        <f>VLOOKUP(A2469, Kickstarter!B:F, 5, FALSE)</f>
        <v>successful</v>
      </c>
      <c r="F2469" t="str">
        <f>VLOOKUP(A2469, Kickstarter!B:G, 6, FALSE)</f>
        <v>US</v>
      </c>
      <c r="G2469" t="str">
        <f>VLOOKUP(A2469, Kickstarter!B:H, 7, FALSE)</f>
        <v>USD</v>
      </c>
      <c r="H2469">
        <f>VLOOKUP(A2469, Kickstarter!B:I, 8, FALSE)</f>
        <v>1336669200</v>
      </c>
    </row>
    <row r="2470" spans="1:8" ht="45" x14ac:dyDescent="0.25">
      <c r="A2470" s="1" t="s">
        <v>2469</v>
      </c>
      <c r="B2470" s="1" t="str">
        <f>VLOOKUP(A2470, Kickstarter!B:C, 2, FALSE)</f>
        <v>Please donate, support &amp; share this project so that I may be able to record my new EP this fall!</v>
      </c>
      <c r="C2470" s="9">
        <f>VLOOKUP(A2470, Kickstarter!B:E, 3, FALSE)</f>
        <v>2000</v>
      </c>
      <c r="D2470">
        <f>VLOOKUP(A2470, Kickstarter!B:E, 4, FALSE)</f>
        <v>2144.34</v>
      </c>
      <c r="E2470" t="str">
        <f>VLOOKUP(A2470, Kickstarter!B:F, 5, FALSE)</f>
        <v>successful</v>
      </c>
      <c r="F2470" t="str">
        <f>VLOOKUP(A2470, Kickstarter!B:G, 6, FALSE)</f>
        <v>US</v>
      </c>
      <c r="G2470" t="str">
        <f>VLOOKUP(A2470, Kickstarter!B:H, 7, FALSE)</f>
        <v>USD</v>
      </c>
      <c r="H2470">
        <f>VLOOKUP(A2470, Kickstarter!B:I, 8, FALSE)</f>
        <v>1351400400</v>
      </c>
    </row>
    <row r="2471" spans="1:8" ht="60" x14ac:dyDescent="0.25">
      <c r="A2471" s="1" t="s">
        <v>2470</v>
      </c>
      <c r="B2471" s="1" t="str">
        <f>VLOOKUP(A2471, Kickstarter!B:C, 2, FALSE)</f>
        <v>All the music for my EP of cello-fusion originals is complete. All I need now is your help to get it mastered &amp; pressed to CD &amp; vinyl!</v>
      </c>
      <c r="C2471" s="9">
        <f>VLOOKUP(A2471, Kickstarter!B:E, 3, FALSE)</f>
        <v>1200</v>
      </c>
      <c r="D2471">
        <f>VLOOKUP(A2471, Kickstarter!B:E, 4, FALSE)</f>
        <v>1364</v>
      </c>
      <c r="E2471" t="str">
        <f>VLOOKUP(A2471, Kickstarter!B:F, 5, FALSE)</f>
        <v>successful</v>
      </c>
      <c r="F2471" t="str">
        <f>VLOOKUP(A2471, Kickstarter!B:G, 6, FALSE)</f>
        <v>US</v>
      </c>
      <c r="G2471" t="str">
        <f>VLOOKUP(A2471, Kickstarter!B:H, 7, FALSE)</f>
        <v>USD</v>
      </c>
      <c r="H2471">
        <f>VLOOKUP(A2471, Kickstarter!B:I, 8, FALSE)</f>
        <v>1297160329</v>
      </c>
    </row>
    <row r="2472" spans="1:8" ht="45" x14ac:dyDescent="0.25">
      <c r="A2472" s="1" t="s">
        <v>2471</v>
      </c>
      <c r="B2472" s="1" t="str">
        <f>VLOOKUP(A2472, Kickstarter!B:C, 2, FALSE)</f>
        <v>Music is my passion.  I've been recording this album for 2 years now, and I just want the world to finally hear it!</v>
      </c>
      <c r="C2472" s="9">
        <f>VLOOKUP(A2472, Kickstarter!B:E, 3, FALSE)</f>
        <v>1000</v>
      </c>
      <c r="D2472">
        <f>VLOOKUP(A2472, Kickstarter!B:E, 4, FALSE)</f>
        <v>1031.6400000000001</v>
      </c>
      <c r="E2472" t="str">
        <f>VLOOKUP(A2472, Kickstarter!B:F, 5, FALSE)</f>
        <v>successful</v>
      </c>
      <c r="F2472" t="str">
        <f>VLOOKUP(A2472, Kickstarter!B:G, 6, FALSE)</f>
        <v>US</v>
      </c>
      <c r="G2472" t="str">
        <f>VLOOKUP(A2472, Kickstarter!B:H, 7, FALSE)</f>
        <v>USD</v>
      </c>
      <c r="H2472">
        <f>VLOOKUP(A2472, Kickstarter!B:I, 8, FALSE)</f>
        <v>1337824055</v>
      </c>
    </row>
    <row r="2473" spans="1:8" ht="60" x14ac:dyDescent="0.25">
      <c r="A2473" s="1" t="s">
        <v>2472</v>
      </c>
      <c r="B2473" s="1" t="str">
        <f>VLOOKUP(A2473, Kickstarter!B:C, 2, FALSE)</f>
        <v>Confused Disciples' debut album "Sleepamation" is (finally) all recorded and mixed, now all that's left is mastering and duplication.</v>
      </c>
      <c r="C2473" s="9">
        <f>VLOOKUP(A2473, Kickstarter!B:E, 3, FALSE)</f>
        <v>500</v>
      </c>
      <c r="D2473">
        <f>VLOOKUP(A2473, Kickstarter!B:E, 4, FALSE)</f>
        <v>640</v>
      </c>
      <c r="E2473" t="str">
        <f>VLOOKUP(A2473, Kickstarter!B:F, 5, FALSE)</f>
        <v>successful</v>
      </c>
      <c r="F2473" t="str">
        <f>VLOOKUP(A2473, Kickstarter!B:G, 6, FALSE)</f>
        <v>US</v>
      </c>
      <c r="G2473" t="str">
        <f>VLOOKUP(A2473, Kickstarter!B:H, 7, FALSE)</f>
        <v>USD</v>
      </c>
      <c r="H2473">
        <f>VLOOKUP(A2473, Kickstarter!B:I, 8, FALSE)</f>
        <v>1327535392</v>
      </c>
    </row>
    <row r="2474" spans="1:8" ht="60" x14ac:dyDescent="0.25">
      <c r="A2474" s="1" t="s">
        <v>2473</v>
      </c>
      <c r="B2474" s="1" t="str">
        <f>VLOOKUP(A2474, Kickstarter!B:C, 2, FALSE)</f>
        <v>Help Ben Hardt release 3 albums in a 9 month span, telling the story of two lovers in London during WWII. All with strings, a rock band and more...</v>
      </c>
      <c r="C2474" s="9">
        <f>VLOOKUP(A2474, Kickstarter!B:E, 3, FALSE)</f>
        <v>7500</v>
      </c>
      <c r="D2474">
        <f>VLOOKUP(A2474, Kickstarter!B:E, 4, FALSE)</f>
        <v>10182.02</v>
      </c>
      <c r="E2474" t="str">
        <f>VLOOKUP(A2474, Kickstarter!B:F, 5, FALSE)</f>
        <v>successful</v>
      </c>
      <c r="F2474" t="str">
        <f>VLOOKUP(A2474, Kickstarter!B:G, 6, FALSE)</f>
        <v>US</v>
      </c>
      <c r="G2474" t="str">
        <f>VLOOKUP(A2474, Kickstarter!B:H, 7, FALSE)</f>
        <v>USD</v>
      </c>
      <c r="H2474">
        <f>VLOOKUP(A2474, Kickstarter!B:I, 8, FALSE)</f>
        <v>1283562180</v>
      </c>
    </row>
    <row r="2475" spans="1:8" ht="45" x14ac:dyDescent="0.25">
      <c r="A2475" s="1" t="s">
        <v>2474</v>
      </c>
      <c r="B2475" s="1" t="str">
        <f>VLOOKUP(A2475, Kickstarter!B:C, 2, FALSE)</f>
        <v>Wrote some new songs and it turned into an album. I even have a title already, "Oh My Soul". Would love your support!</v>
      </c>
      <c r="C2475" s="9">
        <f>VLOOKUP(A2475, Kickstarter!B:E, 3, FALSE)</f>
        <v>2000</v>
      </c>
      <c r="D2475">
        <f>VLOOKUP(A2475, Kickstarter!B:E, 4, FALSE)</f>
        <v>2000</v>
      </c>
      <c r="E2475" t="str">
        <f>VLOOKUP(A2475, Kickstarter!B:F, 5, FALSE)</f>
        <v>successful</v>
      </c>
      <c r="F2475" t="str">
        <f>VLOOKUP(A2475, Kickstarter!B:G, 6, FALSE)</f>
        <v>US</v>
      </c>
      <c r="G2475" t="str">
        <f>VLOOKUP(A2475, Kickstarter!B:H, 7, FALSE)</f>
        <v>USD</v>
      </c>
      <c r="H2475">
        <f>VLOOKUP(A2475, Kickstarter!B:I, 8, FALSE)</f>
        <v>1352573869</v>
      </c>
    </row>
    <row r="2476" spans="1:8" ht="60" x14ac:dyDescent="0.25">
      <c r="A2476" s="1" t="s">
        <v>2475</v>
      </c>
      <c r="B2476" s="1" t="str">
        <f>VLOOKUP(A2476, Kickstarter!B:C, 2, FALSE)</f>
        <v xml:space="preserve">Even though were still recording our first album, were taking pre orders to help with manufacturing costs. We have a lot to cover with this CD/ DVD. </v>
      </c>
      <c r="C2476" s="9">
        <f>VLOOKUP(A2476, Kickstarter!B:E, 3, FALSE)</f>
        <v>5000</v>
      </c>
      <c r="D2476">
        <f>VLOOKUP(A2476, Kickstarter!B:E, 4, FALSE)</f>
        <v>5000.18</v>
      </c>
      <c r="E2476" t="str">
        <f>VLOOKUP(A2476, Kickstarter!B:F, 5, FALSE)</f>
        <v>successful</v>
      </c>
      <c r="F2476" t="str">
        <f>VLOOKUP(A2476, Kickstarter!B:G, 6, FALSE)</f>
        <v>US</v>
      </c>
      <c r="G2476" t="str">
        <f>VLOOKUP(A2476, Kickstarter!B:H, 7, FALSE)</f>
        <v>USD</v>
      </c>
      <c r="H2476">
        <f>VLOOKUP(A2476, Kickstarter!B:I, 8, FALSE)</f>
        <v>1286756176</v>
      </c>
    </row>
    <row r="2477" spans="1:8" ht="30" x14ac:dyDescent="0.25">
      <c r="A2477" s="1" t="s">
        <v>2476</v>
      </c>
      <c r="B2477" s="1" t="str">
        <f>VLOOKUP(A2477, Kickstarter!B:C, 2, FALSE)</f>
        <v>Help BRANDTSON and DREAMOVERrecords press their 2004 record, "Send Us A Signal".</v>
      </c>
      <c r="C2477" s="9">
        <f>VLOOKUP(A2477, Kickstarter!B:E, 3, FALSE)</f>
        <v>2500</v>
      </c>
      <c r="D2477">
        <f>VLOOKUP(A2477, Kickstarter!B:E, 4, FALSE)</f>
        <v>2618</v>
      </c>
      <c r="E2477" t="str">
        <f>VLOOKUP(A2477, Kickstarter!B:F, 5, FALSE)</f>
        <v>successful</v>
      </c>
      <c r="F2477" t="str">
        <f>VLOOKUP(A2477, Kickstarter!B:G, 6, FALSE)</f>
        <v>US</v>
      </c>
      <c r="G2477" t="str">
        <f>VLOOKUP(A2477, Kickstarter!B:H, 7, FALSE)</f>
        <v>USD</v>
      </c>
      <c r="H2477">
        <f>VLOOKUP(A2477, Kickstarter!B:I, 8, FALSE)</f>
        <v>1278799200</v>
      </c>
    </row>
    <row r="2478" spans="1:8" ht="45" x14ac:dyDescent="0.25">
      <c r="A2478" s="1" t="s">
        <v>2477</v>
      </c>
      <c r="B2478" s="1" t="str">
        <f>VLOOKUP(A2478, Kickstarter!B:C, 2, FALSE)</f>
        <v>Eleven songs, the accumulation of several memorable occurrences in a sleepy town; stories of fiction &amp; fact.</v>
      </c>
      <c r="C2478" s="9">
        <f>VLOOKUP(A2478, Kickstarter!B:E, 3, FALSE)</f>
        <v>3200</v>
      </c>
      <c r="D2478">
        <f>VLOOKUP(A2478, Kickstarter!B:E, 4, FALSE)</f>
        <v>3360.72</v>
      </c>
      <c r="E2478" t="str">
        <f>VLOOKUP(A2478, Kickstarter!B:F, 5, FALSE)</f>
        <v>successful</v>
      </c>
      <c r="F2478" t="str">
        <f>VLOOKUP(A2478, Kickstarter!B:G, 6, FALSE)</f>
        <v>US</v>
      </c>
      <c r="G2478" t="str">
        <f>VLOOKUP(A2478, Kickstarter!B:H, 7, FALSE)</f>
        <v>USD</v>
      </c>
      <c r="H2478">
        <f>VLOOKUP(A2478, Kickstarter!B:I, 8, FALSE)</f>
        <v>1415004770</v>
      </c>
    </row>
    <row r="2479" spans="1:8" ht="45" x14ac:dyDescent="0.25">
      <c r="A2479" s="1" t="s">
        <v>824</v>
      </c>
      <c r="B2479" s="1" t="str">
        <f>VLOOKUP(A2479, Kickstarter!B:C, 2, FALSE)</f>
        <v>Eyes For Fire is finally ready to release their Debut Album but we need YOU to help us put the final touches on it.</v>
      </c>
      <c r="C2479" s="9">
        <f>VLOOKUP(A2479, Kickstarter!B:E, 3, FALSE)</f>
        <v>800</v>
      </c>
      <c r="D2479">
        <f>VLOOKUP(A2479, Kickstarter!B:E, 4, FALSE)</f>
        <v>1436</v>
      </c>
      <c r="E2479" t="str">
        <f>VLOOKUP(A2479, Kickstarter!B:F, 5, FALSE)</f>
        <v>successful</v>
      </c>
      <c r="F2479" t="str">
        <f>VLOOKUP(A2479, Kickstarter!B:G, 6, FALSE)</f>
        <v>US</v>
      </c>
      <c r="G2479" t="str">
        <f>VLOOKUP(A2479, Kickstarter!B:H, 7, FALSE)</f>
        <v>USD</v>
      </c>
      <c r="H2479">
        <f>VLOOKUP(A2479, Kickstarter!B:I, 8, FALSE)</f>
        <v>1427062852</v>
      </c>
    </row>
    <row r="2480" spans="1:8" ht="60" x14ac:dyDescent="0.25">
      <c r="A2480" s="1" t="s">
        <v>2478</v>
      </c>
      <c r="B2480" s="1" t="str">
        <f>VLOOKUP(A2480, Kickstarter!B:C, 2, FALSE)</f>
        <v>San Francisco Indie band, Should We Run, gets set to launch their debut EP capped with a tour to South by Southwest Music Conference.</v>
      </c>
      <c r="C2480" s="9">
        <f>VLOOKUP(A2480, Kickstarter!B:E, 3, FALSE)</f>
        <v>8000</v>
      </c>
      <c r="D2480">
        <f>VLOOKUP(A2480, Kickstarter!B:E, 4, FALSE)</f>
        <v>10200</v>
      </c>
      <c r="E2480" t="str">
        <f>VLOOKUP(A2480, Kickstarter!B:F, 5, FALSE)</f>
        <v>successful</v>
      </c>
      <c r="F2480" t="str">
        <f>VLOOKUP(A2480, Kickstarter!B:G, 6, FALSE)</f>
        <v>US</v>
      </c>
      <c r="G2480" t="str">
        <f>VLOOKUP(A2480, Kickstarter!B:H, 7, FALSE)</f>
        <v>USD</v>
      </c>
      <c r="H2480">
        <f>VLOOKUP(A2480, Kickstarter!B:I, 8, FALSE)</f>
        <v>1358117313</v>
      </c>
    </row>
    <row r="2481" spans="1:8" ht="45" x14ac:dyDescent="0.25">
      <c r="A2481" s="1" t="s">
        <v>2479</v>
      </c>
      <c r="B2481" s="1" t="str">
        <f>VLOOKUP(A2481, Kickstarter!B:C, 2, FALSE)</f>
        <v>Fake Natives is headed on tour this summer. Help them fill their tank with fossil fuels.</v>
      </c>
      <c r="C2481" s="9">
        <f>VLOOKUP(A2481, Kickstarter!B:E, 3, FALSE)</f>
        <v>300</v>
      </c>
      <c r="D2481">
        <f>VLOOKUP(A2481, Kickstarter!B:E, 4, FALSE)</f>
        <v>400.33</v>
      </c>
      <c r="E2481" t="str">
        <f>VLOOKUP(A2481, Kickstarter!B:F, 5, FALSE)</f>
        <v>successful</v>
      </c>
      <c r="F2481" t="str">
        <f>VLOOKUP(A2481, Kickstarter!B:G, 6, FALSE)</f>
        <v>US</v>
      </c>
      <c r="G2481" t="str">
        <f>VLOOKUP(A2481, Kickstarter!B:H, 7, FALSE)</f>
        <v>USD</v>
      </c>
      <c r="H2481">
        <f>VLOOKUP(A2481, Kickstarter!B:I, 8, FALSE)</f>
        <v>1343440800</v>
      </c>
    </row>
    <row r="2482" spans="1:8" ht="60" x14ac:dyDescent="0.25">
      <c r="A2482" s="1" t="s">
        <v>2480</v>
      </c>
      <c r="B2482" s="1" t="str">
        <f>VLOOKUP(A2482, Kickstarter!B:C, 2, FALSE)</f>
        <v>We are a band from Long Beach, Ca looking to record our first EP. Any little bit counts and your support would mean the world to us!</v>
      </c>
      <c r="C2482" s="9">
        <f>VLOOKUP(A2482, Kickstarter!B:E, 3, FALSE)</f>
        <v>2000</v>
      </c>
      <c r="D2482">
        <f>VLOOKUP(A2482, Kickstarter!B:E, 4, FALSE)</f>
        <v>2000</v>
      </c>
      <c r="E2482" t="str">
        <f>VLOOKUP(A2482, Kickstarter!B:F, 5, FALSE)</f>
        <v>successful</v>
      </c>
      <c r="F2482" t="str">
        <f>VLOOKUP(A2482, Kickstarter!B:G, 6, FALSE)</f>
        <v>US</v>
      </c>
      <c r="G2482" t="str">
        <f>VLOOKUP(A2482, Kickstarter!B:H, 7, FALSE)</f>
        <v>USD</v>
      </c>
      <c r="H2482">
        <f>VLOOKUP(A2482, Kickstarter!B:I, 8, FALSE)</f>
        <v>1444516084</v>
      </c>
    </row>
    <row r="2483" spans="1:8" ht="60" x14ac:dyDescent="0.25">
      <c r="A2483" s="1" t="s">
        <v>2481</v>
      </c>
      <c r="B2483" s="1" t="str">
        <f>VLOOKUP(A2483, Kickstarter!B:C, 2, FALSE)</f>
        <v>To support the media blitz for their brand-new album, the band is offering a Kickstarter-only EP and other amazing premiums.</v>
      </c>
      <c r="C2483" s="9">
        <f>VLOOKUP(A2483, Kickstarter!B:E, 3, FALSE)</f>
        <v>4000</v>
      </c>
      <c r="D2483">
        <f>VLOOKUP(A2483, Kickstarter!B:E, 4, FALSE)</f>
        <v>4516.4399999999996</v>
      </c>
      <c r="E2483" t="str">
        <f>VLOOKUP(A2483, Kickstarter!B:F, 5, FALSE)</f>
        <v>successful</v>
      </c>
      <c r="F2483" t="str">
        <f>VLOOKUP(A2483, Kickstarter!B:G, 6, FALSE)</f>
        <v>US</v>
      </c>
      <c r="G2483" t="str">
        <f>VLOOKUP(A2483, Kickstarter!B:H, 7, FALSE)</f>
        <v>USD</v>
      </c>
      <c r="H2483">
        <f>VLOOKUP(A2483, Kickstarter!B:I, 8, FALSE)</f>
        <v>1335799808</v>
      </c>
    </row>
    <row r="2484" spans="1:8" ht="60" x14ac:dyDescent="0.25">
      <c r="A2484" s="1" t="s">
        <v>2482</v>
      </c>
      <c r="B2484" s="1" t="str">
        <f>VLOOKUP(A2484, Kickstarter!B:C, 2, FALSE)</f>
        <v>Singer Jude Roberts has been asked to perform his song "The Flood"  in Hiroshima.  You can assist in making this opportunity a reality.</v>
      </c>
      <c r="C2484" s="9">
        <f>VLOOKUP(A2484, Kickstarter!B:E, 3, FALSE)</f>
        <v>1000</v>
      </c>
      <c r="D2484">
        <f>VLOOKUP(A2484, Kickstarter!B:E, 4, FALSE)</f>
        <v>1001</v>
      </c>
      <c r="E2484" t="str">
        <f>VLOOKUP(A2484, Kickstarter!B:F, 5, FALSE)</f>
        <v>successful</v>
      </c>
      <c r="F2484" t="str">
        <f>VLOOKUP(A2484, Kickstarter!B:G, 6, FALSE)</f>
        <v>US</v>
      </c>
      <c r="G2484" t="str">
        <f>VLOOKUP(A2484, Kickstarter!B:H, 7, FALSE)</f>
        <v>USD</v>
      </c>
      <c r="H2484">
        <f>VLOOKUP(A2484, Kickstarter!B:I, 8, FALSE)</f>
        <v>1312224383</v>
      </c>
    </row>
    <row r="2485" spans="1:8" ht="45" x14ac:dyDescent="0.25">
      <c r="A2485" s="1" t="s">
        <v>2483</v>
      </c>
      <c r="B2485" s="1" t="str">
        <f>VLOOKUP(A2485, Kickstarter!B:C, 2, FALSE)</f>
        <v>Send Intangible Animal on our first West Coast Tour!!! The fate of the world rests in your hands.</v>
      </c>
      <c r="C2485" s="9">
        <f>VLOOKUP(A2485, Kickstarter!B:E, 3, FALSE)</f>
        <v>1100</v>
      </c>
      <c r="D2485">
        <f>VLOOKUP(A2485, Kickstarter!B:E, 4, FALSE)</f>
        <v>1251</v>
      </c>
      <c r="E2485" t="str">
        <f>VLOOKUP(A2485, Kickstarter!B:F, 5, FALSE)</f>
        <v>successful</v>
      </c>
      <c r="F2485" t="str">
        <f>VLOOKUP(A2485, Kickstarter!B:G, 6, FALSE)</f>
        <v>US</v>
      </c>
      <c r="G2485" t="str">
        <f>VLOOKUP(A2485, Kickstarter!B:H, 7, FALSE)</f>
        <v>USD</v>
      </c>
      <c r="H2485">
        <f>VLOOKUP(A2485, Kickstarter!B:I, 8, FALSE)</f>
        <v>1335891603</v>
      </c>
    </row>
    <row r="2486" spans="1:8" ht="60" x14ac:dyDescent="0.25">
      <c r="A2486" s="1" t="s">
        <v>2484</v>
      </c>
      <c r="B2486" s="1" t="str">
        <f>VLOOKUP(A2486, Kickstarter!B:C, 2, FALSE)</f>
        <v>A solo roots/rock CD written by award winning singer-songwriter Kiya Heartwood and produced by Grammy nominated producer Mark Hallman.</v>
      </c>
      <c r="C2486" s="9">
        <f>VLOOKUP(A2486, Kickstarter!B:E, 3, FALSE)</f>
        <v>3500</v>
      </c>
      <c r="D2486">
        <f>VLOOKUP(A2486, Kickstarter!B:E, 4, FALSE)</f>
        <v>4176.1099999999997</v>
      </c>
      <c r="E2486" t="str">
        <f>VLOOKUP(A2486, Kickstarter!B:F, 5, FALSE)</f>
        <v>successful</v>
      </c>
      <c r="F2486" t="str">
        <f>VLOOKUP(A2486, Kickstarter!B:G, 6, FALSE)</f>
        <v>US</v>
      </c>
      <c r="G2486" t="str">
        <f>VLOOKUP(A2486, Kickstarter!B:H, 7, FALSE)</f>
        <v>USD</v>
      </c>
      <c r="H2486">
        <f>VLOOKUP(A2486, Kickstarter!B:I, 8, FALSE)</f>
        <v>1316124003</v>
      </c>
    </row>
    <row r="2487" spans="1:8" ht="60" x14ac:dyDescent="0.25">
      <c r="A2487" s="1" t="s">
        <v>2485</v>
      </c>
      <c r="B2487" s="1" t="str">
        <f>VLOOKUP(A2487, Kickstarter!B:C, 2, FALSE)</f>
        <v>We're trying to fund a fall tour to Dallas,  where we will record our debut album with Grammy award-winning producer, Stuart Sikes.</v>
      </c>
      <c r="C2487" s="9">
        <f>VLOOKUP(A2487, Kickstarter!B:E, 3, FALSE)</f>
        <v>2000</v>
      </c>
      <c r="D2487">
        <f>VLOOKUP(A2487, Kickstarter!B:E, 4, FALSE)</f>
        <v>2065</v>
      </c>
      <c r="E2487" t="str">
        <f>VLOOKUP(A2487, Kickstarter!B:F, 5, FALSE)</f>
        <v>successful</v>
      </c>
      <c r="F2487" t="str">
        <f>VLOOKUP(A2487, Kickstarter!B:G, 6, FALSE)</f>
        <v>US</v>
      </c>
      <c r="G2487" t="str">
        <f>VLOOKUP(A2487, Kickstarter!B:H, 7, FALSE)</f>
        <v>USD</v>
      </c>
      <c r="H2487">
        <f>VLOOKUP(A2487, Kickstarter!B:I, 8, FALSE)</f>
        <v>1318463879</v>
      </c>
    </row>
    <row r="2488" spans="1:8" ht="60" x14ac:dyDescent="0.25">
      <c r="A2488" s="1" t="s">
        <v>2486</v>
      </c>
      <c r="B2488" s="1" t="str">
        <f>VLOOKUP(A2488, Kickstarter!B:C, 2, FALSE)</f>
        <v>I'm just about finished recording my new EP "Gypsy Wind," but I need help w/making CD's for you to hold in your hands!  And listen to!</v>
      </c>
      <c r="C2488" s="9">
        <f>VLOOKUP(A2488, Kickstarter!B:E, 3, FALSE)</f>
        <v>300</v>
      </c>
      <c r="D2488">
        <f>VLOOKUP(A2488, Kickstarter!B:E, 4, FALSE)</f>
        <v>797</v>
      </c>
      <c r="E2488" t="str">
        <f>VLOOKUP(A2488, Kickstarter!B:F, 5, FALSE)</f>
        <v>successful</v>
      </c>
      <c r="F2488" t="str">
        <f>VLOOKUP(A2488, Kickstarter!B:G, 6, FALSE)</f>
        <v>US</v>
      </c>
      <c r="G2488" t="str">
        <f>VLOOKUP(A2488, Kickstarter!B:H, 7, FALSE)</f>
        <v>USD</v>
      </c>
      <c r="H2488">
        <f>VLOOKUP(A2488, Kickstarter!B:I, 8, FALSE)</f>
        <v>1335113976</v>
      </c>
    </row>
    <row r="2489" spans="1:8" ht="45" x14ac:dyDescent="0.25">
      <c r="A2489" s="1" t="s">
        <v>2487</v>
      </c>
      <c r="B2489" s="1" t="str">
        <f>VLOOKUP(A2489, Kickstarter!B:C, 2, FALSE)</f>
        <v>Raise enough money to fund the copyright cost for the full length indie rock record we spent the year recording.</v>
      </c>
      <c r="C2489" s="9">
        <f>VLOOKUP(A2489, Kickstarter!B:E, 3, FALSE)</f>
        <v>1500</v>
      </c>
      <c r="D2489">
        <f>VLOOKUP(A2489, Kickstarter!B:E, 4, FALSE)</f>
        <v>1500.76</v>
      </c>
      <c r="E2489" t="str">
        <f>VLOOKUP(A2489, Kickstarter!B:F, 5, FALSE)</f>
        <v>successful</v>
      </c>
      <c r="F2489" t="str">
        <f>VLOOKUP(A2489, Kickstarter!B:G, 6, FALSE)</f>
        <v>US</v>
      </c>
      <c r="G2489" t="str">
        <f>VLOOKUP(A2489, Kickstarter!B:H, 7, FALSE)</f>
        <v>USD</v>
      </c>
      <c r="H2489">
        <f>VLOOKUP(A2489, Kickstarter!B:I, 8, FALSE)</f>
        <v>1338083997</v>
      </c>
    </row>
    <row r="2490" spans="1:8" ht="60" x14ac:dyDescent="0.25">
      <c r="A2490" s="1" t="s">
        <v>2488</v>
      </c>
      <c r="B2490" s="1" t="str">
        <f>VLOOKUP(A2490, Kickstarter!B:C, 2, FALSE)</f>
        <v>Nashville independent singer/songwriter Jameson Elder making a new album! Check out the video to preview the single "Take Me Back"!</v>
      </c>
      <c r="C2490" s="9">
        <f>VLOOKUP(A2490, Kickstarter!B:E, 3, FALSE)</f>
        <v>3000</v>
      </c>
      <c r="D2490">
        <f>VLOOKUP(A2490, Kickstarter!B:E, 4, FALSE)</f>
        <v>3201</v>
      </c>
      <c r="E2490" t="str">
        <f>VLOOKUP(A2490, Kickstarter!B:F, 5, FALSE)</f>
        <v>successful</v>
      </c>
      <c r="F2490" t="str">
        <f>VLOOKUP(A2490, Kickstarter!B:G, 6, FALSE)</f>
        <v>US</v>
      </c>
      <c r="G2490" t="str">
        <f>VLOOKUP(A2490, Kickstarter!B:H, 7, FALSE)</f>
        <v>USD</v>
      </c>
      <c r="H2490">
        <f>VLOOKUP(A2490, Kickstarter!B:I, 8, FALSE)</f>
        <v>1321459908</v>
      </c>
    </row>
    <row r="2491" spans="1:8" ht="60" x14ac:dyDescent="0.25">
      <c r="A2491" s="1" t="s">
        <v>2489</v>
      </c>
      <c r="B2491" s="1" t="str">
        <f>VLOOKUP(A2491, Kickstarter!B:C, 2, FALSE)</f>
        <v>A new Pocket Vinyl album focusing on all things about death: what it is, feels like, leads to, and how the idea of God fits into it.</v>
      </c>
      <c r="C2491" s="9">
        <f>VLOOKUP(A2491, Kickstarter!B:E, 3, FALSE)</f>
        <v>3500</v>
      </c>
      <c r="D2491">
        <f>VLOOKUP(A2491, Kickstarter!B:E, 4, FALSE)</f>
        <v>4678.5</v>
      </c>
      <c r="E2491" t="str">
        <f>VLOOKUP(A2491, Kickstarter!B:F, 5, FALSE)</f>
        <v>successful</v>
      </c>
      <c r="F2491" t="str">
        <f>VLOOKUP(A2491, Kickstarter!B:G, 6, FALSE)</f>
        <v>US</v>
      </c>
      <c r="G2491" t="str">
        <f>VLOOKUP(A2491, Kickstarter!B:H, 7, FALSE)</f>
        <v>USD</v>
      </c>
      <c r="H2491">
        <f>VLOOKUP(A2491, Kickstarter!B:I, 8, FALSE)</f>
        <v>1368117239</v>
      </c>
    </row>
    <row r="2492" spans="1:8" ht="45" x14ac:dyDescent="0.25">
      <c r="A2492" s="1" t="s">
        <v>2490</v>
      </c>
      <c r="B2492" s="1" t="str">
        <f>VLOOKUP(A2492, Kickstarter!B:C, 2, FALSE)</f>
        <v>We are trying to fund our first multi-state tour this summer in an effort to get our music out to as many people as possible.</v>
      </c>
      <c r="C2492" s="9">
        <f>VLOOKUP(A2492, Kickstarter!B:E, 3, FALSE)</f>
        <v>500</v>
      </c>
      <c r="D2492">
        <f>VLOOKUP(A2492, Kickstarter!B:E, 4, FALSE)</f>
        <v>607</v>
      </c>
      <c r="E2492" t="str">
        <f>VLOOKUP(A2492, Kickstarter!B:F, 5, FALSE)</f>
        <v>successful</v>
      </c>
      <c r="F2492" t="str">
        <f>VLOOKUP(A2492, Kickstarter!B:G, 6, FALSE)</f>
        <v>US</v>
      </c>
      <c r="G2492" t="str">
        <f>VLOOKUP(A2492, Kickstarter!B:H, 7, FALSE)</f>
        <v>USD</v>
      </c>
      <c r="H2492">
        <f>VLOOKUP(A2492, Kickstarter!B:I, 8, FALSE)</f>
        <v>1340429276</v>
      </c>
    </row>
    <row r="2493" spans="1:8" ht="60" x14ac:dyDescent="0.25">
      <c r="A2493" s="1" t="s">
        <v>2491</v>
      </c>
      <c r="B2493" s="1" t="str">
        <f>VLOOKUP(A2493, Kickstarter!B:C, 2, FALSE)</f>
        <v>Nathan Evans, instrumental rock guitarist and official V3fights.com artist, is releasing his first solo EP entitled Remove The Illusion</v>
      </c>
      <c r="C2493" s="9">
        <f>VLOOKUP(A2493, Kickstarter!B:E, 3, FALSE)</f>
        <v>500</v>
      </c>
      <c r="D2493">
        <f>VLOOKUP(A2493, Kickstarter!B:E, 4, FALSE)</f>
        <v>516</v>
      </c>
      <c r="E2493" t="str">
        <f>VLOOKUP(A2493, Kickstarter!B:F, 5, FALSE)</f>
        <v>successful</v>
      </c>
      <c r="F2493" t="str">
        <f>VLOOKUP(A2493, Kickstarter!B:G, 6, FALSE)</f>
        <v>US</v>
      </c>
      <c r="G2493" t="str">
        <f>VLOOKUP(A2493, Kickstarter!B:H, 7, FALSE)</f>
        <v>USD</v>
      </c>
      <c r="H2493">
        <f>VLOOKUP(A2493, Kickstarter!B:I, 8, FALSE)</f>
        <v>1295142660</v>
      </c>
    </row>
    <row r="2494" spans="1:8" ht="30" x14ac:dyDescent="0.25">
      <c r="A2494" s="1" t="s">
        <v>2492</v>
      </c>
      <c r="B2494" s="1" t="str">
        <f>VLOOKUP(A2494, Kickstarter!B:C, 2, FALSE)</f>
        <v>We're a band from Hawaii trying to produce our first EP and we need help!</v>
      </c>
      <c r="C2494" s="9">
        <f>VLOOKUP(A2494, Kickstarter!B:E, 3, FALSE)</f>
        <v>600</v>
      </c>
      <c r="D2494">
        <f>VLOOKUP(A2494, Kickstarter!B:E, 4, FALSE)</f>
        <v>750</v>
      </c>
      <c r="E2494" t="str">
        <f>VLOOKUP(A2494, Kickstarter!B:F, 5, FALSE)</f>
        <v>successful</v>
      </c>
      <c r="F2494" t="str">
        <f>VLOOKUP(A2494, Kickstarter!B:G, 6, FALSE)</f>
        <v>US</v>
      </c>
      <c r="G2494" t="str">
        <f>VLOOKUP(A2494, Kickstarter!B:H, 7, FALSE)</f>
        <v>USD</v>
      </c>
      <c r="H2494">
        <f>VLOOKUP(A2494, Kickstarter!B:I, 8, FALSE)</f>
        <v>1339840740</v>
      </c>
    </row>
    <row r="2495" spans="1:8" ht="60" x14ac:dyDescent="0.25">
      <c r="A2495" s="1" t="s">
        <v>2493</v>
      </c>
      <c r="B2495" s="1" t="str">
        <f>VLOOKUP(A2495, Kickstarter!B:C, 2, FALSE)</f>
        <v>Making the record I've always dreamed of, and I want you to be part of the journey. Join me and let's make a great album together!</v>
      </c>
      <c r="C2495" s="9">
        <f>VLOOKUP(A2495, Kickstarter!B:E, 3, FALSE)</f>
        <v>20000</v>
      </c>
      <c r="D2495">
        <f>VLOOKUP(A2495, Kickstarter!B:E, 4, FALSE)</f>
        <v>25740</v>
      </c>
      <c r="E2495" t="str">
        <f>VLOOKUP(A2495, Kickstarter!B:F, 5, FALSE)</f>
        <v>successful</v>
      </c>
      <c r="F2495" t="str">
        <f>VLOOKUP(A2495, Kickstarter!B:G, 6, FALSE)</f>
        <v>US</v>
      </c>
      <c r="G2495" t="str">
        <f>VLOOKUP(A2495, Kickstarter!B:H, 7, FALSE)</f>
        <v>USD</v>
      </c>
      <c r="H2495">
        <f>VLOOKUP(A2495, Kickstarter!B:I, 8, FALSE)</f>
        <v>1367208140</v>
      </c>
    </row>
    <row r="2496" spans="1:8" ht="45" x14ac:dyDescent="0.25">
      <c r="A2496" s="1" t="s">
        <v>2494</v>
      </c>
      <c r="B2496" s="1" t="str">
        <f>VLOOKUP(A2496, Kickstarter!B:C, 2, FALSE)</f>
        <v>Multi-Instrumentalist Ace Waters' new double album with 2+hours of music needs to be professionally made and replicated.</v>
      </c>
      <c r="C2496" s="9">
        <f>VLOOKUP(A2496, Kickstarter!B:E, 3, FALSE)</f>
        <v>1500</v>
      </c>
      <c r="D2496">
        <f>VLOOKUP(A2496, Kickstarter!B:E, 4, FALSE)</f>
        <v>1515.08</v>
      </c>
      <c r="E2496" t="str">
        <f>VLOOKUP(A2496, Kickstarter!B:F, 5, FALSE)</f>
        <v>successful</v>
      </c>
      <c r="F2496" t="str">
        <f>VLOOKUP(A2496, Kickstarter!B:G, 6, FALSE)</f>
        <v>US</v>
      </c>
      <c r="G2496" t="str">
        <f>VLOOKUP(A2496, Kickstarter!B:H, 7, FALSE)</f>
        <v>USD</v>
      </c>
      <c r="H2496">
        <f>VLOOKUP(A2496, Kickstarter!B:I, 8, FALSE)</f>
        <v>1337786944</v>
      </c>
    </row>
    <row r="2497" spans="1:8" ht="45" x14ac:dyDescent="0.25">
      <c r="A2497" s="1" t="s">
        <v>2495</v>
      </c>
      <c r="B2497" s="1" t="str">
        <f>VLOOKUP(A2497, Kickstarter!B:C, 2, FALSE)</f>
        <v>World-class musicians pay tribute to Kenny Childers, one of Indiana's best songwriters. MFT is pressing the album on double vinyl.</v>
      </c>
      <c r="C2497" s="9">
        <f>VLOOKUP(A2497, Kickstarter!B:E, 3, FALSE)</f>
        <v>1500</v>
      </c>
      <c r="D2497">
        <f>VLOOKUP(A2497, Kickstarter!B:E, 4, FALSE)</f>
        <v>1913.05</v>
      </c>
      <c r="E2497" t="str">
        <f>VLOOKUP(A2497, Kickstarter!B:F, 5, FALSE)</f>
        <v>successful</v>
      </c>
      <c r="F2497" t="str">
        <f>VLOOKUP(A2497, Kickstarter!B:G, 6, FALSE)</f>
        <v>US</v>
      </c>
      <c r="G2497" t="str">
        <f>VLOOKUP(A2497, Kickstarter!B:H, 7, FALSE)</f>
        <v>USD</v>
      </c>
      <c r="H2497">
        <f>VLOOKUP(A2497, Kickstarter!B:I, 8, FALSE)</f>
        <v>1339022575</v>
      </c>
    </row>
    <row r="2498" spans="1:8" ht="30" x14ac:dyDescent="0.25">
      <c r="A2498" s="1" t="s">
        <v>2496</v>
      </c>
      <c r="B2498" s="1" t="str">
        <f>VLOOKUP(A2498, Kickstarter!B:C, 2, FALSE)</f>
        <v>Be a part of making the first Lynn Haven album, "Fair Weather Friends."</v>
      </c>
      <c r="C2498" s="9">
        <f>VLOOKUP(A2498, Kickstarter!B:E, 3, FALSE)</f>
        <v>6000</v>
      </c>
      <c r="D2498">
        <f>VLOOKUP(A2498, Kickstarter!B:E, 4, FALSE)</f>
        <v>6000</v>
      </c>
      <c r="E2498" t="str">
        <f>VLOOKUP(A2498, Kickstarter!B:F, 5, FALSE)</f>
        <v>successful</v>
      </c>
      <c r="F2498" t="str">
        <f>VLOOKUP(A2498, Kickstarter!B:G, 6, FALSE)</f>
        <v>US</v>
      </c>
      <c r="G2498" t="str">
        <f>VLOOKUP(A2498, Kickstarter!B:H, 7, FALSE)</f>
        <v>USD</v>
      </c>
      <c r="H2498">
        <f>VLOOKUP(A2498, Kickstarter!B:I, 8, FALSE)</f>
        <v>1364597692</v>
      </c>
    </row>
    <row r="2499" spans="1:8" ht="45" x14ac:dyDescent="0.25">
      <c r="A2499" s="1" t="s">
        <v>2497</v>
      </c>
      <c r="B2499" s="1" t="str">
        <f>VLOOKUP(A2499, Kickstarter!B:C, 2, FALSE)</f>
        <v>Joe Rut captures his eccentrically funny and moving songs live with an 8-piece band + special guests.  Help him release it!!!</v>
      </c>
      <c r="C2499" s="9">
        <f>VLOOKUP(A2499, Kickstarter!B:E, 3, FALSE)</f>
        <v>4000</v>
      </c>
      <c r="D2499">
        <f>VLOOKUP(A2499, Kickstarter!B:E, 4, FALSE)</f>
        <v>4510.8599999999997</v>
      </c>
      <c r="E2499" t="str">
        <f>VLOOKUP(A2499, Kickstarter!B:F, 5, FALSE)</f>
        <v>successful</v>
      </c>
      <c r="F2499" t="str">
        <f>VLOOKUP(A2499, Kickstarter!B:G, 6, FALSE)</f>
        <v>US</v>
      </c>
      <c r="G2499" t="str">
        <f>VLOOKUP(A2499, Kickstarter!B:H, 7, FALSE)</f>
        <v>USD</v>
      </c>
      <c r="H2499">
        <f>VLOOKUP(A2499, Kickstarter!B:I, 8, FALSE)</f>
        <v>1312578338</v>
      </c>
    </row>
    <row r="2500" spans="1:8" ht="45" x14ac:dyDescent="0.25">
      <c r="A2500" s="1" t="s">
        <v>2498</v>
      </c>
      <c r="B2500" s="1" t="str">
        <f>VLOOKUP(A2500, Kickstarter!B:C, 2, FALSE)</f>
        <v>We've been working hard on getting our music out and we are taking the final steps to releasing our EP, but we need your help.</v>
      </c>
      <c r="C2500" s="9">
        <f>VLOOKUP(A2500, Kickstarter!B:E, 3, FALSE)</f>
        <v>1000</v>
      </c>
      <c r="D2500">
        <f>VLOOKUP(A2500, Kickstarter!B:E, 4, FALSE)</f>
        <v>1056</v>
      </c>
      <c r="E2500" t="str">
        <f>VLOOKUP(A2500, Kickstarter!B:F, 5, FALSE)</f>
        <v>successful</v>
      </c>
      <c r="F2500" t="str">
        <f>VLOOKUP(A2500, Kickstarter!B:G, 6, FALSE)</f>
        <v>US</v>
      </c>
      <c r="G2500" t="str">
        <f>VLOOKUP(A2500, Kickstarter!B:H, 7, FALSE)</f>
        <v>USD</v>
      </c>
      <c r="H2500">
        <f>VLOOKUP(A2500, Kickstarter!B:I, 8, FALSE)</f>
        <v>1422400387</v>
      </c>
    </row>
    <row r="2501" spans="1:8" ht="60" x14ac:dyDescent="0.25">
      <c r="A2501" s="1" t="s">
        <v>2499</v>
      </c>
      <c r="B2501" s="1" t="str">
        <f>VLOOKUP(A2501, Kickstarter!B:C, 2, FALSE)</f>
        <v>Ryan is headed to the UK for a series of Private House Parties! He needs your help. Don't miss your chance to be a part of the fun!</v>
      </c>
      <c r="C2501" s="9">
        <f>VLOOKUP(A2501, Kickstarter!B:E, 3, FALSE)</f>
        <v>4000</v>
      </c>
      <c r="D2501">
        <f>VLOOKUP(A2501, Kickstarter!B:E, 4, FALSE)</f>
        <v>8105</v>
      </c>
      <c r="E2501" t="str">
        <f>VLOOKUP(A2501, Kickstarter!B:F, 5, FALSE)</f>
        <v>successful</v>
      </c>
      <c r="F2501" t="str">
        <f>VLOOKUP(A2501, Kickstarter!B:G, 6, FALSE)</f>
        <v>US</v>
      </c>
      <c r="G2501" t="str">
        <f>VLOOKUP(A2501, Kickstarter!B:H, 7, FALSE)</f>
        <v>USD</v>
      </c>
      <c r="H2501">
        <f>VLOOKUP(A2501, Kickstarter!B:I, 8, FALSE)</f>
        <v>1356976800</v>
      </c>
    </row>
    <row r="2502" spans="1:8" ht="45" x14ac:dyDescent="0.25">
      <c r="A2502" s="1" t="s">
        <v>2500</v>
      </c>
      <c r="B2502" s="1" t="str">
        <f>VLOOKUP(A2502, Kickstarter!B:C, 2, FALSE)</f>
        <v>ST's 4th LP has been tracked and mixed, but before he can set it free upon the world, it needs proper mastering and pressing!</v>
      </c>
      <c r="C2502" s="9">
        <f>VLOOKUP(A2502, Kickstarter!B:E, 3, FALSE)</f>
        <v>600</v>
      </c>
      <c r="D2502">
        <f>VLOOKUP(A2502, Kickstarter!B:E, 4, FALSE)</f>
        <v>680</v>
      </c>
      <c r="E2502" t="str">
        <f>VLOOKUP(A2502, Kickstarter!B:F, 5, FALSE)</f>
        <v>successful</v>
      </c>
      <c r="F2502" t="str">
        <f>VLOOKUP(A2502, Kickstarter!B:G, 6, FALSE)</f>
        <v>US</v>
      </c>
      <c r="G2502" t="str">
        <f>VLOOKUP(A2502, Kickstarter!B:H, 7, FALSE)</f>
        <v>USD</v>
      </c>
      <c r="H2502">
        <f>VLOOKUP(A2502, Kickstarter!B:I, 8, FALSE)</f>
        <v>1340476375</v>
      </c>
    </row>
    <row r="2503" spans="1:8" ht="60" x14ac:dyDescent="0.25">
      <c r="A2503" s="1" t="s">
        <v>2501</v>
      </c>
      <c r="B2503" s="1" t="str">
        <f>VLOOKUP(A2503, Kickstarter!B:C, 2, FALSE)</f>
        <v>Locally owned board game cafÃ© focused on keeping it local with fresh food, craft beer, wine, and, of course, all your favourite games!</v>
      </c>
      <c r="C2503" s="9">
        <f>VLOOKUP(A2503, Kickstarter!B:E, 3, FALSE)</f>
        <v>11000</v>
      </c>
      <c r="D2503">
        <f>VLOOKUP(A2503, Kickstarter!B:E, 4, FALSE)</f>
        <v>281</v>
      </c>
      <c r="E2503" t="str">
        <f>VLOOKUP(A2503, Kickstarter!B:F, 5, FALSE)</f>
        <v>failed</v>
      </c>
      <c r="F2503" t="str">
        <f>VLOOKUP(A2503, Kickstarter!B:G, 6, FALSE)</f>
        <v>CA</v>
      </c>
      <c r="G2503" t="str">
        <f>VLOOKUP(A2503, Kickstarter!B:H, 7, FALSE)</f>
        <v>CAD</v>
      </c>
      <c r="H2503">
        <f>VLOOKUP(A2503, Kickstarter!B:I, 8, FALSE)</f>
        <v>1443379104</v>
      </c>
    </row>
    <row r="2504" spans="1:8" ht="60" x14ac:dyDescent="0.25">
      <c r="A2504" s="1" t="s">
        <v>2502</v>
      </c>
      <c r="B2504" s="1" t="str">
        <f>VLOOKUP(A2504, Kickstarter!B:C, 2, FALSE)</f>
        <v>A small sweet shop featuring the cupcake variety offered by Cupcake Chaos, candy, cotton candy, shakes and malts, located in Dalhart,TX</v>
      </c>
      <c r="C2504" s="9">
        <f>VLOOKUP(A2504, Kickstarter!B:E, 3, FALSE)</f>
        <v>110000</v>
      </c>
      <c r="D2504">
        <f>VLOOKUP(A2504, Kickstarter!B:E, 4, FALSE)</f>
        <v>86</v>
      </c>
      <c r="E2504" t="str">
        <f>VLOOKUP(A2504, Kickstarter!B:F, 5, FALSE)</f>
        <v>failed</v>
      </c>
      <c r="F2504" t="str">
        <f>VLOOKUP(A2504, Kickstarter!B:G, 6, FALSE)</f>
        <v>US</v>
      </c>
      <c r="G2504" t="str">
        <f>VLOOKUP(A2504, Kickstarter!B:H, 7, FALSE)</f>
        <v>USD</v>
      </c>
      <c r="H2504">
        <f>VLOOKUP(A2504, Kickstarter!B:I, 8, FALSE)</f>
        <v>1411328918</v>
      </c>
    </row>
    <row r="2505" spans="1:8" ht="60" x14ac:dyDescent="0.25">
      <c r="A2505" s="1" t="s">
        <v>2503</v>
      </c>
      <c r="B2505" s="1" t="str">
        <f>VLOOKUP(A2505, Kickstarter!B:C, 2, FALSE)</f>
        <v>Cardinal Bistro will be Contemporary American dinning establishment based in Ventnor, NJ featuring local, seasonal ingredients.</v>
      </c>
      <c r="C2505" s="9">
        <f>VLOOKUP(A2505, Kickstarter!B:E, 3, FALSE)</f>
        <v>10000</v>
      </c>
      <c r="D2505">
        <f>VLOOKUP(A2505, Kickstarter!B:E, 4, FALSE)</f>
        <v>0</v>
      </c>
      <c r="E2505" t="str">
        <f>VLOOKUP(A2505, Kickstarter!B:F, 5, FALSE)</f>
        <v>failed</v>
      </c>
      <c r="F2505" t="str">
        <f>VLOOKUP(A2505, Kickstarter!B:G, 6, FALSE)</f>
        <v>US</v>
      </c>
      <c r="G2505" t="str">
        <f>VLOOKUP(A2505, Kickstarter!B:H, 7, FALSE)</f>
        <v>USD</v>
      </c>
      <c r="H2505">
        <f>VLOOKUP(A2505, Kickstarter!B:I, 8, FALSE)</f>
        <v>1465333560</v>
      </c>
    </row>
    <row r="2506" spans="1:8" ht="45" x14ac:dyDescent="0.25">
      <c r="A2506" s="1" t="s">
        <v>2504</v>
      </c>
      <c r="B2506" s="1" t="str">
        <f>VLOOKUP(A2506, Kickstarter!B:C, 2, FALSE)</f>
        <v>Halal Restaurant and Internet Cafe 20 percent of profits will go to building masjids.</v>
      </c>
      <c r="C2506" s="9">
        <f>VLOOKUP(A2506, Kickstarter!B:E, 3, FALSE)</f>
        <v>35000</v>
      </c>
      <c r="D2506">
        <f>VLOOKUP(A2506, Kickstarter!B:E, 4, FALSE)</f>
        <v>0</v>
      </c>
      <c r="E2506" t="str">
        <f>VLOOKUP(A2506, Kickstarter!B:F, 5, FALSE)</f>
        <v>failed</v>
      </c>
      <c r="F2506" t="str">
        <f>VLOOKUP(A2506, Kickstarter!B:G, 6, FALSE)</f>
        <v>US</v>
      </c>
      <c r="G2506" t="str">
        <f>VLOOKUP(A2506, Kickstarter!B:H, 7, FALSE)</f>
        <v>USD</v>
      </c>
      <c r="H2506">
        <f>VLOOKUP(A2506, Kickstarter!B:I, 8, FALSE)</f>
        <v>1416014534</v>
      </c>
    </row>
    <row r="2507" spans="1:8" ht="60" x14ac:dyDescent="0.25">
      <c r="A2507" s="1" t="s">
        <v>2505</v>
      </c>
      <c r="B2507" s="1" t="str">
        <f>VLOOKUP(A2507, Kickstarter!B:C, 2, FALSE)</f>
        <v>PASTATUTION- The act or practice of engaging in Pasta Making for money.  
Help us get the Arcobaleno Pasta Extruder!</v>
      </c>
      <c r="C2507" s="9">
        <f>VLOOKUP(A2507, Kickstarter!B:E, 3, FALSE)</f>
        <v>7000</v>
      </c>
      <c r="D2507">
        <f>VLOOKUP(A2507, Kickstarter!B:E, 4, FALSE)</f>
        <v>0</v>
      </c>
      <c r="E2507" t="str">
        <f>VLOOKUP(A2507, Kickstarter!B:F, 5, FALSE)</f>
        <v>failed</v>
      </c>
      <c r="F2507" t="str">
        <f>VLOOKUP(A2507, Kickstarter!B:G, 6, FALSE)</f>
        <v>US</v>
      </c>
      <c r="G2507" t="str">
        <f>VLOOKUP(A2507, Kickstarter!B:H, 7, FALSE)</f>
        <v>USD</v>
      </c>
      <c r="H2507">
        <f>VLOOKUP(A2507, Kickstarter!B:I, 8, FALSE)</f>
        <v>1426292416</v>
      </c>
    </row>
    <row r="2508" spans="1:8" ht="60" x14ac:dyDescent="0.25">
      <c r="A2508" s="1" t="s">
        <v>2506</v>
      </c>
      <c r="B2508" s="1" t="str">
        <f>VLOOKUP(A2508, Kickstarter!B:C, 2, FALSE)</f>
        <v>Love cereal as much as we do? Then we need your help! We are opening a worldwide cereal cafe, serving the best in imported cereals!</v>
      </c>
      <c r="C2508" s="9">
        <f>VLOOKUP(A2508, Kickstarter!B:E, 3, FALSE)</f>
        <v>5000</v>
      </c>
      <c r="D2508">
        <f>VLOOKUP(A2508, Kickstarter!B:E, 4, FALSE)</f>
        <v>30</v>
      </c>
      <c r="E2508" t="str">
        <f>VLOOKUP(A2508, Kickstarter!B:F, 5, FALSE)</f>
        <v>failed</v>
      </c>
      <c r="F2508" t="str">
        <f>VLOOKUP(A2508, Kickstarter!B:G, 6, FALSE)</f>
        <v>GB</v>
      </c>
      <c r="G2508" t="str">
        <f>VLOOKUP(A2508, Kickstarter!B:H, 7, FALSE)</f>
        <v>GBP</v>
      </c>
      <c r="H2508">
        <f>VLOOKUP(A2508, Kickstarter!B:I, 8, FALSE)</f>
        <v>1443906000</v>
      </c>
    </row>
    <row r="2509" spans="1:8" ht="15.75" x14ac:dyDescent="0.25">
      <c r="A2509" s="1" t="s">
        <v>2507</v>
      </c>
      <c r="B2509" s="1" t="str">
        <f>VLOOKUP(A2509, Kickstarter!B:C, 2, FALSE)</f>
        <v>Unique dishes for a unique city!.</v>
      </c>
      <c r="C2509" s="9">
        <f>VLOOKUP(A2509, Kickstarter!B:E, 3, FALSE)</f>
        <v>42850</v>
      </c>
      <c r="D2509">
        <f>VLOOKUP(A2509, Kickstarter!B:E, 4, FALSE)</f>
        <v>0</v>
      </c>
      <c r="E2509" t="str">
        <f>VLOOKUP(A2509, Kickstarter!B:F, 5, FALSE)</f>
        <v>failed</v>
      </c>
      <c r="F2509" t="str">
        <f>VLOOKUP(A2509, Kickstarter!B:G, 6, FALSE)</f>
        <v>US</v>
      </c>
      <c r="G2509" t="str">
        <f>VLOOKUP(A2509, Kickstarter!B:H, 7, FALSE)</f>
        <v>USD</v>
      </c>
      <c r="H2509">
        <f>VLOOKUP(A2509, Kickstarter!B:I, 8, FALSE)</f>
        <v>1431308704</v>
      </c>
    </row>
    <row r="2510" spans="1:8" ht="60" x14ac:dyDescent="0.25">
      <c r="A2510" s="1" t="s">
        <v>2508</v>
      </c>
      <c r="B2510" s="1" t="str">
        <f>VLOOKUP(A2510, Kickstarter!B:C, 2, FALSE)</f>
        <v>I make Amazing homemade fudge available in 18 flavors. I want to open my own business to be able to let my area eat my incredible fudge</v>
      </c>
      <c r="C2510" s="9">
        <f>VLOOKUP(A2510, Kickstarter!B:E, 3, FALSE)</f>
        <v>20000</v>
      </c>
      <c r="D2510">
        <f>VLOOKUP(A2510, Kickstarter!B:E, 4, FALSE)</f>
        <v>0</v>
      </c>
      <c r="E2510" t="str">
        <f>VLOOKUP(A2510, Kickstarter!B:F, 5, FALSE)</f>
        <v>failed</v>
      </c>
      <c r="F2510" t="str">
        <f>VLOOKUP(A2510, Kickstarter!B:G, 6, FALSE)</f>
        <v>US</v>
      </c>
      <c r="G2510" t="str">
        <f>VLOOKUP(A2510, Kickstarter!B:H, 7, FALSE)</f>
        <v>USD</v>
      </c>
      <c r="H2510">
        <f>VLOOKUP(A2510, Kickstarter!B:I, 8, FALSE)</f>
        <v>1408056634</v>
      </c>
    </row>
    <row r="2511" spans="1:8" ht="60" x14ac:dyDescent="0.25">
      <c r="A2511" s="1" t="s">
        <v>2509</v>
      </c>
      <c r="B2511" s="1" t="str">
        <f>VLOOKUP(A2511, Kickstarter!B:C, 2, FALSE)</f>
        <v>Relax in a new Cheesecake Lounge in London, serving freshly made cheesecakes, all day and all night, along with great coffees and teas.</v>
      </c>
      <c r="C2511" s="9">
        <f>VLOOKUP(A2511, Kickstarter!B:E, 3, FALSE)</f>
        <v>95000</v>
      </c>
      <c r="D2511">
        <f>VLOOKUP(A2511, Kickstarter!B:E, 4, FALSE)</f>
        <v>1000</v>
      </c>
      <c r="E2511" t="str">
        <f>VLOOKUP(A2511, Kickstarter!B:F, 5, FALSE)</f>
        <v>failed</v>
      </c>
      <c r="F2511" t="str">
        <f>VLOOKUP(A2511, Kickstarter!B:G, 6, FALSE)</f>
        <v>GB</v>
      </c>
      <c r="G2511" t="str">
        <f>VLOOKUP(A2511, Kickstarter!B:H, 7, FALSE)</f>
        <v>GBP</v>
      </c>
      <c r="H2511">
        <f>VLOOKUP(A2511, Kickstarter!B:I, 8, FALSE)</f>
        <v>1429554349</v>
      </c>
    </row>
    <row r="2512" spans="1:8" ht="60" x14ac:dyDescent="0.25">
      <c r="A2512" s="1" t="s">
        <v>2510</v>
      </c>
      <c r="B2512" s="1" t="str">
        <f>VLOOKUP(A2512, Kickstarter!B:C, 2, FALSE)</f>
        <v>Dugout Dogs will be specializing in the many hot dog and sausage styles sold at baseball parks around Major League Baseball (MLB).</v>
      </c>
      <c r="C2512" s="9">
        <f>VLOOKUP(A2512, Kickstarter!B:E, 3, FALSE)</f>
        <v>50000</v>
      </c>
      <c r="D2512">
        <f>VLOOKUP(A2512, Kickstarter!B:E, 4, FALSE)</f>
        <v>75</v>
      </c>
      <c r="E2512" t="str">
        <f>VLOOKUP(A2512, Kickstarter!B:F, 5, FALSE)</f>
        <v>failed</v>
      </c>
      <c r="F2512" t="str">
        <f>VLOOKUP(A2512, Kickstarter!B:G, 6, FALSE)</f>
        <v>US</v>
      </c>
      <c r="G2512" t="str">
        <f>VLOOKUP(A2512, Kickstarter!B:H, 7, FALSE)</f>
        <v>USD</v>
      </c>
      <c r="H2512">
        <f>VLOOKUP(A2512, Kickstarter!B:I, 8, FALSE)</f>
        <v>1431647772</v>
      </c>
    </row>
    <row r="2513" spans="1:8" ht="45" x14ac:dyDescent="0.25">
      <c r="A2513" s="1" t="s">
        <v>2511</v>
      </c>
      <c r="B2513" s="1" t="str">
        <f>VLOOKUP(A2513, Kickstarter!B:C, 2, FALSE)</f>
        <v>Fresh Fast Food. A bbq ramen bar thats healthy, tasty and made to order right in front of your eyes....... From flame to bowl</v>
      </c>
      <c r="C2513" s="9">
        <f>VLOOKUP(A2513, Kickstarter!B:E, 3, FALSE)</f>
        <v>100000</v>
      </c>
      <c r="D2513">
        <f>VLOOKUP(A2513, Kickstarter!B:E, 4, FALSE)</f>
        <v>0</v>
      </c>
      <c r="E2513" t="str">
        <f>VLOOKUP(A2513, Kickstarter!B:F, 5, FALSE)</f>
        <v>failed</v>
      </c>
      <c r="F2513" t="str">
        <f>VLOOKUP(A2513, Kickstarter!B:G, 6, FALSE)</f>
        <v>GB</v>
      </c>
      <c r="G2513" t="str">
        <f>VLOOKUP(A2513, Kickstarter!B:H, 7, FALSE)</f>
        <v>GBP</v>
      </c>
      <c r="H2513">
        <f>VLOOKUP(A2513, Kickstarter!B:I, 8, FALSE)</f>
        <v>1454323413</v>
      </c>
    </row>
    <row r="2514" spans="1:8" ht="45" x14ac:dyDescent="0.25">
      <c r="A2514" s="1" t="s">
        <v>2512</v>
      </c>
      <c r="B2514" s="1" t="str">
        <f>VLOOKUP(A2514, Kickstarter!B:C, 2, FALSE)</f>
        <v>Somethin' Tasty is a unique coffee, pastry &amp; retail store. We consign from all local sources: pottery, glass &amp; art.</v>
      </c>
      <c r="C2514" s="9">
        <f>VLOOKUP(A2514, Kickstarter!B:E, 3, FALSE)</f>
        <v>1150</v>
      </c>
      <c r="D2514">
        <f>VLOOKUP(A2514, Kickstarter!B:E, 4, FALSE)</f>
        <v>0</v>
      </c>
      <c r="E2514" t="str">
        <f>VLOOKUP(A2514, Kickstarter!B:F, 5, FALSE)</f>
        <v>failed</v>
      </c>
      <c r="F2514" t="str">
        <f>VLOOKUP(A2514, Kickstarter!B:G, 6, FALSE)</f>
        <v>US</v>
      </c>
      <c r="G2514" t="str">
        <f>VLOOKUP(A2514, Kickstarter!B:H, 7, FALSE)</f>
        <v>USD</v>
      </c>
      <c r="H2514">
        <f>VLOOKUP(A2514, Kickstarter!B:I, 8, FALSE)</f>
        <v>1418504561</v>
      </c>
    </row>
    <row r="2515" spans="1:8" ht="60" x14ac:dyDescent="0.25">
      <c r="A2515" s="1" t="s">
        <v>2513</v>
      </c>
      <c r="B2515" s="1" t="str">
        <f>VLOOKUP(A2515, Kickstarter!B:C, 2, FALSE)</f>
        <v>Wir wollen einen Ort erschaffen an dem man sich wohlfÃ¼hlen kann, ein Ort an dem die Gedanken frei sind und man das Essen genieÃŸen kann.</v>
      </c>
      <c r="C2515" s="9">
        <f>VLOOKUP(A2515, Kickstarter!B:E, 3, FALSE)</f>
        <v>180000</v>
      </c>
      <c r="D2515">
        <f>VLOOKUP(A2515, Kickstarter!B:E, 4, FALSE)</f>
        <v>0</v>
      </c>
      <c r="E2515" t="str">
        <f>VLOOKUP(A2515, Kickstarter!B:F, 5, FALSE)</f>
        <v>failed</v>
      </c>
      <c r="F2515" t="str">
        <f>VLOOKUP(A2515, Kickstarter!B:G, 6, FALSE)</f>
        <v>DE</v>
      </c>
      <c r="G2515" t="str">
        <f>VLOOKUP(A2515, Kickstarter!B:H, 7, FALSE)</f>
        <v>EUR</v>
      </c>
      <c r="H2515">
        <f>VLOOKUP(A2515, Kickstarter!B:I, 8, FALSE)</f>
        <v>1488067789</v>
      </c>
    </row>
    <row r="2516" spans="1:8" ht="60" x14ac:dyDescent="0.25">
      <c r="A2516" s="1" t="s">
        <v>2514</v>
      </c>
      <c r="B2516" s="1" t="str">
        <f>VLOOKUP(A2516, Kickstarter!B:C, 2, FALSE)</f>
        <v>My little cafe has been challenged to provide healthy, fun lunches to kids at a Montessori School. Local/organic as much as possible.</v>
      </c>
      <c r="C2516" s="9">
        <f>VLOOKUP(A2516, Kickstarter!B:E, 3, FALSE)</f>
        <v>12000</v>
      </c>
      <c r="D2516">
        <f>VLOOKUP(A2516, Kickstarter!B:E, 4, FALSE)</f>
        <v>210</v>
      </c>
      <c r="E2516" t="str">
        <f>VLOOKUP(A2516, Kickstarter!B:F, 5, FALSE)</f>
        <v>failed</v>
      </c>
      <c r="F2516" t="str">
        <f>VLOOKUP(A2516, Kickstarter!B:G, 6, FALSE)</f>
        <v>US</v>
      </c>
      <c r="G2516" t="str">
        <f>VLOOKUP(A2516, Kickstarter!B:H, 7, FALSE)</f>
        <v>USD</v>
      </c>
      <c r="H2516">
        <f>VLOOKUP(A2516, Kickstarter!B:I, 8, FALSE)</f>
        <v>1408526477</v>
      </c>
    </row>
    <row r="2517" spans="1:8" ht="60" x14ac:dyDescent="0.25">
      <c r="A2517" s="1" t="s">
        <v>2515</v>
      </c>
      <c r="B2517" s="1" t="str">
        <f>VLOOKUP(A2517, Kickstarter!B:C, 2, FALSE)</f>
        <v>The Barrel Room SF is moving to a new location in San Francisco with a 60-seat restaurant &amp; full liquor. Help us make our move amazing!</v>
      </c>
      <c r="C2517" s="9">
        <f>VLOOKUP(A2517, Kickstarter!B:E, 3, FALSE)</f>
        <v>5000</v>
      </c>
      <c r="D2517">
        <f>VLOOKUP(A2517, Kickstarter!B:E, 4, FALSE)</f>
        <v>930</v>
      </c>
      <c r="E2517" t="str">
        <f>VLOOKUP(A2517, Kickstarter!B:F, 5, FALSE)</f>
        <v>failed</v>
      </c>
      <c r="F2517" t="str">
        <f>VLOOKUP(A2517, Kickstarter!B:G, 6, FALSE)</f>
        <v>US</v>
      </c>
      <c r="G2517" t="str">
        <f>VLOOKUP(A2517, Kickstarter!B:H, 7, FALSE)</f>
        <v>USD</v>
      </c>
      <c r="H2517">
        <f>VLOOKUP(A2517, Kickstarter!B:I, 8, FALSE)</f>
        <v>1424635753</v>
      </c>
    </row>
    <row r="2518" spans="1:8" ht="60" x14ac:dyDescent="0.25">
      <c r="A2518" s="1" t="s">
        <v>2516</v>
      </c>
      <c r="B2518" s="1" t="str">
        <f>VLOOKUP(A2518, Kickstarter!B:C, 2, FALSE)</f>
        <v>Hi, everyone my name is Alex, and i want to create not just a cafe spot, but a place that gives everyone a nice warm homey feeling.</v>
      </c>
      <c r="C2518" s="9">
        <f>VLOOKUP(A2518, Kickstarter!B:E, 3, FALSE)</f>
        <v>22000</v>
      </c>
      <c r="D2518">
        <f>VLOOKUP(A2518, Kickstarter!B:E, 4, FALSE)</f>
        <v>0</v>
      </c>
      <c r="E2518" t="str">
        <f>VLOOKUP(A2518, Kickstarter!B:F, 5, FALSE)</f>
        <v>failed</v>
      </c>
      <c r="F2518" t="str">
        <f>VLOOKUP(A2518, Kickstarter!B:G, 6, FALSE)</f>
        <v>US</v>
      </c>
      <c r="G2518" t="str">
        <f>VLOOKUP(A2518, Kickstarter!B:H, 7, FALSE)</f>
        <v>USD</v>
      </c>
      <c r="H2518">
        <f>VLOOKUP(A2518, Kickstarter!B:I, 8, FALSE)</f>
        <v>1417279252</v>
      </c>
    </row>
    <row r="2519" spans="1:8" ht="60" x14ac:dyDescent="0.25">
      <c r="A2519" s="1" t="s">
        <v>2517</v>
      </c>
      <c r="B2519" s="1" t="str">
        <f>VLOOKUP(A2519, Kickstarter!B:C, 2, FALSE)</f>
        <v>KICK START US! Chef-driven dining experience offering a multi-course tasteful and playful menu that hems in familiar seasonal comfort.</v>
      </c>
      <c r="C2519" s="9">
        <f>VLOOKUP(A2519, Kickstarter!B:E, 3, FALSE)</f>
        <v>18000</v>
      </c>
      <c r="D2519">
        <f>VLOOKUP(A2519, Kickstarter!B:E, 4, FALSE)</f>
        <v>1767</v>
      </c>
      <c r="E2519" t="str">
        <f>VLOOKUP(A2519, Kickstarter!B:F, 5, FALSE)</f>
        <v>failed</v>
      </c>
      <c r="F2519" t="str">
        <f>VLOOKUP(A2519, Kickstarter!B:G, 6, FALSE)</f>
        <v>CA</v>
      </c>
      <c r="G2519" t="str">
        <f>VLOOKUP(A2519, Kickstarter!B:H, 7, FALSE)</f>
        <v>CAD</v>
      </c>
      <c r="H2519">
        <f>VLOOKUP(A2519, Kickstarter!B:I, 8, FALSE)</f>
        <v>1426788930</v>
      </c>
    </row>
    <row r="2520" spans="1:8" ht="45" x14ac:dyDescent="0.25">
      <c r="A2520" s="1" t="s">
        <v>2518</v>
      </c>
      <c r="B2520" s="1" t="str">
        <f>VLOOKUP(A2520, Kickstarter!B:C, 2, FALSE)</f>
        <v>I am traveling the backroads of Southern California, to discover the best out-of-the-way eateries the area has to offer</v>
      </c>
      <c r="C2520" s="9">
        <f>VLOOKUP(A2520, Kickstarter!B:E, 3, FALSE)</f>
        <v>5000</v>
      </c>
      <c r="D2520">
        <f>VLOOKUP(A2520, Kickstarter!B:E, 4, FALSE)</f>
        <v>0</v>
      </c>
      <c r="E2520" t="str">
        <f>VLOOKUP(A2520, Kickstarter!B:F, 5, FALSE)</f>
        <v>failed</v>
      </c>
      <c r="F2520" t="str">
        <f>VLOOKUP(A2520, Kickstarter!B:G, 6, FALSE)</f>
        <v>US</v>
      </c>
      <c r="G2520" t="str">
        <f>VLOOKUP(A2520, Kickstarter!B:H, 7, FALSE)</f>
        <v>USD</v>
      </c>
      <c r="H2520">
        <f>VLOOKUP(A2520, Kickstarter!B:I, 8, FALSE)</f>
        <v>1415899228</v>
      </c>
    </row>
    <row r="2521" spans="1:8" ht="45" x14ac:dyDescent="0.25">
      <c r="A2521" s="1" t="s">
        <v>2519</v>
      </c>
      <c r="B2521" s="1" t="str">
        <f>VLOOKUP(A2521, Kickstarter!B:C, 2, FALSE)</f>
        <v>Better than your mom's, better than Cracker Barrel, only at Kelli's Kitchen (all from scratch).</v>
      </c>
      <c r="C2521" s="9">
        <f>VLOOKUP(A2521, Kickstarter!B:E, 3, FALSE)</f>
        <v>150000</v>
      </c>
      <c r="D2521">
        <f>VLOOKUP(A2521, Kickstarter!B:E, 4, FALSE)</f>
        <v>65</v>
      </c>
      <c r="E2521" t="str">
        <f>VLOOKUP(A2521, Kickstarter!B:F, 5, FALSE)</f>
        <v>failed</v>
      </c>
      <c r="F2521" t="str">
        <f>VLOOKUP(A2521, Kickstarter!B:G, 6, FALSE)</f>
        <v>US</v>
      </c>
      <c r="G2521" t="str">
        <f>VLOOKUP(A2521, Kickstarter!B:H, 7, FALSE)</f>
        <v>USD</v>
      </c>
      <c r="H2521">
        <f>VLOOKUP(A2521, Kickstarter!B:I, 8, FALSE)</f>
        <v>1405741404</v>
      </c>
    </row>
    <row r="2522" spans="1:8" ht="60" x14ac:dyDescent="0.25">
      <c r="A2522" s="1" t="s">
        <v>2520</v>
      </c>
      <c r="B2522" s="1" t="str">
        <f>VLOOKUP(A2522, Kickstarter!B:C, 2, FALSE)</f>
        <v>Aurora restaurant/night club, a Star Wars/Star Trek Science fiction community gathering place and club in the Tulsa/Oklahoma city area.</v>
      </c>
      <c r="C2522" s="9">
        <f>VLOOKUP(A2522, Kickstarter!B:E, 3, FALSE)</f>
        <v>100000</v>
      </c>
      <c r="D2522">
        <f>VLOOKUP(A2522, Kickstarter!B:E, 4, FALSE)</f>
        <v>0</v>
      </c>
      <c r="E2522" t="str">
        <f>VLOOKUP(A2522, Kickstarter!B:F, 5, FALSE)</f>
        <v>failed</v>
      </c>
      <c r="F2522" t="str">
        <f>VLOOKUP(A2522, Kickstarter!B:G, 6, FALSE)</f>
        <v>US</v>
      </c>
      <c r="G2522" t="str">
        <f>VLOOKUP(A2522, Kickstarter!B:H, 7, FALSE)</f>
        <v>USD</v>
      </c>
      <c r="H2522">
        <f>VLOOKUP(A2522, Kickstarter!B:I, 8, FALSE)</f>
        <v>1476559260</v>
      </c>
    </row>
    <row r="2523" spans="1:8" ht="60" x14ac:dyDescent="0.25">
      <c r="A2523" s="1" t="s">
        <v>2521</v>
      </c>
      <c r="B2523" s="1" t="str">
        <f>VLOOKUP(A2523, Kickstarter!B:C, 2, FALSE)</f>
        <v>Filmharmonic Brass plays John Williams! Featuring new arrangements of classic movie themes from "Star Wars", "Indiana Jones" &amp; more!</v>
      </c>
      <c r="C2523" s="9">
        <f>VLOOKUP(A2523, Kickstarter!B:E, 3, FALSE)</f>
        <v>12500</v>
      </c>
      <c r="D2523">
        <f>VLOOKUP(A2523, Kickstarter!B:E, 4, FALSE)</f>
        <v>13685.99</v>
      </c>
      <c r="E2523" t="str">
        <f>VLOOKUP(A2523, Kickstarter!B:F, 5, FALSE)</f>
        <v>successful</v>
      </c>
      <c r="F2523" t="str">
        <f>VLOOKUP(A2523, Kickstarter!B:G, 6, FALSE)</f>
        <v>US</v>
      </c>
      <c r="G2523" t="str">
        <f>VLOOKUP(A2523, Kickstarter!B:H, 7, FALSE)</f>
        <v>USD</v>
      </c>
      <c r="H2523">
        <f>VLOOKUP(A2523, Kickstarter!B:I, 8, FALSE)</f>
        <v>1444778021</v>
      </c>
    </row>
    <row r="2524" spans="1:8" ht="60" x14ac:dyDescent="0.25">
      <c r="A2524" s="1" t="s">
        <v>2522</v>
      </c>
      <c r="B2524" s="1" t="str">
        <f>VLOOKUP(A2524, Kickstarter!B:C, 2, FALSE)</f>
        <v>Based on Don DeLilloâ€™s powerful post-9/11 novel, Falling Man captures the first moments of the terrorist attacks that changed the world</v>
      </c>
      <c r="C2524" s="9">
        <f>VLOOKUP(A2524, Kickstarter!B:E, 3, FALSE)</f>
        <v>5000</v>
      </c>
      <c r="D2524">
        <f>VLOOKUP(A2524, Kickstarter!B:E, 4, FALSE)</f>
        <v>5000</v>
      </c>
      <c r="E2524" t="str">
        <f>VLOOKUP(A2524, Kickstarter!B:F, 5, FALSE)</f>
        <v>successful</v>
      </c>
      <c r="F2524" t="str">
        <f>VLOOKUP(A2524, Kickstarter!B:G, 6, FALSE)</f>
        <v>US</v>
      </c>
      <c r="G2524" t="str">
        <f>VLOOKUP(A2524, Kickstarter!B:H, 7, FALSE)</f>
        <v>USD</v>
      </c>
      <c r="H2524">
        <f>VLOOKUP(A2524, Kickstarter!B:I, 8, FALSE)</f>
        <v>1461336720</v>
      </c>
    </row>
    <row r="2525" spans="1:8" ht="45" x14ac:dyDescent="0.25">
      <c r="A2525" s="1" t="s">
        <v>2523</v>
      </c>
      <c r="B2525" s="1" t="str">
        <f>VLOOKUP(A2525, Kickstarter!B:C, 2, FALSE)</f>
        <v>PATER NOSTER (2003) by Thomas Oboe Lee, scored for baritone solo and string quartet.  Hauntingly beautiful, yet never performed.</v>
      </c>
      <c r="C2525" s="9">
        <f>VLOOKUP(A2525, Kickstarter!B:E, 3, FALSE)</f>
        <v>900</v>
      </c>
      <c r="D2525">
        <f>VLOOKUP(A2525, Kickstarter!B:E, 4, FALSE)</f>
        <v>1408</v>
      </c>
      <c r="E2525" t="str">
        <f>VLOOKUP(A2525, Kickstarter!B:F, 5, FALSE)</f>
        <v>successful</v>
      </c>
      <c r="F2525" t="str">
        <f>VLOOKUP(A2525, Kickstarter!B:G, 6, FALSE)</f>
        <v>US</v>
      </c>
      <c r="G2525" t="str">
        <f>VLOOKUP(A2525, Kickstarter!B:H, 7, FALSE)</f>
        <v>USD</v>
      </c>
      <c r="H2525">
        <f>VLOOKUP(A2525, Kickstarter!B:I, 8, FALSE)</f>
        <v>1416270292</v>
      </c>
    </row>
    <row r="2526" spans="1:8" ht="45" x14ac:dyDescent="0.25">
      <c r="A2526" s="1" t="s">
        <v>2524</v>
      </c>
      <c r="B2526" s="1" t="str">
        <f>VLOOKUP(A2526, Kickstarter!B:C, 2, FALSE)</f>
        <v>We're bringing some of our favorite music from the past 10 years to disc for the first time ever.</v>
      </c>
      <c r="C2526" s="9">
        <f>VLOOKUP(A2526, Kickstarter!B:E, 3, FALSE)</f>
        <v>7500</v>
      </c>
      <c r="D2526">
        <f>VLOOKUP(A2526, Kickstarter!B:E, 4, FALSE)</f>
        <v>7620</v>
      </c>
      <c r="E2526" t="str">
        <f>VLOOKUP(A2526, Kickstarter!B:F, 5, FALSE)</f>
        <v>successful</v>
      </c>
      <c r="F2526" t="str">
        <f>VLOOKUP(A2526, Kickstarter!B:G, 6, FALSE)</f>
        <v>US</v>
      </c>
      <c r="G2526" t="str">
        <f>VLOOKUP(A2526, Kickstarter!B:H, 7, FALSE)</f>
        <v>USD</v>
      </c>
      <c r="H2526">
        <f>VLOOKUP(A2526, Kickstarter!B:I, 8, FALSE)</f>
        <v>1419136200</v>
      </c>
    </row>
    <row r="2527" spans="1:8" ht="45" x14ac:dyDescent="0.25">
      <c r="A2527" s="1" t="s">
        <v>2525</v>
      </c>
      <c r="B2527" s="1" t="str">
        <f>VLOOKUP(A2527, Kickstarter!B:C, 2, FALSE)</f>
        <v>Husband and wife operatic team specializing in German opera. Fundraising for an audition tour of Germany.</v>
      </c>
      <c r="C2527" s="9">
        <f>VLOOKUP(A2527, Kickstarter!B:E, 3, FALSE)</f>
        <v>8000</v>
      </c>
      <c r="D2527">
        <f>VLOOKUP(A2527, Kickstarter!B:E, 4, FALSE)</f>
        <v>8026</v>
      </c>
      <c r="E2527" t="str">
        <f>VLOOKUP(A2527, Kickstarter!B:F, 5, FALSE)</f>
        <v>successful</v>
      </c>
      <c r="F2527" t="str">
        <f>VLOOKUP(A2527, Kickstarter!B:G, 6, FALSE)</f>
        <v>US</v>
      </c>
      <c r="G2527" t="str">
        <f>VLOOKUP(A2527, Kickstarter!B:H, 7, FALSE)</f>
        <v>USD</v>
      </c>
      <c r="H2527">
        <f>VLOOKUP(A2527, Kickstarter!B:I, 8, FALSE)</f>
        <v>1340914571</v>
      </c>
    </row>
    <row r="2528" spans="1:8" ht="45" x14ac:dyDescent="0.25">
      <c r="A2528" s="1" t="s">
        <v>2526</v>
      </c>
      <c r="B2528" s="1" t="str">
        <f>VLOOKUP(A2528, Kickstarter!B:C, 2, FALSE)</f>
        <v>New music and arrangements, amazing sound, brass chamber music at the highest level!  Be a part of our community!</v>
      </c>
      <c r="C2528" s="9">
        <f>VLOOKUP(A2528, Kickstarter!B:E, 3, FALSE)</f>
        <v>4000</v>
      </c>
      <c r="D2528">
        <f>VLOOKUP(A2528, Kickstarter!B:E, 4, FALSE)</f>
        <v>4518</v>
      </c>
      <c r="E2528" t="str">
        <f>VLOOKUP(A2528, Kickstarter!B:F, 5, FALSE)</f>
        <v>successful</v>
      </c>
      <c r="F2528" t="str">
        <f>VLOOKUP(A2528, Kickstarter!B:G, 6, FALSE)</f>
        <v>US</v>
      </c>
      <c r="G2528" t="str">
        <f>VLOOKUP(A2528, Kickstarter!B:H, 7, FALSE)</f>
        <v>USD</v>
      </c>
      <c r="H2528">
        <f>VLOOKUP(A2528, Kickstarter!B:I, 8, FALSE)</f>
        <v>1418014740</v>
      </c>
    </row>
    <row r="2529" spans="1:8" ht="45" x14ac:dyDescent="0.25">
      <c r="A2529" s="1" t="s">
        <v>2527</v>
      </c>
      <c r="B2529" s="1" t="str">
        <f>VLOOKUP(A2529, Kickstarter!B:C, 2, FALSE)</f>
        <v>Five Programs of Benjamin Britten's vocal works featuring over 20 extraordinary vocalists and pianists.</v>
      </c>
      <c r="C2529" s="9">
        <f>VLOOKUP(A2529, Kickstarter!B:E, 3, FALSE)</f>
        <v>4000</v>
      </c>
      <c r="D2529">
        <f>VLOOKUP(A2529, Kickstarter!B:E, 4, FALSE)</f>
        <v>4085</v>
      </c>
      <c r="E2529" t="str">
        <f>VLOOKUP(A2529, Kickstarter!B:F, 5, FALSE)</f>
        <v>successful</v>
      </c>
      <c r="F2529" t="str">
        <f>VLOOKUP(A2529, Kickstarter!B:G, 6, FALSE)</f>
        <v>US</v>
      </c>
      <c r="G2529" t="str">
        <f>VLOOKUP(A2529, Kickstarter!B:H, 7, FALSE)</f>
        <v>USD</v>
      </c>
      <c r="H2529">
        <f>VLOOKUP(A2529, Kickstarter!B:I, 8, FALSE)</f>
        <v>1382068740</v>
      </c>
    </row>
    <row r="2530" spans="1:8" ht="60" x14ac:dyDescent="0.25">
      <c r="A2530" s="1" t="s">
        <v>2528</v>
      </c>
      <c r="B2530" s="1" t="str">
        <f>VLOOKUP(A2530, Kickstarter!B:C, 2, FALSE)</f>
        <v>I've been offered a contract with HatHut to record Feldman's 'Three Voices', which would be my first solo disc. I need your help!</v>
      </c>
      <c r="C2530" s="9">
        <f>VLOOKUP(A2530, Kickstarter!B:E, 3, FALSE)</f>
        <v>4000</v>
      </c>
      <c r="D2530">
        <f>VLOOKUP(A2530, Kickstarter!B:E, 4, FALSE)</f>
        <v>4289.99</v>
      </c>
      <c r="E2530" t="str">
        <f>VLOOKUP(A2530, Kickstarter!B:F, 5, FALSE)</f>
        <v>successful</v>
      </c>
      <c r="F2530" t="str">
        <f>VLOOKUP(A2530, Kickstarter!B:G, 6, FALSE)</f>
        <v>GB</v>
      </c>
      <c r="G2530" t="str">
        <f>VLOOKUP(A2530, Kickstarter!B:H, 7, FALSE)</f>
        <v>GBP</v>
      </c>
      <c r="H2530">
        <f>VLOOKUP(A2530, Kickstarter!B:I, 8, FALSE)</f>
        <v>1440068400</v>
      </c>
    </row>
    <row r="2531" spans="1:8" ht="30" x14ac:dyDescent="0.25">
      <c r="A2531" s="1" t="s">
        <v>2529</v>
      </c>
      <c r="B2531" s="1" t="str">
        <f>VLOOKUP(A2531, Kickstarter!B:C, 2, FALSE)</f>
        <v>Opera. Short. New.</v>
      </c>
      <c r="C2531" s="9">
        <f>VLOOKUP(A2531, Kickstarter!B:E, 3, FALSE)</f>
        <v>6000</v>
      </c>
      <c r="D2531">
        <f>VLOOKUP(A2531, Kickstarter!B:E, 4, FALSE)</f>
        <v>6257</v>
      </c>
      <c r="E2531" t="str">
        <f>VLOOKUP(A2531, Kickstarter!B:F, 5, FALSE)</f>
        <v>successful</v>
      </c>
      <c r="F2531" t="str">
        <f>VLOOKUP(A2531, Kickstarter!B:G, 6, FALSE)</f>
        <v>US</v>
      </c>
      <c r="G2531" t="str">
        <f>VLOOKUP(A2531, Kickstarter!B:H, 7, FALSE)</f>
        <v>USD</v>
      </c>
      <c r="H2531">
        <f>VLOOKUP(A2531, Kickstarter!B:I, 8, FALSE)</f>
        <v>1332636975</v>
      </c>
    </row>
    <row r="2532" spans="1:8" ht="45" x14ac:dyDescent="0.25">
      <c r="A2532" s="1" t="s">
        <v>2530</v>
      </c>
      <c r="B2532" s="1" t="str">
        <f>VLOOKUP(A2532, Kickstarter!B:C, 2, FALSE)</f>
        <v>With your help the Tulsa Youth Symphony will have its premiere appearance at the opening of the OK Mozart Festival, June 6th</v>
      </c>
      <c r="C2532" s="9">
        <f>VLOOKUP(A2532, Kickstarter!B:E, 3, FALSE)</f>
        <v>6500</v>
      </c>
      <c r="D2532">
        <f>VLOOKUP(A2532, Kickstarter!B:E, 4, FALSE)</f>
        <v>6500</v>
      </c>
      <c r="E2532" t="str">
        <f>VLOOKUP(A2532, Kickstarter!B:F, 5, FALSE)</f>
        <v>successful</v>
      </c>
      <c r="F2532" t="str">
        <f>VLOOKUP(A2532, Kickstarter!B:G, 6, FALSE)</f>
        <v>US</v>
      </c>
      <c r="G2532" t="str">
        <f>VLOOKUP(A2532, Kickstarter!B:H, 7, FALSE)</f>
        <v>USD</v>
      </c>
      <c r="H2532">
        <f>VLOOKUP(A2532, Kickstarter!B:I, 8, FALSE)</f>
        <v>1429505400</v>
      </c>
    </row>
    <row r="2533" spans="1:8" ht="60" x14ac:dyDescent="0.25">
      <c r="A2533" s="1" t="s">
        <v>2531</v>
      </c>
      <c r="B2533" s="1" t="str">
        <f>VLOOKUP(A2533, Kickstarter!B:C, 2, FALSE)</f>
        <v>The first CD of chamber music composed by John Leupold to be released on PARMA records. The album features solo, duets, and a quartet.</v>
      </c>
      <c r="C2533" s="9">
        <f>VLOOKUP(A2533, Kickstarter!B:E, 3, FALSE)</f>
        <v>4500</v>
      </c>
      <c r="D2533">
        <f>VLOOKUP(A2533, Kickstarter!B:E, 4, FALSE)</f>
        <v>4518</v>
      </c>
      <c r="E2533" t="str">
        <f>VLOOKUP(A2533, Kickstarter!B:F, 5, FALSE)</f>
        <v>successful</v>
      </c>
      <c r="F2533" t="str">
        <f>VLOOKUP(A2533, Kickstarter!B:G, 6, FALSE)</f>
        <v>US</v>
      </c>
      <c r="G2533" t="str">
        <f>VLOOKUP(A2533, Kickstarter!B:H, 7, FALSE)</f>
        <v>USD</v>
      </c>
      <c r="H2533">
        <f>VLOOKUP(A2533, Kickstarter!B:I, 8, FALSE)</f>
        <v>1439611140</v>
      </c>
    </row>
    <row r="2534" spans="1:8" ht="60" x14ac:dyDescent="0.25">
      <c r="A2534" s="1" t="s">
        <v>2532</v>
      </c>
      <c r="B2534" s="1" t="str">
        <f>VLOOKUP(A2534, Kickstarter!B:C, 2, FALSE)</f>
        <v>Please help us record our first album, which will contain an exciting collection of works, old and new, for large guitar ensemble!</v>
      </c>
      <c r="C2534" s="9">
        <f>VLOOKUP(A2534, Kickstarter!B:E, 3, FALSE)</f>
        <v>4000</v>
      </c>
      <c r="D2534">
        <f>VLOOKUP(A2534, Kickstarter!B:E, 4, FALSE)</f>
        <v>5045</v>
      </c>
      <c r="E2534" t="str">
        <f>VLOOKUP(A2534, Kickstarter!B:F, 5, FALSE)</f>
        <v>successful</v>
      </c>
      <c r="F2534" t="str">
        <f>VLOOKUP(A2534, Kickstarter!B:G, 6, FALSE)</f>
        <v>US</v>
      </c>
      <c r="G2534" t="str">
        <f>VLOOKUP(A2534, Kickstarter!B:H, 7, FALSE)</f>
        <v>USD</v>
      </c>
      <c r="H2534">
        <f>VLOOKUP(A2534, Kickstarter!B:I, 8, FALSE)</f>
        <v>1345148566</v>
      </c>
    </row>
    <row r="2535" spans="1:8" ht="60" x14ac:dyDescent="0.25">
      <c r="A2535" s="1" t="s">
        <v>2533</v>
      </c>
      <c r="B2535" s="1" t="str">
        <f>VLOOKUP(A2535, Kickstarter!B:C, 2, FALSE)</f>
        <v>HOLOGRAPHIC is raising money for our 2013 live, four-concert new music project and to commission composer Jonathan Sokol!</v>
      </c>
      <c r="C2535" s="9">
        <f>VLOOKUP(A2535, Kickstarter!B:E, 3, FALSE)</f>
        <v>7500</v>
      </c>
      <c r="D2535">
        <f>VLOOKUP(A2535, Kickstarter!B:E, 4, FALSE)</f>
        <v>8300</v>
      </c>
      <c r="E2535" t="str">
        <f>VLOOKUP(A2535, Kickstarter!B:F, 5, FALSE)</f>
        <v>successful</v>
      </c>
      <c r="F2535" t="str">
        <f>VLOOKUP(A2535, Kickstarter!B:G, 6, FALSE)</f>
        <v>US</v>
      </c>
      <c r="G2535" t="str">
        <f>VLOOKUP(A2535, Kickstarter!B:H, 7, FALSE)</f>
        <v>USD</v>
      </c>
      <c r="H2535">
        <f>VLOOKUP(A2535, Kickstarter!B:I, 8, FALSE)</f>
        <v>1362160868</v>
      </c>
    </row>
    <row r="2536" spans="1:8" ht="75" x14ac:dyDescent="0.25">
      <c r="A2536" s="1" t="s">
        <v>2534</v>
      </c>
      <c r="B2536" s="1" t="str">
        <f>VLOOKUP(A2536, Kickstarter!B:C, 2, FALSE)</f>
        <v>A premiere performance of my composition "Songs of Yes" by CUBE Contemporary Chamber Ensemble, June 11, 2010 at the Merit School of Music in Chicago.</v>
      </c>
      <c r="C2536" s="9">
        <f>VLOOKUP(A2536, Kickstarter!B:E, 3, FALSE)</f>
        <v>2000</v>
      </c>
      <c r="D2536">
        <f>VLOOKUP(A2536, Kickstarter!B:E, 4, FALSE)</f>
        <v>2100</v>
      </c>
      <c r="E2536" t="str">
        <f>VLOOKUP(A2536, Kickstarter!B:F, 5, FALSE)</f>
        <v>successful</v>
      </c>
      <c r="F2536" t="str">
        <f>VLOOKUP(A2536, Kickstarter!B:G, 6, FALSE)</f>
        <v>US</v>
      </c>
      <c r="G2536" t="str">
        <f>VLOOKUP(A2536, Kickstarter!B:H, 7, FALSE)</f>
        <v>USD</v>
      </c>
      <c r="H2536">
        <f>VLOOKUP(A2536, Kickstarter!B:I, 8, FALSE)</f>
        <v>1262325600</v>
      </c>
    </row>
    <row r="2537" spans="1:8" ht="15.75" x14ac:dyDescent="0.25">
      <c r="A2537" s="1" t="s">
        <v>2535</v>
      </c>
      <c r="B2537" s="1" t="str">
        <f>VLOOKUP(A2537, Kickstarter!B:C, 2, FALSE)</f>
        <v>Mark Hayes: Requiem Recording</v>
      </c>
      <c r="C2537" s="9">
        <f>VLOOKUP(A2537, Kickstarter!B:E, 3, FALSE)</f>
        <v>20000</v>
      </c>
      <c r="D2537">
        <f>VLOOKUP(A2537, Kickstarter!B:E, 4, FALSE)</f>
        <v>20755</v>
      </c>
      <c r="E2537" t="str">
        <f>VLOOKUP(A2537, Kickstarter!B:F, 5, FALSE)</f>
        <v>successful</v>
      </c>
      <c r="F2537" t="str">
        <f>VLOOKUP(A2537, Kickstarter!B:G, 6, FALSE)</f>
        <v>US</v>
      </c>
      <c r="G2537" t="str">
        <f>VLOOKUP(A2537, Kickstarter!B:H, 7, FALSE)</f>
        <v>USD</v>
      </c>
      <c r="H2537">
        <f>VLOOKUP(A2537, Kickstarter!B:I, 8, FALSE)</f>
        <v>1417463945</v>
      </c>
    </row>
    <row r="2538" spans="1:8" ht="60" x14ac:dyDescent="0.25">
      <c r="A2538" s="1" t="s">
        <v>2536</v>
      </c>
      <c r="B2538" s="1" t="str">
        <f>VLOOKUP(A2538, Kickstarter!B:C, 2, FALSE)</f>
        <v>I create my solo piano Vignettes by encrypting someone's name in the melody. Next up is the fourth Vignette, and I need a subject!</v>
      </c>
      <c r="C2538" s="9">
        <f>VLOOKUP(A2538, Kickstarter!B:E, 3, FALSE)</f>
        <v>25</v>
      </c>
      <c r="D2538">
        <f>VLOOKUP(A2538, Kickstarter!B:E, 4, FALSE)</f>
        <v>29</v>
      </c>
      <c r="E2538" t="str">
        <f>VLOOKUP(A2538, Kickstarter!B:F, 5, FALSE)</f>
        <v>successful</v>
      </c>
      <c r="F2538" t="str">
        <f>VLOOKUP(A2538, Kickstarter!B:G, 6, FALSE)</f>
        <v>US</v>
      </c>
      <c r="G2538" t="str">
        <f>VLOOKUP(A2538, Kickstarter!B:H, 7, FALSE)</f>
        <v>USD</v>
      </c>
      <c r="H2538">
        <f>VLOOKUP(A2538, Kickstarter!B:I, 8, FALSE)</f>
        <v>1375151566</v>
      </c>
    </row>
    <row r="2539" spans="1:8" ht="45" x14ac:dyDescent="0.25">
      <c r="A2539" s="1" t="s">
        <v>2537</v>
      </c>
      <c r="B2539" s="1" t="str">
        <f>VLOOKUP(A2539, Kickstarter!B:C, 2, FALSE)</f>
        <v>When an innocent girl is seen bathing by local church elders, she becomes the target of travelling, revivalist preacher Olin Blitch.</v>
      </c>
      <c r="C2539" s="9">
        <f>VLOOKUP(A2539, Kickstarter!B:E, 3, FALSE)</f>
        <v>1000</v>
      </c>
      <c r="D2539">
        <f>VLOOKUP(A2539, Kickstarter!B:E, 4, FALSE)</f>
        <v>1100</v>
      </c>
      <c r="E2539" t="str">
        <f>VLOOKUP(A2539, Kickstarter!B:F, 5, FALSE)</f>
        <v>successful</v>
      </c>
      <c r="F2539" t="str">
        <f>VLOOKUP(A2539, Kickstarter!B:G, 6, FALSE)</f>
        <v>US</v>
      </c>
      <c r="G2539" t="str">
        <f>VLOOKUP(A2539, Kickstarter!B:H, 7, FALSE)</f>
        <v>USD</v>
      </c>
      <c r="H2539">
        <f>VLOOKUP(A2539, Kickstarter!B:I, 8, FALSE)</f>
        <v>1312212855</v>
      </c>
    </row>
    <row r="2540" spans="1:8" ht="45" x14ac:dyDescent="0.25">
      <c r="A2540" s="1" t="s">
        <v>2538</v>
      </c>
      <c r="B2540" s="1" t="str">
        <f>VLOOKUP(A2540, Kickstarter!B:C, 2, FALSE)</f>
        <v>I will record 2 of Tomaso Albinoni's concertos for 2 oboes playing both parts myself.</v>
      </c>
      <c r="C2540" s="9">
        <f>VLOOKUP(A2540, Kickstarter!B:E, 3, FALSE)</f>
        <v>18000</v>
      </c>
      <c r="D2540">
        <f>VLOOKUP(A2540, Kickstarter!B:E, 4, FALSE)</f>
        <v>20343.169999999998</v>
      </c>
      <c r="E2540" t="str">
        <f>VLOOKUP(A2540, Kickstarter!B:F, 5, FALSE)</f>
        <v>successful</v>
      </c>
      <c r="F2540" t="str">
        <f>VLOOKUP(A2540, Kickstarter!B:G, 6, FALSE)</f>
        <v>US</v>
      </c>
      <c r="G2540" t="str">
        <f>VLOOKUP(A2540, Kickstarter!B:H, 7, FALSE)</f>
        <v>USD</v>
      </c>
      <c r="H2540">
        <f>VLOOKUP(A2540, Kickstarter!B:I, 8, FALSE)</f>
        <v>1361681940</v>
      </c>
    </row>
    <row r="2541" spans="1:8" ht="60" x14ac:dyDescent="0.25">
      <c r="A2541" s="1" t="s">
        <v>2539</v>
      </c>
      <c r="B2541" s="1" t="str">
        <f>VLOOKUP(A2541, Kickstarter!B:C, 2, FALSE)</f>
        <v>Help ABS Academy musicians get their cellos, gambas, &amp; contrabasses to San Francisco by supporting their instruments' travel.</v>
      </c>
      <c r="C2541" s="9">
        <f>VLOOKUP(A2541, Kickstarter!B:E, 3, FALSE)</f>
        <v>10000</v>
      </c>
      <c r="D2541">
        <f>VLOOKUP(A2541, Kickstarter!B:E, 4, FALSE)</f>
        <v>10025</v>
      </c>
      <c r="E2541" t="str">
        <f>VLOOKUP(A2541, Kickstarter!B:F, 5, FALSE)</f>
        <v>successful</v>
      </c>
      <c r="F2541" t="str">
        <f>VLOOKUP(A2541, Kickstarter!B:G, 6, FALSE)</f>
        <v>US</v>
      </c>
      <c r="G2541" t="str">
        <f>VLOOKUP(A2541, Kickstarter!B:H, 7, FALSE)</f>
        <v>USD</v>
      </c>
      <c r="H2541">
        <f>VLOOKUP(A2541, Kickstarter!B:I, 8, FALSE)</f>
        <v>1422913152</v>
      </c>
    </row>
    <row r="2542" spans="1:8" ht="60" x14ac:dyDescent="0.25">
      <c r="A2542" s="1" t="s">
        <v>2540</v>
      </c>
      <c r="B2542" s="1" t="str">
        <f>VLOOKUP(A2542, Kickstarter!B:C, 2, FALSE)</f>
        <v>â€œVladimir in Butterfly Countryâ€ is a chamber opera by composer Ann Callaway and Jaime Robles, which will premiere October 30, 2011.</v>
      </c>
      <c r="C2542" s="9">
        <f>VLOOKUP(A2542, Kickstarter!B:E, 3, FALSE)</f>
        <v>2500</v>
      </c>
      <c r="D2542">
        <f>VLOOKUP(A2542, Kickstarter!B:E, 4, FALSE)</f>
        <v>2585</v>
      </c>
      <c r="E2542" t="str">
        <f>VLOOKUP(A2542, Kickstarter!B:F, 5, FALSE)</f>
        <v>successful</v>
      </c>
      <c r="F2542" t="str">
        <f>VLOOKUP(A2542, Kickstarter!B:G, 6, FALSE)</f>
        <v>US</v>
      </c>
      <c r="G2542" t="str">
        <f>VLOOKUP(A2542, Kickstarter!B:H, 7, FALSE)</f>
        <v>USD</v>
      </c>
      <c r="H2542">
        <f>VLOOKUP(A2542, Kickstarter!B:I, 8, FALSE)</f>
        <v>1319904721</v>
      </c>
    </row>
    <row r="2543" spans="1:8" ht="60" x14ac:dyDescent="0.25">
      <c r="A2543" s="1" t="s">
        <v>2541</v>
      </c>
      <c r="B2543" s="1" t="str">
        <f>VLOOKUP(A2543, Kickstarter!B:C, 2, FALSE)</f>
        <v>A debut CD of romantic Fantasies by young composers Bridge, Ireland, Sibelius and a premiere recording of Bergman Trio Op. 2 from 1939</v>
      </c>
      <c r="C2543" s="9">
        <f>VLOOKUP(A2543, Kickstarter!B:E, 3, FALSE)</f>
        <v>3500</v>
      </c>
      <c r="D2543">
        <f>VLOOKUP(A2543, Kickstarter!B:E, 4, FALSE)</f>
        <v>3746</v>
      </c>
      <c r="E2543" t="str">
        <f>VLOOKUP(A2543, Kickstarter!B:F, 5, FALSE)</f>
        <v>successful</v>
      </c>
      <c r="F2543" t="str">
        <f>VLOOKUP(A2543, Kickstarter!B:G, 6, FALSE)</f>
        <v>GB</v>
      </c>
      <c r="G2543" t="str">
        <f>VLOOKUP(A2543, Kickstarter!B:H, 7, FALSE)</f>
        <v>GBP</v>
      </c>
      <c r="H2543">
        <f>VLOOKUP(A2543, Kickstarter!B:I, 8, FALSE)</f>
        <v>1380192418</v>
      </c>
    </row>
    <row r="2544" spans="1:8" ht="45" x14ac:dyDescent="0.25">
      <c r="A2544" s="1" t="s">
        <v>2542</v>
      </c>
      <c r="B2544" s="1" t="str">
        <f>VLOOKUP(A2544, Kickstarter!B:C, 2, FALSE)</f>
        <v>Marquita Renee Ntim records her first Classical Album, complete with her playing the viola, cello and singing opera.</v>
      </c>
      <c r="C2544" s="9">
        <f>VLOOKUP(A2544, Kickstarter!B:E, 3, FALSE)</f>
        <v>700</v>
      </c>
      <c r="D2544">
        <f>VLOOKUP(A2544, Kickstarter!B:E, 4, FALSE)</f>
        <v>725</v>
      </c>
      <c r="E2544" t="str">
        <f>VLOOKUP(A2544, Kickstarter!B:F, 5, FALSE)</f>
        <v>successful</v>
      </c>
      <c r="F2544" t="str">
        <f>VLOOKUP(A2544, Kickstarter!B:G, 6, FALSE)</f>
        <v>US</v>
      </c>
      <c r="G2544" t="str">
        <f>VLOOKUP(A2544, Kickstarter!B:H, 7, FALSE)</f>
        <v>USD</v>
      </c>
      <c r="H2544">
        <f>VLOOKUP(A2544, Kickstarter!B:I, 8, FALSE)</f>
        <v>1380599940</v>
      </c>
    </row>
    <row r="2545" spans="1:8" ht="60" x14ac:dyDescent="0.25">
      <c r="A2545" s="1" t="s">
        <v>2543</v>
      </c>
      <c r="B2545" s="1" t="str">
        <f>VLOOKUP(A2545, Kickstarter!B:C, 2, FALSE)</f>
        <v xml:space="preserve">The Station in Hamtramck is supplementing our studio to accommodate live in-studio performances and recordings.   You can help. </v>
      </c>
      <c r="C2545" s="9">
        <f>VLOOKUP(A2545, Kickstarter!B:E, 3, FALSE)</f>
        <v>250</v>
      </c>
      <c r="D2545">
        <f>VLOOKUP(A2545, Kickstarter!B:E, 4, FALSE)</f>
        <v>391</v>
      </c>
      <c r="E2545" t="str">
        <f>VLOOKUP(A2545, Kickstarter!B:F, 5, FALSE)</f>
        <v>successful</v>
      </c>
      <c r="F2545" t="str">
        <f>VLOOKUP(A2545, Kickstarter!B:G, 6, FALSE)</f>
        <v>US</v>
      </c>
      <c r="G2545" t="str">
        <f>VLOOKUP(A2545, Kickstarter!B:H, 7, FALSE)</f>
        <v>USD</v>
      </c>
      <c r="H2545">
        <f>VLOOKUP(A2545, Kickstarter!B:I, 8, FALSE)</f>
        <v>1293937200</v>
      </c>
    </row>
    <row r="2546" spans="1:8" ht="45" x14ac:dyDescent="0.25">
      <c r="A2546" s="1" t="s">
        <v>2544</v>
      </c>
      <c r="B2546" s="1" t="str">
        <f>VLOOKUP(A2546, Kickstarter!B:C, 2, FALSE)</f>
        <v>Bringing choral music and performance opportunities to under-served youth in West Philadelphia</v>
      </c>
      <c r="C2546" s="9">
        <f>VLOOKUP(A2546, Kickstarter!B:E, 3, FALSE)</f>
        <v>5000</v>
      </c>
      <c r="D2546">
        <f>VLOOKUP(A2546, Kickstarter!B:E, 4, FALSE)</f>
        <v>5041</v>
      </c>
      <c r="E2546" t="str">
        <f>VLOOKUP(A2546, Kickstarter!B:F, 5, FALSE)</f>
        <v>successful</v>
      </c>
      <c r="F2546" t="str">
        <f>VLOOKUP(A2546, Kickstarter!B:G, 6, FALSE)</f>
        <v>US</v>
      </c>
      <c r="G2546" t="str">
        <f>VLOOKUP(A2546, Kickstarter!B:H, 7, FALSE)</f>
        <v>USD</v>
      </c>
      <c r="H2546">
        <f>VLOOKUP(A2546, Kickstarter!B:I, 8, FALSE)</f>
        <v>1341750569</v>
      </c>
    </row>
    <row r="2547" spans="1:8" ht="45" x14ac:dyDescent="0.25">
      <c r="A2547" s="1" t="s">
        <v>2545</v>
      </c>
      <c r="B2547" s="1" t="str">
        <f>VLOOKUP(A2547, Kickstarter!B:C, 2, FALSE)</f>
        <v>We're recording our debut album: a CD of the string quartet and clarinet quintet by Stephan Krehl for the Naxos label</v>
      </c>
      <c r="C2547" s="9">
        <f>VLOOKUP(A2547, Kickstarter!B:E, 3, FALSE)</f>
        <v>2000</v>
      </c>
      <c r="D2547">
        <f>VLOOKUP(A2547, Kickstarter!B:E, 4, FALSE)</f>
        <v>3906</v>
      </c>
      <c r="E2547" t="str">
        <f>VLOOKUP(A2547, Kickstarter!B:F, 5, FALSE)</f>
        <v>successful</v>
      </c>
      <c r="F2547" t="str">
        <f>VLOOKUP(A2547, Kickstarter!B:G, 6, FALSE)</f>
        <v>US</v>
      </c>
      <c r="G2547" t="str">
        <f>VLOOKUP(A2547, Kickstarter!B:H, 7, FALSE)</f>
        <v>USD</v>
      </c>
      <c r="H2547">
        <f>VLOOKUP(A2547, Kickstarter!B:I, 8, FALSE)</f>
        <v>1424997000</v>
      </c>
    </row>
    <row r="2548" spans="1:8" ht="45" x14ac:dyDescent="0.25">
      <c r="A2548" s="1" t="s">
        <v>2546</v>
      </c>
      <c r="B2548" s="1" t="str">
        <f>VLOOKUP(A2548, Kickstarter!B:C, 2, FALSE)</f>
        <v>We want to release an album of choral music by acclaimed Finnish composer Jaakko MÃ¤ntyjÃ¤rvi in 2014</v>
      </c>
      <c r="C2548" s="9">
        <f>VLOOKUP(A2548, Kickstarter!B:E, 3, FALSE)</f>
        <v>3500</v>
      </c>
      <c r="D2548">
        <f>VLOOKUP(A2548, Kickstarter!B:E, 4, FALSE)</f>
        <v>3910</v>
      </c>
      <c r="E2548" t="str">
        <f>VLOOKUP(A2548, Kickstarter!B:F, 5, FALSE)</f>
        <v>successful</v>
      </c>
      <c r="F2548" t="str">
        <f>VLOOKUP(A2548, Kickstarter!B:G, 6, FALSE)</f>
        <v>US</v>
      </c>
      <c r="G2548" t="str">
        <f>VLOOKUP(A2548, Kickstarter!B:H, 7, FALSE)</f>
        <v>USD</v>
      </c>
      <c r="H2548">
        <f>VLOOKUP(A2548, Kickstarter!B:I, 8, FALSE)</f>
        <v>1380949200</v>
      </c>
    </row>
    <row r="2549" spans="1:8" ht="60" x14ac:dyDescent="0.25">
      <c r="A2549" s="1" t="s">
        <v>2547</v>
      </c>
      <c r="B2549" s="1" t="str">
        <f>VLOOKUP(A2549, Kickstarter!B:C, 2, FALSE)</f>
        <v>A compilation of Guitar Music by composers Darin Au, Jeff Peterson, Byron Yasui, Bailey Matsuda, Ian O'Sullivan, and Michael Foumai.</v>
      </c>
      <c r="C2549" s="9">
        <f>VLOOKUP(A2549, Kickstarter!B:E, 3, FALSE)</f>
        <v>5500</v>
      </c>
      <c r="D2549">
        <f>VLOOKUP(A2549, Kickstarter!B:E, 4, FALSE)</f>
        <v>6592</v>
      </c>
      <c r="E2549" t="str">
        <f>VLOOKUP(A2549, Kickstarter!B:F, 5, FALSE)</f>
        <v>successful</v>
      </c>
      <c r="F2549" t="str">
        <f>VLOOKUP(A2549, Kickstarter!B:G, 6, FALSE)</f>
        <v>US</v>
      </c>
      <c r="G2549" t="str">
        <f>VLOOKUP(A2549, Kickstarter!B:H, 7, FALSE)</f>
        <v>USD</v>
      </c>
      <c r="H2549">
        <f>VLOOKUP(A2549, Kickstarter!B:I, 8, FALSE)</f>
        <v>1333560803</v>
      </c>
    </row>
    <row r="2550" spans="1:8" ht="60" x14ac:dyDescent="0.25">
      <c r="A2550" s="1" t="s">
        <v>2548</v>
      </c>
      <c r="B2550" s="1" t="str">
        <f>VLOOKUP(A2550, Kickstarter!B:C, 2, FALSE)</f>
        <v>This is the embryo of the change for future ecosystem of musical art  in Indonesia. Please support us to realize our program on Oct 9!</v>
      </c>
      <c r="C2550" s="9">
        <f>VLOOKUP(A2550, Kickstarter!B:E, 3, FALSE)</f>
        <v>6000</v>
      </c>
      <c r="D2550">
        <f>VLOOKUP(A2550, Kickstarter!B:E, 4, FALSE)</f>
        <v>6111</v>
      </c>
      <c r="E2550" t="str">
        <f>VLOOKUP(A2550, Kickstarter!B:F, 5, FALSE)</f>
        <v>successful</v>
      </c>
      <c r="F2550" t="str">
        <f>VLOOKUP(A2550, Kickstarter!B:G, 6, FALSE)</f>
        <v>FR</v>
      </c>
      <c r="G2550" t="str">
        <f>VLOOKUP(A2550, Kickstarter!B:H, 7, FALSE)</f>
        <v>EUR</v>
      </c>
      <c r="H2550">
        <f>VLOOKUP(A2550, Kickstarter!B:I, 8, FALSE)</f>
        <v>1475209620</v>
      </c>
    </row>
    <row r="2551" spans="1:8" ht="45" x14ac:dyDescent="0.25">
      <c r="A2551" s="1" t="s">
        <v>2549</v>
      </c>
      <c r="B2551" s="1" t="str">
        <f>VLOOKUP(A2551, Kickstarter!B:C, 2, FALSE)</f>
        <v>A new opera in English by Mike Christie to be premiÃ¨red at the Arcola Theatre, London UK from 14th-17th August 2013.</v>
      </c>
      <c r="C2551" s="9">
        <f>VLOOKUP(A2551, Kickstarter!B:E, 3, FALSE)</f>
        <v>1570</v>
      </c>
      <c r="D2551">
        <f>VLOOKUP(A2551, Kickstarter!B:E, 4, FALSE)</f>
        <v>1614</v>
      </c>
      <c r="E2551" t="str">
        <f>VLOOKUP(A2551, Kickstarter!B:F, 5, FALSE)</f>
        <v>successful</v>
      </c>
      <c r="F2551" t="str">
        <f>VLOOKUP(A2551, Kickstarter!B:G, 6, FALSE)</f>
        <v>GB</v>
      </c>
      <c r="G2551" t="str">
        <f>VLOOKUP(A2551, Kickstarter!B:H, 7, FALSE)</f>
        <v>GBP</v>
      </c>
      <c r="H2551">
        <f>VLOOKUP(A2551, Kickstarter!B:I, 8, FALSE)</f>
        <v>1370019600</v>
      </c>
    </row>
    <row r="2552" spans="1:8" ht="60" x14ac:dyDescent="0.25">
      <c r="A2552" s="1" t="s">
        <v>2550</v>
      </c>
      <c r="B2552" s="1" t="str">
        <f>VLOOKUP(A2552, Kickstarter!B:C, 2, FALSE)</f>
        <v>Ashley Bathgate and Karl Larson are raising funds to make the premiere recording of Ken Thomson's brilliant, dramatic new chamber works</v>
      </c>
      <c r="C2552" s="9">
        <f>VLOOKUP(A2552, Kickstarter!B:E, 3, FALSE)</f>
        <v>6500</v>
      </c>
      <c r="D2552">
        <f>VLOOKUP(A2552, Kickstarter!B:E, 4, FALSE)</f>
        <v>6555</v>
      </c>
      <c r="E2552" t="str">
        <f>VLOOKUP(A2552, Kickstarter!B:F, 5, FALSE)</f>
        <v>successful</v>
      </c>
      <c r="F2552" t="str">
        <f>VLOOKUP(A2552, Kickstarter!B:G, 6, FALSE)</f>
        <v>US</v>
      </c>
      <c r="G2552" t="str">
        <f>VLOOKUP(A2552, Kickstarter!B:H, 7, FALSE)</f>
        <v>USD</v>
      </c>
      <c r="H2552">
        <f>VLOOKUP(A2552, Kickstarter!B:I, 8, FALSE)</f>
        <v>1444276740</v>
      </c>
    </row>
    <row r="2553" spans="1:8" ht="45" x14ac:dyDescent="0.25">
      <c r="A2553" s="1" t="s">
        <v>2551</v>
      </c>
      <c r="B2553" s="1" t="str">
        <f>VLOOKUP(A2553, Kickstarter!B:C, 2, FALSE)</f>
        <v>KCS seeks your support to off-set the cost of assembling a professional 25 piece orchestra for two choral performances.</v>
      </c>
      <c r="C2553" s="9">
        <f>VLOOKUP(A2553, Kickstarter!B:E, 3, FALSE)</f>
        <v>3675</v>
      </c>
      <c r="D2553">
        <f>VLOOKUP(A2553, Kickstarter!B:E, 4, FALSE)</f>
        <v>3775.5</v>
      </c>
      <c r="E2553" t="str">
        <f>VLOOKUP(A2553, Kickstarter!B:F, 5, FALSE)</f>
        <v>successful</v>
      </c>
      <c r="F2553" t="str">
        <f>VLOOKUP(A2553, Kickstarter!B:G, 6, FALSE)</f>
        <v>US</v>
      </c>
      <c r="G2553" t="str">
        <f>VLOOKUP(A2553, Kickstarter!B:H, 7, FALSE)</f>
        <v>USD</v>
      </c>
      <c r="H2553">
        <f>VLOOKUP(A2553, Kickstarter!B:I, 8, FALSE)</f>
        <v>1332362880</v>
      </c>
    </row>
    <row r="2554" spans="1:8" ht="60" x14ac:dyDescent="0.25">
      <c r="A2554" s="1" t="s">
        <v>2552</v>
      </c>
      <c r="B2554" s="1" t="str">
        <f>VLOOKUP(A2554, Kickstarter!B:C, 2, FALSE)</f>
        <v>World Premiere of a new oratorio with chorus, soloists, and orchestra, based on the Old Testament king and prophet, DAVID</v>
      </c>
      <c r="C2554" s="9">
        <f>VLOOKUP(A2554, Kickstarter!B:E, 3, FALSE)</f>
        <v>3000</v>
      </c>
      <c r="D2554">
        <f>VLOOKUP(A2554, Kickstarter!B:E, 4, FALSE)</f>
        <v>3195</v>
      </c>
      <c r="E2554" t="str">
        <f>VLOOKUP(A2554, Kickstarter!B:F, 5, FALSE)</f>
        <v>successful</v>
      </c>
      <c r="F2554" t="str">
        <f>VLOOKUP(A2554, Kickstarter!B:G, 6, FALSE)</f>
        <v>US</v>
      </c>
      <c r="G2554" t="str">
        <f>VLOOKUP(A2554, Kickstarter!B:H, 7, FALSE)</f>
        <v>USD</v>
      </c>
      <c r="H2554">
        <f>VLOOKUP(A2554, Kickstarter!B:I, 8, FALSE)</f>
        <v>1488741981</v>
      </c>
    </row>
    <row r="2555" spans="1:8" ht="45" x14ac:dyDescent="0.25">
      <c r="A2555" s="1" t="s">
        <v>2553</v>
      </c>
      <c r="B2555" s="1" t="str">
        <f>VLOOKUP(A2555, Kickstarter!B:C, 2, FALSE)</f>
        <v>Help me be one of the first to record these beautiful songs and arrangements by 18-19th century masters of the classical guitar.</v>
      </c>
      <c r="C2555" s="9">
        <f>VLOOKUP(A2555, Kickstarter!B:E, 3, FALSE)</f>
        <v>1500</v>
      </c>
      <c r="D2555">
        <f>VLOOKUP(A2555, Kickstarter!B:E, 4, FALSE)</f>
        <v>2333</v>
      </c>
      <c r="E2555" t="str">
        <f>VLOOKUP(A2555, Kickstarter!B:F, 5, FALSE)</f>
        <v>successful</v>
      </c>
      <c r="F2555" t="str">
        <f>VLOOKUP(A2555, Kickstarter!B:G, 6, FALSE)</f>
        <v>US</v>
      </c>
      <c r="G2555" t="str">
        <f>VLOOKUP(A2555, Kickstarter!B:H, 7, FALSE)</f>
        <v>USD</v>
      </c>
      <c r="H2555">
        <f>VLOOKUP(A2555, Kickstarter!B:I, 8, FALSE)</f>
        <v>1348202807</v>
      </c>
    </row>
    <row r="2556" spans="1:8" ht="60" x14ac:dyDescent="0.25">
      <c r="A2556" s="1" t="s">
        <v>2554</v>
      </c>
      <c r="B2556" s="1" t="str">
        <f>VLOOKUP(A2556, Kickstarter!B:C, 2, FALSE)</f>
        <v>Join forces with the Patagonia Winds to commission a new wind quintet to premiere at the 2015 National Flute Association Convention!</v>
      </c>
      <c r="C2556" s="9">
        <f>VLOOKUP(A2556, Kickstarter!B:E, 3, FALSE)</f>
        <v>3000</v>
      </c>
      <c r="D2556">
        <f>VLOOKUP(A2556, Kickstarter!B:E, 4, FALSE)</f>
        <v>3684</v>
      </c>
      <c r="E2556" t="str">
        <f>VLOOKUP(A2556, Kickstarter!B:F, 5, FALSE)</f>
        <v>successful</v>
      </c>
      <c r="F2556" t="str">
        <f>VLOOKUP(A2556, Kickstarter!B:G, 6, FALSE)</f>
        <v>US</v>
      </c>
      <c r="G2556" t="str">
        <f>VLOOKUP(A2556, Kickstarter!B:H, 7, FALSE)</f>
        <v>USD</v>
      </c>
      <c r="H2556">
        <f>VLOOKUP(A2556, Kickstarter!B:I, 8, FALSE)</f>
        <v>1433131140</v>
      </c>
    </row>
    <row r="2557" spans="1:8" ht="60" x14ac:dyDescent="0.25">
      <c r="A2557" s="1" t="s">
        <v>2555</v>
      </c>
      <c r="B2557" s="1" t="str">
        <f>VLOOKUP(A2557, Kickstarter!B:C, 2, FALSE)</f>
        <v>At Brevard Music Center, a foremost summer music study program, I will compose a new work for large chamber ensemble for performance.</v>
      </c>
      <c r="C2557" s="9">
        <f>VLOOKUP(A2557, Kickstarter!B:E, 3, FALSE)</f>
        <v>2000</v>
      </c>
      <c r="D2557">
        <f>VLOOKUP(A2557, Kickstarter!B:E, 4, FALSE)</f>
        <v>2147</v>
      </c>
      <c r="E2557" t="str">
        <f>VLOOKUP(A2557, Kickstarter!B:F, 5, FALSE)</f>
        <v>successful</v>
      </c>
      <c r="F2557" t="str">
        <f>VLOOKUP(A2557, Kickstarter!B:G, 6, FALSE)</f>
        <v>US</v>
      </c>
      <c r="G2557" t="str">
        <f>VLOOKUP(A2557, Kickstarter!B:H, 7, FALSE)</f>
        <v>USD</v>
      </c>
      <c r="H2557">
        <f>VLOOKUP(A2557, Kickstarter!B:I, 8, FALSE)</f>
        <v>1338219793</v>
      </c>
    </row>
    <row r="2558" spans="1:8" ht="60" x14ac:dyDescent="0.25">
      <c r="A2558" s="1" t="s">
        <v>2556</v>
      </c>
      <c r="B2558" s="1" t="str">
        <f>VLOOKUP(A2558, Kickstarter!B:C, 2, FALSE)</f>
        <v>This is a "call for scores" for unaccompanied violin, recordings of the works, and a prize of at least 20 records for each composer.</v>
      </c>
      <c r="C2558" s="9">
        <f>VLOOKUP(A2558, Kickstarter!B:E, 3, FALSE)</f>
        <v>745</v>
      </c>
      <c r="D2558">
        <f>VLOOKUP(A2558, Kickstarter!B:E, 4, FALSE)</f>
        <v>786</v>
      </c>
      <c r="E2558" t="str">
        <f>VLOOKUP(A2558, Kickstarter!B:F, 5, FALSE)</f>
        <v>successful</v>
      </c>
      <c r="F2558" t="str">
        <f>VLOOKUP(A2558, Kickstarter!B:G, 6, FALSE)</f>
        <v>US</v>
      </c>
      <c r="G2558" t="str">
        <f>VLOOKUP(A2558, Kickstarter!B:H, 7, FALSE)</f>
        <v>USD</v>
      </c>
      <c r="H2558">
        <f>VLOOKUP(A2558, Kickstarter!B:I, 8, FALSE)</f>
        <v>1356392857</v>
      </c>
    </row>
    <row r="2559" spans="1:8" ht="30" x14ac:dyDescent="0.25">
      <c r="A2559" s="1" t="s">
        <v>2557</v>
      </c>
      <c r="B2559" s="1" t="str">
        <f>VLOOKUP(A2559, Kickstarter!B:C, 2, FALSE)</f>
        <v>Raising money for our concert tour of Switzerland and Germany in June/July 2014</v>
      </c>
      <c r="C2559" s="9">
        <f>VLOOKUP(A2559, Kickstarter!B:E, 3, FALSE)</f>
        <v>900</v>
      </c>
      <c r="D2559">
        <f>VLOOKUP(A2559, Kickstarter!B:E, 4, FALSE)</f>
        <v>1066</v>
      </c>
      <c r="E2559" t="str">
        <f>VLOOKUP(A2559, Kickstarter!B:F, 5, FALSE)</f>
        <v>successful</v>
      </c>
      <c r="F2559" t="str">
        <f>VLOOKUP(A2559, Kickstarter!B:G, 6, FALSE)</f>
        <v>GB</v>
      </c>
      <c r="G2559" t="str">
        <f>VLOOKUP(A2559, Kickstarter!B:H, 7, FALSE)</f>
        <v>GBP</v>
      </c>
      <c r="H2559">
        <f>VLOOKUP(A2559, Kickstarter!B:I, 8, FALSE)</f>
        <v>1400176386</v>
      </c>
    </row>
    <row r="2560" spans="1:8" ht="45" x14ac:dyDescent="0.25">
      <c r="A2560" s="1" t="s">
        <v>2558</v>
      </c>
      <c r="B2560" s="1" t="str">
        <f>VLOOKUP(A2560, Kickstarter!B:C, 2, FALSE)</f>
        <v>The Hopkins Sinfonia is looking for your support to run our 2015 Season made up of five concerts.</v>
      </c>
      <c r="C2560" s="9">
        <f>VLOOKUP(A2560, Kickstarter!B:E, 3, FALSE)</f>
        <v>1250</v>
      </c>
      <c r="D2560">
        <f>VLOOKUP(A2560, Kickstarter!B:E, 4, FALSE)</f>
        <v>1361</v>
      </c>
      <c r="E2560" t="str">
        <f>VLOOKUP(A2560, Kickstarter!B:F, 5, FALSE)</f>
        <v>successful</v>
      </c>
      <c r="F2560" t="str">
        <f>VLOOKUP(A2560, Kickstarter!B:G, 6, FALSE)</f>
        <v>AU</v>
      </c>
      <c r="G2560" t="str">
        <f>VLOOKUP(A2560, Kickstarter!B:H, 7, FALSE)</f>
        <v>AUD</v>
      </c>
      <c r="H2560">
        <f>VLOOKUP(A2560, Kickstarter!B:I, 8, FALSE)</f>
        <v>1430488740</v>
      </c>
    </row>
    <row r="2561" spans="1:8" ht="60" x14ac:dyDescent="0.25">
      <c r="A2561" s="1" t="s">
        <v>2559</v>
      </c>
      <c r="B2561" s="1" t="str">
        <f>VLOOKUP(A2561, Kickstarter!B:C, 2, FALSE)</f>
        <v>A concert of new music by four composers who have lived in India and been inspired by its music, with the Momenta String Quartet</v>
      </c>
      <c r="C2561" s="9">
        <f>VLOOKUP(A2561, Kickstarter!B:E, 3, FALSE)</f>
        <v>800</v>
      </c>
      <c r="D2561">
        <f>VLOOKUP(A2561, Kickstarter!B:E, 4, FALSE)</f>
        <v>890</v>
      </c>
      <c r="E2561" t="str">
        <f>VLOOKUP(A2561, Kickstarter!B:F, 5, FALSE)</f>
        <v>successful</v>
      </c>
      <c r="F2561" t="str">
        <f>VLOOKUP(A2561, Kickstarter!B:G, 6, FALSE)</f>
        <v>US</v>
      </c>
      <c r="G2561" t="str">
        <f>VLOOKUP(A2561, Kickstarter!B:H, 7, FALSE)</f>
        <v>USD</v>
      </c>
      <c r="H2561">
        <f>VLOOKUP(A2561, Kickstarter!B:I, 8, FALSE)</f>
        <v>1321385820</v>
      </c>
    </row>
    <row r="2562" spans="1:8" ht="60" x14ac:dyDescent="0.25">
      <c r="A2562" s="1" t="s">
        <v>2560</v>
      </c>
      <c r="B2562" s="1" t="str">
        <f>VLOOKUP(A2562, Kickstarter!B:C, 2, FALSE)</f>
        <v>New CD of favourite chamber music by Welsh composer Michael Parkin featuring debut recordings by outstanding young musicians.</v>
      </c>
      <c r="C2562" s="9">
        <f>VLOOKUP(A2562, Kickstarter!B:E, 3, FALSE)</f>
        <v>3000</v>
      </c>
      <c r="D2562">
        <f>VLOOKUP(A2562, Kickstarter!B:E, 4, FALSE)</f>
        <v>3003</v>
      </c>
      <c r="E2562" t="str">
        <f>VLOOKUP(A2562, Kickstarter!B:F, 5, FALSE)</f>
        <v>successful</v>
      </c>
      <c r="F2562" t="str">
        <f>VLOOKUP(A2562, Kickstarter!B:G, 6, FALSE)</f>
        <v>GB</v>
      </c>
      <c r="G2562" t="str">
        <f>VLOOKUP(A2562, Kickstarter!B:H, 7, FALSE)</f>
        <v>GBP</v>
      </c>
      <c r="H2562">
        <f>VLOOKUP(A2562, Kickstarter!B:I, 8, FALSE)</f>
        <v>1425682174</v>
      </c>
    </row>
    <row r="2563" spans="1:8" ht="60" x14ac:dyDescent="0.25">
      <c r="A2563" s="1" t="s">
        <v>2561</v>
      </c>
      <c r="B2563" s="1" t="str">
        <f>VLOOKUP(A2563, Kickstarter!B:C, 2, FALSE)</f>
        <v>Ever had chicken fingers smothered in bearnaise sauce, resting on a bed of your favorite rice? We need these meals on wheels.</v>
      </c>
      <c r="C2563" s="9">
        <f>VLOOKUP(A2563, Kickstarter!B:E, 3, FALSE)</f>
        <v>100000</v>
      </c>
      <c r="D2563">
        <f>VLOOKUP(A2563, Kickstarter!B:E, 4, FALSE)</f>
        <v>0</v>
      </c>
      <c r="E2563" t="str">
        <f>VLOOKUP(A2563, Kickstarter!B:F, 5, FALSE)</f>
        <v>canceled</v>
      </c>
      <c r="F2563" t="str">
        <f>VLOOKUP(A2563, Kickstarter!B:G, 6, FALSE)</f>
        <v>CA</v>
      </c>
      <c r="G2563" t="str">
        <f>VLOOKUP(A2563, Kickstarter!B:H, 7, FALSE)</f>
        <v>CAD</v>
      </c>
      <c r="H2563">
        <f>VLOOKUP(A2563, Kickstarter!B:I, 8, FALSE)</f>
        <v>1444740089</v>
      </c>
    </row>
    <row r="2564" spans="1:8" ht="60" x14ac:dyDescent="0.25">
      <c r="A2564" s="1" t="s">
        <v>2562</v>
      </c>
      <c r="B2564" s="1" t="str">
        <f>VLOOKUP(A2564, Kickstarter!B:C, 2, FALSE)</f>
        <v>Hail up - Wah gwaan ?
We are creating a foodtruck that will serve typical, traditional Jamaican jerk chicken/pork and more!</v>
      </c>
      <c r="C2564" s="9">
        <f>VLOOKUP(A2564, Kickstarter!B:E, 3, FALSE)</f>
        <v>10000</v>
      </c>
      <c r="D2564">
        <f>VLOOKUP(A2564, Kickstarter!B:E, 4, FALSE)</f>
        <v>75</v>
      </c>
      <c r="E2564" t="str">
        <f>VLOOKUP(A2564, Kickstarter!B:F, 5, FALSE)</f>
        <v>canceled</v>
      </c>
      <c r="F2564" t="str">
        <f>VLOOKUP(A2564, Kickstarter!B:G, 6, FALSE)</f>
        <v>DE</v>
      </c>
      <c r="G2564" t="str">
        <f>VLOOKUP(A2564, Kickstarter!B:H, 7, FALSE)</f>
        <v>EUR</v>
      </c>
      <c r="H2564">
        <f>VLOOKUP(A2564, Kickstarter!B:I, 8, FALSE)</f>
        <v>1476189339</v>
      </c>
    </row>
    <row r="2565" spans="1:8" ht="30" x14ac:dyDescent="0.25">
      <c r="A2565" s="1" t="s">
        <v>2563</v>
      </c>
      <c r="B2565" s="1" t="str">
        <f>VLOOKUP(A2565, Kickstarter!B:C, 2, FALSE)</f>
        <v>Michigan based bubble tea and specialty ice cream food truck</v>
      </c>
      <c r="C2565" s="9">
        <f>VLOOKUP(A2565, Kickstarter!B:E, 3, FALSE)</f>
        <v>20000</v>
      </c>
      <c r="D2565">
        <f>VLOOKUP(A2565, Kickstarter!B:E, 4, FALSE)</f>
        <v>0</v>
      </c>
      <c r="E2565" t="str">
        <f>VLOOKUP(A2565, Kickstarter!B:F, 5, FALSE)</f>
        <v>canceled</v>
      </c>
      <c r="F2565" t="str">
        <f>VLOOKUP(A2565, Kickstarter!B:G, 6, FALSE)</f>
        <v>US</v>
      </c>
      <c r="G2565" t="str">
        <f>VLOOKUP(A2565, Kickstarter!B:H, 7, FALSE)</f>
        <v>USD</v>
      </c>
      <c r="H2565">
        <f>VLOOKUP(A2565, Kickstarter!B:I, 8, FALSE)</f>
        <v>1438226451</v>
      </c>
    </row>
    <row r="2566" spans="1:8" ht="45" x14ac:dyDescent="0.25">
      <c r="A2566" s="1" t="s">
        <v>2564</v>
      </c>
      <c r="B2566" s="1" t="str">
        <f>VLOOKUP(A2566, Kickstarter!B:C, 2, FALSE)</f>
        <v>We want to bring the wonderful flavors of the Jersey Shore, my home, to my new home in Winnipeg, the center of Canada.</v>
      </c>
      <c r="C2566" s="9">
        <f>VLOOKUP(A2566, Kickstarter!B:E, 3, FALSE)</f>
        <v>40000</v>
      </c>
      <c r="D2566">
        <f>VLOOKUP(A2566, Kickstarter!B:E, 4, FALSE)</f>
        <v>0</v>
      </c>
      <c r="E2566" t="str">
        <f>VLOOKUP(A2566, Kickstarter!B:F, 5, FALSE)</f>
        <v>canceled</v>
      </c>
      <c r="F2566" t="str">
        <f>VLOOKUP(A2566, Kickstarter!B:G, 6, FALSE)</f>
        <v>CA</v>
      </c>
      <c r="G2566" t="str">
        <f>VLOOKUP(A2566, Kickstarter!B:H, 7, FALSE)</f>
        <v>CAD</v>
      </c>
      <c r="H2566">
        <f>VLOOKUP(A2566, Kickstarter!B:I, 8, FALSE)</f>
        <v>1406854699</v>
      </c>
    </row>
    <row r="2567" spans="1:8" ht="45" x14ac:dyDescent="0.25">
      <c r="A2567" s="1" t="s">
        <v>2565</v>
      </c>
      <c r="B2567" s="1" t="str">
        <f>VLOOKUP(A2567, Kickstarter!B:C, 2, FALSE)</f>
        <v>The Sketchy Pelican. Is my vision to bring raw, honest, soulful, creative, thoght provoking cuisine to food truck form</v>
      </c>
      <c r="C2567" s="9">
        <f>VLOOKUP(A2567, Kickstarter!B:E, 3, FALSE)</f>
        <v>10000</v>
      </c>
      <c r="D2567">
        <f>VLOOKUP(A2567, Kickstarter!B:E, 4, FALSE)</f>
        <v>100</v>
      </c>
      <c r="E2567" t="str">
        <f>VLOOKUP(A2567, Kickstarter!B:F, 5, FALSE)</f>
        <v>canceled</v>
      </c>
      <c r="F2567" t="str">
        <f>VLOOKUP(A2567, Kickstarter!B:G, 6, FALSE)</f>
        <v>US</v>
      </c>
      <c r="G2567" t="str">
        <f>VLOOKUP(A2567, Kickstarter!B:H, 7, FALSE)</f>
        <v>USD</v>
      </c>
      <c r="H2567">
        <f>VLOOKUP(A2567, Kickstarter!B:I, 8, FALSE)</f>
        <v>1462827000</v>
      </c>
    </row>
    <row r="2568" spans="1:8" ht="45" x14ac:dyDescent="0.25">
      <c r="A2568" s="1" t="s">
        <v>2566</v>
      </c>
      <c r="B2568" s="1" t="str">
        <f>VLOOKUP(A2568, Kickstarter!B:C, 2, FALSE)</f>
        <v>You can skip the hotdog cart and enjoy fresh, hot, delicious, handmade pizza when Mamma B's takes her show on the road!</v>
      </c>
      <c r="C2568" s="9">
        <f>VLOOKUP(A2568, Kickstarter!B:E, 3, FALSE)</f>
        <v>35000</v>
      </c>
      <c r="D2568">
        <f>VLOOKUP(A2568, Kickstarter!B:E, 4, FALSE)</f>
        <v>0</v>
      </c>
      <c r="E2568" t="str">
        <f>VLOOKUP(A2568, Kickstarter!B:F, 5, FALSE)</f>
        <v>canceled</v>
      </c>
      <c r="F2568" t="str">
        <f>VLOOKUP(A2568, Kickstarter!B:G, 6, FALSE)</f>
        <v>US</v>
      </c>
      <c r="G2568" t="str">
        <f>VLOOKUP(A2568, Kickstarter!B:H, 7, FALSE)</f>
        <v>USD</v>
      </c>
      <c r="H2568">
        <f>VLOOKUP(A2568, Kickstarter!B:I, 8, FALSE)</f>
        <v>1408663948</v>
      </c>
    </row>
    <row r="2569" spans="1:8" ht="45" x14ac:dyDescent="0.25">
      <c r="A2569" s="1" t="s">
        <v>2567</v>
      </c>
      <c r="B2569" s="1" t="str">
        <f>VLOOKUP(A2569, Kickstarter!B:C, 2, FALSE)</f>
        <v>You're leaving a Bar/Nightclub what else would you want more than to have a Juicy Burger and to see Beautiful Girls making it.</v>
      </c>
      <c r="C2569" s="9">
        <f>VLOOKUP(A2569, Kickstarter!B:E, 3, FALSE)</f>
        <v>45000</v>
      </c>
      <c r="D2569">
        <f>VLOOKUP(A2569, Kickstarter!B:E, 4, FALSE)</f>
        <v>120</v>
      </c>
      <c r="E2569" t="str">
        <f>VLOOKUP(A2569, Kickstarter!B:F, 5, FALSE)</f>
        <v>canceled</v>
      </c>
      <c r="F2569" t="str">
        <f>VLOOKUP(A2569, Kickstarter!B:G, 6, FALSE)</f>
        <v>US</v>
      </c>
      <c r="G2569" t="str">
        <f>VLOOKUP(A2569, Kickstarter!B:H, 7, FALSE)</f>
        <v>USD</v>
      </c>
      <c r="H2569">
        <f>VLOOKUP(A2569, Kickstarter!B:I, 8, FALSE)</f>
        <v>1429823138</v>
      </c>
    </row>
    <row r="2570" spans="1:8" ht="60" x14ac:dyDescent="0.25">
      <c r="A2570" s="1" t="s">
        <v>2568</v>
      </c>
      <c r="B2570" s="1" t="str">
        <f>VLOOKUP(A2570, Kickstarter!B:C, 2, FALSE)</f>
        <v>Barney's is seriously delicious New York food. Cooking everything from scratch on our American food truck. London here we come...</v>
      </c>
      <c r="C2570" s="9">
        <f>VLOOKUP(A2570, Kickstarter!B:E, 3, FALSE)</f>
        <v>10000</v>
      </c>
      <c r="D2570">
        <f>VLOOKUP(A2570, Kickstarter!B:E, 4, FALSE)</f>
        <v>50</v>
      </c>
      <c r="E2570" t="str">
        <f>VLOOKUP(A2570, Kickstarter!B:F, 5, FALSE)</f>
        <v>canceled</v>
      </c>
      <c r="F2570" t="str">
        <f>VLOOKUP(A2570, Kickstarter!B:G, 6, FALSE)</f>
        <v>GB</v>
      </c>
      <c r="G2570" t="str">
        <f>VLOOKUP(A2570, Kickstarter!B:H, 7, FALSE)</f>
        <v>GBP</v>
      </c>
      <c r="H2570">
        <f>VLOOKUP(A2570, Kickstarter!B:I, 8, FALSE)</f>
        <v>1472745594</v>
      </c>
    </row>
    <row r="2571" spans="1:8" ht="45" x14ac:dyDescent="0.25">
      <c r="A2571" s="1" t="s">
        <v>2569</v>
      </c>
      <c r="B2571" s="1" t="str">
        <f>VLOOKUP(A2571, Kickstarter!B:C, 2, FALSE)</f>
        <v>With your help, I would be able to get a truck and start the process of getting it ready for the 2016 season.</v>
      </c>
      <c r="C2571" s="9">
        <f>VLOOKUP(A2571, Kickstarter!B:E, 3, FALSE)</f>
        <v>6500</v>
      </c>
      <c r="D2571">
        <f>VLOOKUP(A2571, Kickstarter!B:E, 4, FALSE)</f>
        <v>145</v>
      </c>
      <c r="E2571" t="str">
        <f>VLOOKUP(A2571, Kickstarter!B:F, 5, FALSE)</f>
        <v>canceled</v>
      </c>
      <c r="F2571" t="str">
        <f>VLOOKUP(A2571, Kickstarter!B:G, 6, FALSE)</f>
        <v>US</v>
      </c>
      <c r="G2571" t="str">
        <f>VLOOKUP(A2571, Kickstarter!B:H, 7, FALSE)</f>
        <v>USD</v>
      </c>
      <c r="H2571">
        <f>VLOOKUP(A2571, Kickstarter!B:I, 8, FALSE)</f>
        <v>1442457112</v>
      </c>
    </row>
    <row r="2572" spans="1:8" ht="45" x14ac:dyDescent="0.25">
      <c r="A2572" s="1" t="s">
        <v>2570</v>
      </c>
      <c r="B2572" s="1" t="str">
        <f>VLOOKUP(A2572, Kickstarter!B:C, 2, FALSE)</f>
        <v>A family run mobile wood fired pizza oven serving up unique artisan pizzas created by award winning Chef Brandon Mathias!</v>
      </c>
      <c r="C2572" s="9">
        <f>VLOOKUP(A2572, Kickstarter!B:E, 3, FALSE)</f>
        <v>7000</v>
      </c>
      <c r="D2572">
        <f>VLOOKUP(A2572, Kickstarter!B:E, 4, FALSE)</f>
        <v>59</v>
      </c>
      <c r="E2572" t="str">
        <f>VLOOKUP(A2572, Kickstarter!B:F, 5, FALSE)</f>
        <v>canceled</v>
      </c>
      <c r="F2572" t="str">
        <f>VLOOKUP(A2572, Kickstarter!B:G, 6, FALSE)</f>
        <v>US</v>
      </c>
      <c r="G2572" t="str">
        <f>VLOOKUP(A2572, Kickstarter!B:H, 7, FALSE)</f>
        <v>USD</v>
      </c>
      <c r="H2572">
        <f>VLOOKUP(A2572, Kickstarter!B:I, 8, FALSE)</f>
        <v>1486590035</v>
      </c>
    </row>
    <row r="2573" spans="1:8" ht="45" x14ac:dyDescent="0.25">
      <c r="A2573" s="1" t="s">
        <v>2571</v>
      </c>
      <c r="B2573" s="1" t="str">
        <f>VLOOKUP(A2573, Kickstarter!B:C, 2, FALSE)</f>
        <v>Perth locals who dream of opening a health food van, and serving treats that not only taste amazing but also benefit your body.</v>
      </c>
      <c r="C2573" s="9">
        <f>VLOOKUP(A2573, Kickstarter!B:E, 3, FALSE)</f>
        <v>100000</v>
      </c>
      <c r="D2573">
        <f>VLOOKUP(A2573, Kickstarter!B:E, 4, FALSE)</f>
        <v>250</v>
      </c>
      <c r="E2573" t="str">
        <f>VLOOKUP(A2573, Kickstarter!B:F, 5, FALSE)</f>
        <v>canceled</v>
      </c>
      <c r="F2573" t="str">
        <f>VLOOKUP(A2573, Kickstarter!B:G, 6, FALSE)</f>
        <v>AU</v>
      </c>
      <c r="G2573" t="str">
        <f>VLOOKUP(A2573, Kickstarter!B:H, 7, FALSE)</f>
        <v>AUD</v>
      </c>
      <c r="H2573">
        <f>VLOOKUP(A2573, Kickstarter!B:I, 8, FALSE)</f>
        <v>1463645521</v>
      </c>
    </row>
    <row r="2574" spans="1:8" ht="45" x14ac:dyDescent="0.25">
      <c r="A2574" s="1" t="s">
        <v>2572</v>
      </c>
      <c r="B2574" s="1" t="str">
        <f>VLOOKUP(A2574, Kickstarter!B:C, 2, FALSE)</f>
        <v>Mesquite smoked brisket nachos, food truck style, with homemade salsa to make your taste buds dance.</v>
      </c>
      <c r="C2574" s="9">
        <f>VLOOKUP(A2574, Kickstarter!B:E, 3, FALSE)</f>
        <v>30000</v>
      </c>
      <c r="D2574">
        <f>VLOOKUP(A2574, Kickstarter!B:E, 4, FALSE)</f>
        <v>0</v>
      </c>
      <c r="E2574" t="str">
        <f>VLOOKUP(A2574, Kickstarter!B:F, 5, FALSE)</f>
        <v>canceled</v>
      </c>
      <c r="F2574" t="str">
        <f>VLOOKUP(A2574, Kickstarter!B:G, 6, FALSE)</f>
        <v>US</v>
      </c>
      <c r="G2574" t="str">
        <f>VLOOKUP(A2574, Kickstarter!B:H, 7, FALSE)</f>
        <v>USD</v>
      </c>
      <c r="H2574">
        <f>VLOOKUP(A2574, Kickstarter!B:I, 8, FALSE)</f>
        <v>1428893517</v>
      </c>
    </row>
    <row r="2575" spans="1:8" ht="60" x14ac:dyDescent="0.25">
      <c r="A2575" s="1" t="s">
        <v>2573</v>
      </c>
      <c r="B2575" s="1" t="str">
        <f>VLOOKUP(A2575, Kickstarter!B:C, 2, FALSE)</f>
        <v>I have perfected my porkkabob recipe.I'm ready to start my own business!I need funds for the bbq pit and trailer and start up supplies.</v>
      </c>
      <c r="C2575" s="9">
        <f>VLOOKUP(A2575, Kickstarter!B:E, 3, FALSE)</f>
        <v>8000</v>
      </c>
      <c r="D2575">
        <f>VLOOKUP(A2575, Kickstarter!B:E, 4, FALSE)</f>
        <v>0</v>
      </c>
      <c r="E2575" t="str">
        <f>VLOOKUP(A2575, Kickstarter!B:F, 5, FALSE)</f>
        <v>canceled</v>
      </c>
      <c r="F2575" t="str">
        <f>VLOOKUP(A2575, Kickstarter!B:G, 6, FALSE)</f>
        <v>US</v>
      </c>
      <c r="G2575" t="str">
        <f>VLOOKUP(A2575, Kickstarter!B:H, 7, FALSE)</f>
        <v>USD</v>
      </c>
      <c r="H2575">
        <f>VLOOKUP(A2575, Kickstarter!B:I, 8, FALSE)</f>
        <v>1408803149</v>
      </c>
    </row>
    <row r="2576" spans="1:8" ht="60" x14ac:dyDescent="0.25">
      <c r="A2576" s="1" t="s">
        <v>2574</v>
      </c>
      <c r="B2576" s="1" t="str">
        <f>VLOOKUP(A2576, Kickstarter!B:C, 2, FALSE)</f>
        <v>The Best Jamaican Jerk outside of Kingston! The name means "for the children", my children, the reasons why I cook and why I live!</v>
      </c>
      <c r="C2576" s="9">
        <f>VLOOKUP(A2576, Kickstarter!B:E, 3, FALSE)</f>
        <v>10000</v>
      </c>
      <c r="D2576">
        <f>VLOOKUP(A2576, Kickstarter!B:E, 4, FALSE)</f>
        <v>0</v>
      </c>
      <c r="E2576" t="str">
        <f>VLOOKUP(A2576, Kickstarter!B:F, 5, FALSE)</f>
        <v>canceled</v>
      </c>
      <c r="F2576" t="str">
        <f>VLOOKUP(A2576, Kickstarter!B:G, 6, FALSE)</f>
        <v>US</v>
      </c>
      <c r="G2576" t="str">
        <f>VLOOKUP(A2576, Kickstarter!B:H, 7, FALSE)</f>
        <v>USD</v>
      </c>
      <c r="H2576">
        <f>VLOOKUP(A2576, Kickstarter!B:I, 8, FALSE)</f>
        <v>1463600945</v>
      </c>
    </row>
    <row r="2577" spans="1:8" ht="60" x14ac:dyDescent="0.25">
      <c r="A2577" s="1" t="s">
        <v>2575</v>
      </c>
      <c r="B2577" s="1" t="str">
        <f>VLOOKUP(A2577, Kickstarter!B:C, 2, FALSE)</f>
        <v>Hello everyone, Iv'e decided to put my love for old Volkswagen buses and my love for cooking together! Support vdub dogs hot dog bus!</v>
      </c>
      <c r="C2577" s="9">
        <f>VLOOKUP(A2577, Kickstarter!B:E, 3, FALSE)</f>
        <v>85000</v>
      </c>
      <c r="D2577">
        <f>VLOOKUP(A2577, Kickstarter!B:E, 4, FALSE)</f>
        <v>0</v>
      </c>
      <c r="E2577" t="str">
        <f>VLOOKUP(A2577, Kickstarter!B:F, 5, FALSE)</f>
        <v>canceled</v>
      </c>
      <c r="F2577" t="str">
        <f>VLOOKUP(A2577, Kickstarter!B:G, 6, FALSE)</f>
        <v>US</v>
      </c>
      <c r="G2577" t="str">
        <f>VLOOKUP(A2577, Kickstarter!B:H, 7, FALSE)</f>
        <v>USD</v>
      </c>
      <c r="H2577">
        <f>VLOOKUP(A2577, Kickstarter!B:I, 8, FALSE)</f>
        <v>1421030194</v>
      </c>
    </row>
    <row r="2578" spans="1:8" ht="30" x14ac:dyDescent="0.25">
      <c r="A2578" s="1" t="s">
        <v>2576</v>
      </c>
      <c r="B2578" s="1" t="str">
        <f>VLOOKUP(A2578, Kickstarter!B:C, 2, FALSE)</f>
        <v>A New Twist with an American and Philippine fast food Mobile Trailer.</v>
      </c>
      <c r="C2578" s="9">
        <f>VLOOKUP(A2578, Kickstarter!B:E, 3, FALSE)</f>
        <v>10000</v>
      </c>
      <c r="D2578">
        <f>VLOOKUP(A2578, Kickstarter!B:E, 4, FALSE)</f>
        <v>0</v>
      </c>
      <c r="E2578" t="str">
        <f>VLOOKUP(A2578, Kickstarter!B:F, 5, FALSE)</f>
        <v>canceled</v>
      </c>
      <c r="F2578" t="str">
        <f>VLOOKUP(A2578, Kickstarter!B:G, 6, FALSE)</f>
        <v>US</v>
      </c>
      <c r="G2578" t="str">
        <f>VLOOKUP(A2578, Kickstarter!B:H, 7, FALSE)</f>
        <v>USD</v>
      </c>
      <c r="H2578">
        <f>VLOOKUP(A2578, Kickstarter!B:I, 8, FALSE)</f>
        <v>1428707647</v>
      </c>
    </row>
    <row r="2579" spans="1:8" ht="60" x14ac:dyDescent="0.25">
      <c r="A2579" s="1" t="s">
        <v>2577</v>
      </c>
      <c r="B2579" s="1" t="str">
        <f>VLOOKUP(A2579, Kickstarter!B:C, 2, FALSE)</f>
        <v>This is not your average cake, it's fruit with yogurt fruit dip icing and fruit toppings! Great for events, parties, weddings and more!</v>
      </c>
      <c r="C2579" s="9">
        <f>VLOOKUP(A2579, Kickstarter!B:E, 3, FALSE)</f>
        <v>15000</v>
      </c>
      <c r="D2579">
        <f>VLOOKUP(A2579, Kickstarter!B:E, 4, FALSE)</f>
        <v>0</v>
      </c>
      <c r="E2579" t="str">
        <f>VLOOKUP(A2579, Kickstarter!B:F, 5, FALSE)</f>
        <v>canceled</v>
      </c>
      <c r="F2579" t="str">
        <f>VLOOKUP(A2579, Kickstarter!B:G, 6, FALSE)</f>
        <v>US</v>
      </c>
      <c r="G2579" t="str">
        <f>VLOOKUP(A2579, Kickstarter!B:H, 7, FALSE)</f>
        <v>USD</v>
      </c>
      <c r="H2579">
        <f>VLOOKUP(A2579, Kickstarter!B:I, 8, FALSE)</f>
        <v>1407181297</v>
      </c>
    </row>
    <row r="2580" spans="1:8" ht="60" x14ac:dyDescent="0.25">
      <c r="A2580" s="1" t="s">
        <v>2578</v>
      </c>
      <c r="B2580" s="1" t="str">
        <f>VLOOKUP(A2580, Kickstarter!B:C, 2, FALSE)</f>
        <v>Madhuri means "inner beauty, inner sweetness". At Madhuri Kitchen, we're bringing the spiritual practice of food to festivals &amp; events.</v>
      </c>
      <c r="C2580" s="9">
        <f>VLOOKUP(A2580, Kickstarter!B:E, 3, FALSE)</f>
        <v>6000</v>
      </c>
      <c r="D2580">
        <f>VLOOKUP(A2580, Kickstarter!B:E, 4, FALSE)</f>
        <v>0</v>
      </c>
      <c r="E2580" t="str">
        <f>VLOOKUP(A2580, Kickstarter!B:F, 5, FALSE)</f>
        <v>canceled</v>
      </c>
      <c r="F2580" t="str">
        <f>VLOOKUP(A2580, Kickstarter!B:G, 6, FALSE)</f>
        <v>US</v>
      </c>
      <c r="G2580" t="str">
        <f>VLOOKUP(A2580, Kickstarter!B:H, 7, FALSE)</f>
        <v>USD</v>
      </c>
      <c r="H2580">
        <f>VLOOKUP(A2580, Kickstarter!B:I, 8, FALSE)</f>
        <v>1444410000</v>
      </c>
    </row>
    <row r="2581" spans="1:8" ht="45" x14ac:dyDescent="0.25">
      <c r="A2581" s="1" t="s">
        <v>2579</v>
      </c>
      <c r="B2581" s="1" t="str">
        <f>VLOOKUP(A2581, Kickstarter!B:C, 2, FALSE)</f>
        <v>For those who know me, I love to bake &amp; I'm pretty good at it. My dream is to own a food truck that is a bakery &amp; Coffee shop.</v>
      </c>
      <c r="C2581" s="9">
        <f>VLOOKUP(A2581, Kickstarter!B:E, 3, FALSE)</f>
        <v>200000</v>
      </c>
      <c r="D2581">
        <f>VLOOKUP(A2581, Kickstarter!B:E, 4, FALSE)</f>
        <v>277</v>
      </c>
      <c r="E2581" t="str">
        <f>VLOOKUP(A2581, Kickstarter!B:F, 5, FALSE)</f>
        <v>canceled</v>
      </c>
      <c r="F2581" t="str">
        <f>VLOOKUP(A2581, Kickstarter!B:G, 6, FALSE)</f>
        <v>US</v>
      </c>
      <c r="G2581" t="str">
        <f>VLOOKUP(A2581, Kickstarter!B:H, 7, FALSE)</f>
        <v>USD</v>
      </c>
      <c r="H2581">
        <f>VLOOKUP(A2581, Kickstarter!B:I, 8, FALSE)</f>
        <v>1410810903</v>
      </c>
    </row>
    <row r="2582" spans="1:8" ht="45" x14ac:dyDescent="0.25">
      <c r="A2582" s="1" t="s">
        <v>2580</v>
      </c>
      <c r="B2582" s="1" t="str">
        <f>VLOOKUP(A2582, Kickstarter!B:C, 2, FALSE)</f>
        <v>Planning to build this truck into a full rolling fold out cook shack,providing clean cold drinking water to all festival goers</v>
      </c>
      <c r="C2582" s="9">
        <f>VLOOKUP(A2582, Kickstarter!B:E, 3, FALSE)</f>
        <v>8500</v>
      </c>
      <c r="D2582">
        <f>VLOOKUP(A2582, Kickstarter!B:E, 4, FALSE)</f>
        <v>51</v>
      </c>
      <c r="E2582" t="str">
        <f>VLOOKUP(A2582, Kickstarter!B:F, 5, FALSE)</f>
        <v>canceled</v>
      </c>
      <c r="F2582" t="str">
        <f>VLOOKUP(A2582, Kickstarter!B:G, 6, FALSE)</f>
        <v>US</v>
      </c>
      <c r="G2582" t="str">
        <f>VLOOKUP(A2582, Kickstarter!B:H, 7, FALSE)</f>
        <v>USD</v>
      </c>
      <c r="H2582">
        <f>VLOOKUP(A2582, Kickstarter!B:I, 8, FALSE)</f>
        <v>1431745200</v>
      </c>
    </row>
    <row r="2583" spans="1:8" ht="45" x14ac:dyDescent="0.25">
      <c r="A2583" s="1" t="s">
        <v>2581</v>
      </c>
      <c r="B2583" s="1" t="str">
        <f>VLOOKUP(A2583, Kickstarter!B:C, 2, FALSE)</f>
        <v>Creating a Food Truck to bring gourmet sausage sliders to Jacksonville, FL for breakfast, lunch, and special events.</v>
      </c>
      <c r="C2583" s="9">
        <f>VLOOKUP(A2583, Kickstarter!B:E, 3, FALSE)</f>
        <v>5000</v>
      </c>
      <c r="D2583">
        <f>VLOOKUP(A2583, Kickstarter!B:E, 4, FALSE)</f>
        <v>530</v>
      </c>
      <c r="E2583" t="str">
        <f>VLOOKUP(A2583, Kickstarter!B:F, 5, FALSE)</f>
        <v>failed</v>
      </c>
      <c r="F2583" t="str">
        <f>VLOOKUP(A2583, Kickstarter!B:G, 6, FALSE)</f>
        <v>US</v>
      </c>
      <c r="G2583" t="str">
        <f>VLOOKUP(A2583, Kickstarter!B:H, 7, FALSE)</f>
        <v>USD</v>
      </c>
      <c r="H2583">
        <f>VLOOKUP(A2583, Kickstarter!B:I, 8, FALSE)</f>
        <v>1447689898</v>
      </c>
    </row>
    <row r="2584" spans="1:8" ht="30" x14ac:dyDescent="0.25">
      <c r="A2584" s="1" t="s">
        <v>2582</v>
      </c>
      <c r="B2584" s="1" t="str">
        <f>VLOOKUP(A2584, Kickstarter!B:C, 2, FALSE)</f>
        <v>The place where chicken meets liquor for the first time!</v>
      </c>
      <c r="C2584" s="9">
        <f>VLOOKUP(A2584, Kickstarter!B:E, 3, FALSE)</f>
        <v>90000</v>
      </c>
      <c r="D2584">
        <f>VLOOKUP(A2584, Kickstarter!B:E, 4, FALSE)</f>
        <v>1</v>
      </c>
      <c r="E2584" t="str">
        <f>VLOOKUP(A2584, Kickstarter!B:F, 5, FALSE)</f>
        <v>failed</v>
      </c>
      <c r="F2584" t="str">
        <f>VLOOKUP(A2584, Kickstarter!B:G, 6, FALSE)</f>
        <v>US</v>
      </c>
      <c r="G2584" t="str">
        <f>VLOOKUP(A2584, Kickstarter!B:H, 7, FALSE)</f>
        <v>USD</v>
      </c>
      <c r="H2584">
        <f>VLOOKUP(A2584, Kickstarter!B:I, 8, FALSE)</f>
        <v>1477784634</v>
      </c>
    </row>
    <row r="2585" spans="1:8" ht="45" x14ac:dyDescent="0.25">
      <c r="A2585" s="1" t="s">
        <v>2583</v>
      </c>
      <c r="B2585" s="1" t="str">
        <f>VLOOKUP(A2585, Kickstarter!B:C, 2, FALSE)</f>
        <v>Crazy Daisy will become the newest member of the food truck distributors in Kansas City, Missouri.</v>
      </c>
      <c r="C2585" s="9">
        <f>VLOOKUP(A2585, Kickstarter!B:E, 3, FALSE)</f>
        <v>1000</v>
      </c>
      <c r="D2585">
        <f>VLOOKUP(A2585, Kickstarter!B:E, 4, FALSE)</f>
        <v>5</v>
      </c>
      <c r="E2585" t="str">
        <f>VLOOKUP(A2585, Kickstarter!B:F, 5, FALSE)</f>
        <v>failed</v>
      </c>
      <c r="F2585" t="str">
        <f>VLOOKUP(A2585, Kickstarter!B:G, 6, FALSE)</f>
        <v>US</v>
      </c>
      <c r="G2585" t="str">
        <f>VLOOKUP(A2585, Kickstarter!B:H, 7, FALSE)</f>
        <v>USD</v>
      </c>
      <c r="H2585">
        <f>VLOOKUP(A2585, Kickstarter!B:I, 8, FALSE)</f>
        <v>1426526880</v>
      </c>
    </row>
    <row r="2586" spans="1:8" ht="45" x14ac:dyDescent="0.25">
      <c r="A2586" s="1" t="s">
        <v>2584</v>
      </c>
      <c r="B2586" s="1" t="str">
        <f>VLOOKUP(A2586, Kickstarter!B:C, 2, FALSE)</f>
        <v>Bringing quality food to the masses using local premium ingredients, but at a food truck price!</v>
      </c>
      <c r="C2586" s="9">
        <f>VLOOKUP(A2586, Kickstarter!B:E, 3, FALSE)</f>
        <v>10000</v>
      </c>
      <c r="D2586">
        <f>VLOOKUP(A2586, Kickstarter!B:E, 4, FALSE)</f>
        <v>0</v>
      </c>
      <c r="E2586" t="str">
        <f>VLOOKUP(A2586, Kickstarter!B:F, 5, FALSE)</f>
        <v>failed</v>
      </c>
      <c r="F2586" t="str">
        <f>VLOOKUP(A2586, Kickstarter!B:G, 6, FALSE)</f>
        <v>US</v>
      </c>
      <c r="G2586" t="str">
        <f>VLOOKUP(A2586, Kickstarter!B:H, 7, FALSE)</f>
        <v>USD</v>
      </c>
      <c r="H2586">
        <f>VLOOKUP(A2586, Kickstarter!B:I, 8, FALSE)</f>
        <v>1434341369</v>
      </c>
    </row>
    <row r="2587" spans="1:8" ht="45" x14ac:dyDescent="0.25">
      <c r="A2587" s="1" t="s">
        <v>2585</v>
      </c>
      <c r="B2587" s="1" t="str">
        <f>VLOOKUP(A2587, Kickstarter!B:C, 2, FALSE)</f>
        <v>Evie's Eats uses local ingredients to create sweet treats, healthy snacks and on the go meals, all with the family budget in mind!</v>
      </c>
      <c r="C2587" s="9">
        <f>VLOOKUP(A2587, Kickstarter!B:E, 3, FALSE)</f>
        <v>30000</v>
      </c>
      <c r="D2587">
        <f>VLOOKUP(A2587, Kickstarter!B:E, 4, FALSE)</f>
        <v>50</v>
      </c>
      <c r="E2587" t="str">
        <f>VLOOKUP(A2587, Kickstarter!B:F, 5, FALSE)</f>
        <v>failed</v>
      </c>
      <c r="F2587" t="str">
        <f>VLOOKUP(A2587, Kickstarter!B:G, 6, FALSE)</f>
        <v>US</v>
      </c>
      <c r="G2587" t="str">
        <f>VLOOKUP(A2587, Kickstarter!B:H, 7, FALSE)</f>
        <v>USD</v>
      </c>
      <c r="H2587">
        <f>VLOOKUP(A2587, Kickstarter!B:I, 8, FALSE)</f>
        <v>1404601632</v>
      </c>
    </row>
    <row r="2588" spans="1:8" ht="30" x14ac:dyDescent="0.25">
      <c r="A2588" s="1" t="s">
        <v>2586</v>
      </c>
      <c r="B2588" s="1" t="str">
        <f>VLOOKUP(A2588, Kickstarter!B:C, 2, FALSE)</f>
        <v>I would like to bring fresh salad and food to the streets of London at a reasonable price.</v>
      </c>
      <c r="C2588" s="9">
        <f>VLOOKUP(A2588, Kickstarter!B:E, 3, FALSE)</f>
        <v>3000</v>
      </c>
      <c r="D2588">
        <f>VLOOKUP(A2588, Kickstarter!B:E, 4, FALSE)</f>
        <v>5</v>
      </c>
      <c r="E2588" t="str">
        <f>VLOOKUP(A2588, Kickstarter!B:F, 5, FALSE)</f>
        <v>failed</v>
      </c>
      <c r="F2588" t="str">
        <f>VLOOKUP(A2588, Kickstarter!B:G, 6, FALSE)</f>
        <v>GB</v>
      </c>
      <c r="G2588" t="str">
        <f>VLOOKUP(A2588, Kickstarter!B:H, 7, FALSE)</f>
        <v>GBP</v>
      </c>
      <c r="H2588">
        <f>VLOOKUP(A2588, Kickstarter!B:I, 8, FALSE)</f>
        <v>1451030136</v>
      </c>
    </row>
    <row r="2589" spans="1:8" ht="45" x14ac:dyDescent="0.25">
      <c r="A2589" s="1" t="s">
        <v>2587</v>
      </c>
      <c r="B2589" s="1" t="str">
        <f>VLOOKUP(A2589, Kickstarter!B:C, 2, FALSE)</f>
        <v>Providing creative, healthy signature dishes for active, conscientious lifestylers through a community of culinary artists.</v>
      </c>
      <c r="C2589" s="9">
        <f>VLOOKUP(A2589, Kickstarter!B:E, 3, FALSE)</f>
        <v>50000</v>
      </c>
      <c r="D2589">
        <f>VLOOKUP(A2589, Kickstarter!B:E, 4, FALSE)</f>
        <v>1217</v>
      </c>
      <c r="E2589" t="str">
        <f>VLOOKUP(A2589, Kickstarter!B:F, 5, FALSE)</f>
        <v>failed</v>
      </c>
      <c r="F2589" t="str">
        <f>VLOOKUP(A2589, Kickstarter!B:G, 6, FALSE)</f>
        <v>US</v>
      </c>
      <c r="G2589" t="str">
        <f>VLOOKUP(A2589, Kickstarter!B:H, 7, FALSE)</f>
        <v>USD</v>
      </c>
      <c r="H2589">
        <f>VLOOKUP(A2589, Kickstarter!B:I, 8, FALSE)</f>
        <v>1451491953</v>
      </c>
    </row>
    <row r="2590" spans="1:8" ht="60" x14ac:dyDescent="0.25">
      <c r="A2590" s="1" t="s">
        <v>2588</v>
      </c>
      <c r="B2590" s="1" t="str">
        <f>VLOOKUP(A2590, Kickstarter!B:C, 2, FALSE)</f>
        <v>We are a Asian fusion inspired American Fare Food Truck Home of the Freak Sandwich So that means Come And Get Your Freak On! eat big.</v>
      </c>
      <c r="C2590" s="9">
        <f>VLOOKUP(A2590, Kickstarter!B:E, 3, FALSE)</f>
        <v>6000</v>
      </c>
      <c r="D2590">
        <f>VLOOKUP(A2590, Kickstarter!B:E, 4, FALSE)</f>
        <v>233</v>
      </c>
      <c r="E2590" t="str">
        <f>VLOOKUP(A2590, Kickstarter!B:F, 5, FALSE)</f>
        <v>failed</v>
      </c>
      <c r="F2590" t="str">
        <f>VLOOKUP(A2590, Kickstarter!B:G, 6, FALSE)</f>
        <v>US</v>
      </c>
      <c r="G2590" t="str">
        <f>VLOOKUP(A2590, Kickstarter!B:H, 7, FALSE)</f>
        <v>USD</v>
      </c>
      <c r="H2590">
        <f>VLOOKUP(A2590, Kickstarter!B:I, 8, FALSE)</f>
        <v>1427807640</v>
      </c>
    </row>
    <row r="2591" spans="1:8" ht="60" x14ac:dyDescent="0.25">
      <c r="A2591" s="1" t="s">
        <v>2589</v>
      </c>
      <c r="B2591" s="1" t="str">
        <f>VLOOKUP(A2591, Kickstarter!B:C, 2, FALSE)</f>
        <v>A Brazilian-inspired food truck in one of the busiest spots in Copenhagen, delicious pancakes made by the healthy tapiÃ³ca flour</v>
      </c>
      <c r="C2591" s="9">
        <f>VLOOKUP(A2591, Kickstarter!B:E, 3, FALSE)</f>
        <v>50000</v>
      </c>
      <c r="D2591">
        <f>VLOOKUP(A2591, Kickstarter!B:E, 4, FALSE)</f>
        <v>5</v>
      </c>
      <c r="E2591" t="str">
        <f>VLOOKUP(A2591, Kickstarter!B:F, 5, FALSE)</f>
        <v>failed</v>
      </c>
      <c r="F2591" t="str">
        <f>VLOOKUP(A2591, Kickstarter!B:G, 6, FALSE)</f>
        <v>DK</v>
      </c>
      <c r="G2591" t="str">
        <f>VLOOKUP(A2591, Kickstarter!B:H, 7, FALSE)</f>
        <v>DKK</v>
      </c>
      <c r="H2591">
        <f>VLOOKUP(A2591, Kickstarter!B:I, 8, FALSE)</f>
        <v>1458733927</v>
      </c>
    </row>
    <row r="2592" spans="1:8" ht="60" x14ac:dyDescent="0.25">
      <c r="A2592" s="1" t="s">
        <v>2590</v>
      </c>
      <c r="B2592" s="1" t="str">
        <f>VLOOKUP(A2592, Kickstarter!B:C, 2, FALSE)</f>
        <v>First in Perth self-contained eco-friendly coffee car based on Ford Fiesta. In the end of the projrct I need your help to make it real!</v>
      </c>
      <c r="C2592" s="9">
        <f>VLOOKUP(A2592, Kickstarter!B:E, 3, FALSE)</f>
        <v>3000</v>
      </c>
      <c r="D2592">
        <f>VLOOKUP(A2592, Kickstarter!B:E, 4, FALSE)</f>
        <v>0</v>
      </c>
      <c r="E2592" t="str">
        <f>VLOOKUP(A2592, Kickstarter!B:F, 5, FALSE)</f>
        <v>failed</v>
      </c>
      <c r="F2592" t="str">
        <f>VLOOKUP(A2592, Kickstarter!B:G, 6, FALSE)</f>
        <v>AU</v>
      </c>
      <c r="G2592" t="str">
        <f>VLOOKUP(A2592, Kickstarter!B:H, 7, FALSE)</f>
        <v>AUD</v>
      </c>
      <c r="H2592">
        <f>VLOOKUP(A2592, Kickstarter!B:I, 8, FALSE)</f>
        <v>1453817297</v>
      </c>
    </row>
    <row r="2593" spans="1:8" ht="60" x14ac:dyDescent="0.25">
      <c r="A2593" s="1" t="s">
        <v>2591</v>
      </c>
      <c r="B2593" s="1" t="str">
        <f>VLOOKUP(A2593, Kickstarter!B:C, 2, FALSE)</f>
        <v>Hi everyone I am a 26 year old single mom trying to start her own food business! I need to first afford the patent to reveal more!</v>
      </c>
      <c r="C2593" s="9">
        <f>VLOOKUP(A2593, Kickstarter!B:E, 3, FALSE)</f>
        <v>1500</v>
      </c>
      <c r="D2593">
        <f>VLOOKUP(A2593, Kickstarter!B:E, 4, FALSE)</f>
        <v>26</v>
      </c>
      <c r="E2593" t="str">
        <f>VLOOKUP(A2593, Kickstarter!B:F, 5, FALSE)</f>
        <v>failed</v>
      </c>
      <c r="F2593" t="str">
        <f>VLOOKUP(A2593, Kickstarter!B:G, 6, FALSE)</f>
        <v>US</v>
      </c>
      <c r="G2593" t="str">
        <f>VLOOKUP(A2593, Kickstarter!B:H, 7, FALSE)</f>
        <v>USD</v>
      </c>
      <c r="H2593">
        <f>VLOOKUP(A2593, Kickstarter!B:I, 8, FALSE)</f>
        <v>1457901924</v>
      </c>
    </row>
    <row r="2594" spans="1:8" ht="60" x14ac:dyDescent="0.25">
      <c r="A2594" s="1" t="s">
        <v>2592</v>
      </c>
      <c r="B2594" s="1" t="str">
        <f>VLOOKUP(A2594, Kickstarter!B:C, 2, FALSE)</f>
        <v>El Carte is revolutionizing the food truck industry. Meet the new food trike. #oneandonly  we going to spread the awesomeness all over!</v>
      </c>
      <c r="C2594" s="9">
        <f>VLOOKUP(A2594, Kickstarter!B:E, 3, FALSE)</f>
        <v>30000</v>
      </c>
      <c r="D2594">
        <f>VLOOKUP(A2594, Kickstarter!B:E, 4, FALSE)</f>
        <v>50</v>
      </c>
      <c r="E2594" t="str">
        <f>VLOOKUP(A2594, Kickstarter!B:F, 5, FALSE)</f>
        <v>failed</v>
      </c>
      <c r="F2594" t="str">
        <f>VLOOKUP(A2594, Kickstarter!B:G, 6, FALSE)</f>
        <v>US</v>
      </c>
      <c r="G2594" t="str">
        <f>VLOOKUP(A2594, Kickstarter!B:H, 7, FALSE)</f>
        <v>USD</v>
      </c>
      <c r="H2594">
        <f>VLOOKUP(A2594, Kickstarter!B:I, 8, FALSE)</f>
        <v>1412536421</v>
      </c>
    </row>
    <row r="2595" spans="1:8" ht="45" x14ac:dyDescent="0.25">
      <c r="A2595" s="1" t="s">
        <v>2593</v>
      </c>
      <c r="B2595" s="1" t="str">
        <f>VLOOKUP(A2595, Kickstarter!B:C, 2, FALSE)</f>
        <v>What could be better than satisfying your hunger with ice cream or a taco (or both) from a 1970's mural van blastin disco music!</v>
      </c>
      <c r="C2595" s="9">
        <f>VLOOKUP(A2595, Kickstarter!B:E, 3, FALSE)</f>
        <v>10000</v>
      </c>
      <c r="D2595">
        <f>VLOOKUP(A2595, Kickstarter!B:E, 4, FALSE)</f>
        <v>0</v>
      </c>
      <c r="E2595" t="str">
        <f>VLOOKUP(A2595, Kickstarter!B:F, 5, FALSE)</f>
        <v>failed</v>
      </c>
      <c r="F2595" t="str">
        <f>VLOOKUP(A2595, Kickstarter!B:G, 6, FALSE)</f>
        <v>US</v>
      </c>
      <c r="G2595" t="str">
        <f>VLOOKUP(A2595, Kickstarter!B:H, 7, FALSE)</f>
        <v>USD</v>
      </c>
      <c r="H2595">
        <f>VLOOKUP(A2595, Kickstarter!B:I, 8, FALSE)</f>
        <v>1429993026</v>
      </c>
    </row>
    <row r="2596" spans="1:8" ht="45" x14ac:dyDescent="0.25">
      <c r="A2596" s="1" t="s">
        <v>2594</v>
      </c>
      <c r="B2596" s="1" t="str">
        <f>VLOOKUP(A2596, Kickstarter!B:C, 2, FALSE)</f>
        <v>New, small home business, looking to take some Granny's old recipes along with some of my own creations to the streets!</v>
      </c>
      <c r="C2596" s="9">
        <f>VLOOKUP(A2596, Kickstarter!B:E, 3, FALSE)</f>
        <v>80000</v>
      </c>
      <c r="D2596">
        <f>VLOOKUP(A2596, Kickstarter!B:E, 4, FALSE)</f>
        <v>1</v>
      </c>
      <c r="E2596" t="str">
        <f>VLOOKUP(A2596, Kickstarter!B:F, 5, FALSE)</f>
        <v>failed</v>
      </c>
      <c r="F2596" t="str">
        <f>VLOOKUP(A2596, Kickstarter!B:G, 6, FALSE)</f>
        <v>US</v>
      </c>
      <c r="G2596" t="str">
        <f>VLOOKUP(A2596, Kickstarter!B:H, 7, FALSE)</f>
        <v>USD</v>
      </c>
      <c r="H2596">
        <f>VLOOKUP(A2596, Kickstarter!B:I, 8, FALSE)</f>
        <v>1407453228</v>
      </c>
    </row>
    <row r="2597" spans="1:8" ht="30" x14ac:dyDescent="0.25">
      <c r="A2597" s="1" t="s">
        <v>2595</v>
      </c>
      <c r="B2597" s="1" t="str">
        <f>VLOOKUP(A2597, Kickstarter!B:C, 2, FALSE)</f>
        <v>Looking to put the best baked goods in Bowling Green on wheels</v>
      </c>
      <c r="C2597" s="9">
        <f>VLOOKUP(A2597, Kickstarter!B:E, 3, FALSE)</f>
        <v>15000</v>
      </c>
      <c r="D2597">
        <f>VLOOKUP(A2597, Kickstarter!B:E, 4, FALSE)</f>
        <v>1825</v>
      </c>
      <c r="E2597" t="str">
        <f>VLOOKUP(A2597, Kickstarter!B:F, 5, FALSE)</f>
        <v>failed</v>
      </c>
      <c r="F2597" t="str">
        <f>VLOOKUP(A2597, Kickstarter!B:G, 6, FALSE)</f>
        <v>US</v>
      </c>
      <c r="G2597" t="str">
        <f>VLOOKUP(A2597, Kickstarter!B:H, 7, FALSE)</f>
        <v>USD</v>
      </c>
      <c r="H2597">
        <f>VLOOKUP(A2597, Kickstarter!B:I, 8, FALSE)</f>
        <v>1487915500</v>
      </c>
    </row>
    <row r="2598" spans="1:8" ht="60" x14ac:dyDescent="0.25">
      <c r="A2598" s="1" t="s">
        <v>2596</v>
      </c>
      <c r="B2598" s="1" t="str">
        <f>VLOOKUP(A2598, Kickstarter!B:C, 2, FALSE)</f>
        <v>I'm bringing passion, talent, and most importantly some amazing gourmet food to the streets of Lethbridge and southern Alberta.</v>
      </c>
      <c r="C2598" s="9">
        <f>VLOOKUP(A2598, Kickstarter!B:E, 3, FALSE)</f>
        <v>35000</v>
      </c>
      <c r="D2598">
        <f>VLOOKUP(A2598, Kickstarter!B:E, 4, FALSE)</f>
        <v>8256</v>
      </c>
      <c r="E2598" t="str">
        <f>VLOOKUP(A2598, Kickstarter!B:F, 5, FALSE)</f>
        <v>failed</v>
      </c>
      <c r="F2598" t="str">
        <f>VLOOKUP(A2598, Kickstarter!B:G, 6, FALSE)</f>
        <v>CA</v>
      </c>
      <c r="G2598" t="str">
        <f>VLOOKUP(A2598, Kickstarter!B:H, 7, FALSE)</f>
        <v>CAD</v>
      </c>
      <c r="H2598">
        <f>VLOOKUP(A2598, Kickstarter!B:I, 8, FALSE)</f>
        <v>1407427009</v>
      </c>
    </row>
    <row r="2599" spans="1:8" ht="45" x14ac:dyDescent="0.25">
      <c r="A2599" s="1" t="s">
        <v>2597</v>
      </c>
      <c r="B2599" s="1" t="str">
        <f>VLOOKUP(A2599, Kickstarter!B:C, 2, FALSE)</f>
        <v>We have a great little coffee business but the van is currently limping! We don't have the capital to replace it. Please help us!</v>
      </c>
      <c r="C2599" s="9">
        <f>VLOOKUP(A2599, Kickstarter!B:E, 3, FALSE)</f>
        <v>1500</v>
      </c>
      <c r="D2599">
        <f>VLOOKUP(A2599, Kickstarter!B:E, 4, FALSE)</f>
        <v>85</v>
      </c>
      <c r="E2599" t="str">
        <f>VLOOKUP(A2599, Kickstarter!B:F, 5, FALSE)</f>
        <v>failed</v>
      </c>
      <c r="F2599" t="str">
        <f>VLOOKUP(A2599, Kickstarter!B:G, 6, FALSE)</f>
        <v>GB</v>
      </c>
      <c r="G2599" t="str">
        <f>VLOOKUP(A2599, Kickstarter!B:H, 7, FALSE)</f>
        <v>GBP</v>
      </c>
      <c r="H2599">
        <f>VLOOKUP(A2599, Kickstarter!B:I, 8, FALSE)</f>
        <v>1466323917</v>
      </c>
    </row>
    <row r="2600" spans="1:8" ht="45" x14ac:dyDescent="0.25">
      <c r="A2600" s="1" t="s">
        <v>2598</v>
      </c>
      <c r="B2600" s="1" t="str">
        <f>VLOOKUP(A2600, Kickstarter!B:C, 2, FALSE)</f>
        <v>I'm ready to make Tulsa happy and aware that love and kindness go hand in hand with good food!</v>
      </c>
      <c r="C2600" s="9">
        <f>VLOOKUP(A2600, Kickstarter!B:E, 3, FALSE)</f>
        <v>3000</v>
      </c>
      <c r="D2600">
        <f>VLOOKUP(A2600, Kickstarter!B:E, 4, FALSE)</f>
        <v>1170</v>
      </c>
      <c r="E2600" t="str">
        <f>VLOOKUP(A2600, Kickstarter!B:F, 5, FALSE)</f>
        <v>failed</v>
      </c>
      <c r="F2600" t="str">
        <f>VLOOKUP(A2600, Kickstarter!B:G, 6, FALSE)</f>
        <v>US</v>
      </c>
      <c r="G2600" t="str">
        <f>VLOOKUP(A2600, Kickstarter!B:H, 7, FALSE)</f>
        <v>USD</v>
      </c>
      <c r="H2600">
        <f>VLOOKUP(A2600, Kickstarter!B:I, 8, FALSE)</f>
        <v>1443039001</v>
      </c>
    </row>
    <row r="2601" spans="1:8" ht="45" x14ac:dyDescent="0.25">
      <c r="A2601" s="1" t="s">
        <v>2599</v>
      </c>
      <c r="B2601" s="1" t="str">
        <f>VLOOKUP(A2601, Kickstarter!B:C, 2, FALSE)</f>
        <v>The Empty Ramekins Catering Group is looking for your help to start up in Miami Florida!!!!</v>
      </c>
      <c r="C2601" s="9">
        <f>VLOOKUP(A2601, Kickstarter!B:E, 3, FALSE)</f>
        <v>9041</v>
      </c>
      <c r="D2601">
        <f>VLOOKUP(A2601, Kickstarter!B:E, 4, FALSE)</f>
        <v>90</v>
      </c>
      <c r="E2601" t="str">
        <f>VLOOKUP(A2601, Kickstarter!B:F, 5, FALSE)</f>
        <v>failed</v>
      </c>
      <c r="F2601" t="str">
        <f>VLOOKUP(A2601, Kickstarter!B:G, 6, FALSE)</f>
        <v>US</v>
      </c>
      <c r="G2601" t="str">
        <f>VLOOKUP(A2601, Kickstarter!B:H, 7, FALSE)</f>
        <v>USD</v>
      </c>
      <c r="H2601">
        <f>VLOOKUP(A2601, Kickstarter!B:I, 8, FALSE)</f>
        <v>1407089147</v>
      </c>
    </row>
    <row r="2602" spans="1:8" ht="45" x14ac:dyDescent="0.25">
      <c r="A2602" s="1" t="s">
        <v>2600</v>
      </c>
      <c r="B2602" s="1" t="str">
        <f>VLOOKUP(A2602, Kickstarter!B:C, 2, FALSE)</f>
        <v>On Sunday November 8, 2015 our food truck burned to the ground. Please help us get rebuilt.</v>
      </c>
      <c r="C2602" s="9">
        <f>VLOOKUP(A2602, Kickstarter!B:E, 3, FALSE)</f>
        <v>50000</v>
      </c>
      <c r="D2602">
        <f>VLOOKUP(A2602, Kickstarter!B:E, 4, FALSE)</f>
        <v>3466</v>
      </c>
      <c r="E2602" t="str">
        <f>VLOOKUP(A2602, Kickstarter!B:F, 5, FALSE)</f>
        <v>failed</v>
      </c>
      <c r="F2602" t="str">
        <f>VLOOKUP(A2602, Kickstarter!B:G, 6, FALSE)</f>
        <v>US</v>
      </c>
      <c r="G2602" t="str">
        <f>VLOOKUP(A2602, Kickstarter!B:H, 7, FALSE)</f>
        <v>USD</v>
      </c>
      <c r="H2602">
        <f>VLOOKUP(A2602, Kickstarter!B:I, 8, FALSE)</f>
        <v>1458938200</v>
      </c>
    </row>
    <row r="2603" spans="1:8" ht="60" x14ac:dyDescent="0.25">
      <c r="A2603" s="1" t="s">
        <v>2601</v>
      </c>
      <c r="B2603" s="1" t="str">
        <f>VLOOKUP(A2603, Kickstarter!B:C, 2, FALSE)</f>
        <v>I'll be launching a small model TARDIS into (near) SPACE and filming the ascension and descension as a mini-documentary for YouTube.</v>
      </c>
      <c r="C2603" s="9">
        <f>VLOOKUP(A2603, Kickstarter!B:E, 3, FALSE)</f>
        <v>500</v>
      </c>
      <c r="D2603">
        <f>VLOOKUP(A2603, Kickstarter!B:E, 4, FALSE)</f>
        <v>3307</v>
      </c>
      <c r="E2603" t="str">
        <f>VLOOKUP(A2603, Kickstarter!B:F, 5, FALSE)</f>
        <v>successful</v>
      </c>
      <c r="F2603" t="str">
        <f>VLOOKUP(A2603, Kickstarter!B:G, 6, FALSE)</f>
        <v>US</v>
      </c>
      <c r="G2603" t="str">
        <f>VLOOKUP(A2603, Kickstarter!B:H, 7, FALSE)</f>
        <v>USD</v>
      </c>
      <c r="H2603">
        <f>VLOOKUP(A2603, Kickstarter!B:I, 8, FALSE)</f>
        <v>1347508740</v>
      </c>
    </row>
    <row r="2604" spans="1:8" ht="45" x14ac:dyDescent="0.25">
      <c r="A2604" s="1" t="s">
        <v>2602</v>
      </c>
      <c r="B2604" s="1" t="str">
        <f>VLOOKUP(A2604, Kickstarter!B:C, 2, FALSE)</f>
        <v>Three screen-printed posters celebrating the most popular and most notable interplanetary robotic space missions.</v>
      </c>
      <c r="C2604" s="9">
        <f>VLOOKUP(A2604, Kickstarter!B:E, 3, FALSE)</f>
        <v>12000</v>
      </c>
      <c r="D2604">
        <f>VLOOKUP(A2604, Kickstarter!B:E, 4, FALSE)</f>
        <v>39131</v>
      </c>
      <c r="E2604" t="str">
        <f>VLOOKUP(A2604, Kickstarter!B:F, 5, FALSE)</f>
        <v>successful</v>
      </c>
      <c r="F2604" t="str">
        <f>VLOOKUP(A2604, Kickstarter!B:G, 6, FALSE)</f>
        <v>US</v>
      </c>
      <c r="G2604" t="str">
        <f>VLOOKUP(A2604, Kickstarter!B:H, 7, FALSE)</f>
        <v>USD</v>
      </c>
      <c r="H2604">
        <f>VLOOKUP(A2604, Kickstarter!B:I, 8, FALSE)</f>
        <v>1415827200</v>
      </c>
    </row>
    <row r="2605" spans="1:8" ht="30" x14ac:dyDescent="0.25">
      <c r="A2605" s="1" t="s">
        <v>2603</v>
      </c>
      <c r="B2605" s="1" t="str">
        <f>VLOOKUP(A2605, Kickstarter!B:C, 2, FALSE)</f>
        <v>I will be building a mock space station and simulate living on Mars for two weeks.</v>
      </c>
      <c r="C2605" s="9">
        <f>VLOOKUP(A2605, Kickstarter!B:E, 3, FALSE)</f>
        <v>1750</v>
      </c>
      <c r="D2605">
        <f>VLOOKUP(A2605, Kickstarter!B:E, 4, FALSE)</f>
        <v>1776</v>
      </c>
      <c r="E2605" t="str">
        <f>VLOOKUP(A2605, Kickstarter!B:F, 5, FALSE)</f>
        <v>successful</v>
      </c>
      <c r="F2605" t="str">
        <f>VLOOKUP(A2605, Kickstarter!B:G, 6, FALSE)</f>
        <v>US</v>
      </c>
      <c r="G2605" t="str">
        <f>VLOOKUP(A2605, Kickstarter!B:H, 7, FALSE)</f>
        <v>USD</v>
      </c>
      <c r="H2605">
        <f>VLOOKUP(A2605, Kickstarter!B:I, 8, FALSE)</f>
        <v>1387835654</v>
      </c>
    </row>
    <row r="2606" spans="1:8" ht="45" x14ac:dyDescent="0.25">
      <c r="A2606" s="1" t="s">
        <v>2604</v>
      </c>
      <c r="B2606" s="1" t="str">
        <f>VLOOKUP(A2606, Kickstarter!B:C, 2, FALSE)</f>
        <v>We're building a full size rocket motor for our Hermes Spacecraft.  Help us Kickstart the next generation of space travel!</v>
      </c>
      <c r="C2606" s="9">
        <f>VLOOKUP(A2606, Kickstarter!B:E, 3, FALSE)</f>
        <v>20000</v>
      </c>
      <c r="D2606">
        <f>VLOOKUP(A2606, Kickstarter!B:E, 4, FALSE)</f>
        <v>20843.599999999999</v>
      </c>
      <c r="E2606" t="str">
        <f>VLOOKUP(A2606, Kickstarter!B:F, 5, FALSE)</f>
        <v>successful</v>
      </c>
      <c r="F2606" t="str">
        <f>VLOOKUP(A2606, Kickstarter!B:G, 6, FALSE)</f>
        <v>US</v>
      </c>
      <c r="G2606" t="str">
        <f>VLOOKUP(A2606, Kickstarter!B:H, 7, FALSE)</f>
        <v>USD</v>
      </c>
      <c r="H2606">
        <f>VLOOKUP(A2606, Kickstarter!B:I, 8, FALSE)</f>
        <v>1335662023</v>
      </c>
    </row>
    <row r="2607" spans="1:8" ht="60" x14ac:dyDescent="0.25">
      <c r="A2607" s="1" t="s">
        <v>2605</v>
      </c>
      <c r="B2607" s="1" t="str">
        <f>VLOOKUP(A2607, Kickstarter!B:C, 2, FALSE)</f>
        <v>Help astronomers get the data they need to unravel one of the biggest mysteries of all time, KIC 8462852 --- Whereâ€™s the Flux?</v>
      </c>
      <c r="C2607" s="9">
        <f>VLOOKUP(A2607, Kickstarter!B:E, 3, FALSE)</f>
        <v>100000</v>
      </c>
      <c r="D2607">
        <f>VLOOKUP(A2607, Kickstarter!B:E, 4, FALSE)</f>
        <v>107421.57</v>
      </c>
      <c r="E2607" t="str">
        <f>VLOOKUP(A2607, Kickstarter!B:F, 5, FALSE)</f>
        <v>successful</v>
      </c>
      <c r="F2607" t="str">
        <f>VLOOKUP(A2607, Kickstarter!B:G, 6, FALSE)</f>
        <v>US</v>
      </c>
      <c r="G2607" t="str">
        <f>VLOOKUP(A2607, Kickstarter!B:H, 7, FALSE)</f>
        <v>USD</v>
      </c>
      <c r="H2607">
        <f>VLOOKUP(A2607, Kickstarter!B:I, 8, FALSE)</f>
        <v>1466168390</v>
      </c>
    </row>
    <row r="2608" spans="1:8" ht="75" x14ac:dyDescent="0.25">
      <c r="A2608" s="1" t="s">
        <v>2606</v>
      </c>
      <c r="B2608" s="1" t="str">
        <f>VLOOKUP(A2608, Kickstarter!B:C, 2, FALSE)</f>
        <v>PongSat 2 !!!!!
On September 27, 2014 we are going to send 2000 student projects to the edge of space.</v>
      </c>
      <c r="C2608" s="9">
        <f>VLOOKUP(A2608, Kickstarter!B:E, 3, FALSE)</f>
        <v>11000</v>
      </c>
      <c r="D2608">
        <f>VLOOKUP(A2608, Kickstarter!B:E, 4, FALSE)</f>
        <v>12106</v>
      </c>
      <c r="E2608" t="str">
        <f>VLOOKUP(A2608, Kickstarter!B:F, 5, FALSE)</f>
        <v>successful</v>
      </c>
      <c r="F2608" t="str">
        <f>VLOOKUP(A2608, Kickstarter!B:G, 6, FALSE)</f>
        <v>US</v>
      </c>
      <c r="G2608" t="str">
        <f>VLOOKUP(A2608, Kickstarter!B:H, 7, FALSE)</f>
        <v>USD</v>
      </c>
      <c r="H2608">
        <f>VLOOKUP(A2608, Kickstarter!B:I, 8, FALSE)</f>
        <v>1398791182</v>
      </c>
    </row>
    <row r="2609" spans="1:8" ht="60" x14ac:dyDescent="0.25">
      <c r="A2609" s="1" t="s">
        <v>2607</v>
      </c>
      <c r="B2609" s="1" t="str">
        <f>VLOOKUP(A2609, Kickstarter!B:C, 2, FALSE)</f>
        <v>Chop Shopâ€™s second series of posters celebrating the most popular and most notable robotic space exploration missions.</v>
      </c>
      <c r="C2609" s="9">
        <f>VLOOKUP(A2609, Kickstarter!B:E, 3, FALSE)</f>
        <v>8000</v>
      </c>
      <c r="D2609">
        <f>VLOOKUP(A2609, Kickstarter!B:E, 4, FALSE)</f>
        <v>32616</v>
      </c>
      <c r="E2609" t="str">
        <f>VLOOKUP(A2609, Kickstarter!B:F, 5, FALSE)</f>
        <v>successful</v>
      </c>
      <c r="F2609" t="str">
        <f>VLOOKUP(A2609, Kickstarter!B:G, 6, FALSE)</f>
        <v>US</v>
      </c>
      <c r="G2609" t="str">
        <f>VLOOKUP(A2609, Kickstarter!B:H, 7, FALSE)</f>
        <v>USD</v>
      </c>
      <c r="H2609">
        <f>VLOOKUP(A2609, Kickstarter!B:I, 8, FALSE)</f>
        <v>1439344800</v>
      </c>
    </row>
    <row r="2610" spans="1:8" ht="45" x14ac:dyDescent="0.25">
      <c r="A2610" s="1" t="s">
        <v>2608</v>
      </c>
      <c r="B2610" s="1" t="str">
        <f>VLOOKUP(A2610, Kickstarter!B:C, 2, FALSE)</f>
        <v>Giant Leaps featuring the historic missions of human spaceflight is the third in our series of space exploration prints</v>
      </c>
      <c r="C2610" s="9">
        <f>VLOOKUP(A2610, Kickstarter!B:E, 3, FALSE)</f>
        <v>8000</v>
      </c>
      <c r="D2610">
        <f>VLOOKUP(A2610, Kickstarter!B:E, 4, FALSE)</f>
        <v>17914</v>
      </c>
      <c r="E2610" t="str">
        <f>VLOOKUP(A2610, Kickstarter!B:F, 5, FALSE)</f>
        <v>successful</v>
      </c>
      <c r="F2610" t="str">
        <f>VLOOKUP(A2610, Kickstarter!B:G, 6, FALSE)</f>
        <v>US</v>
      </c>
      <c r="G2610" t="str">
        <f>VLOOKUP(A2610, Kickstarter!B:H, 7, FALSE)</f>
        <v>USD</v>
      </c>
      <c r="H2610">
        <f>VLOOKUP(A2610, Kickstarter!B:I, 8, FALSE)</f>
        <v>1489536000</v>
      </c>
    </row>
    <row r="2611" spans="1:8" ht="60" x14ac:dyDescent="0.25">
      <c r="A2611" s="1" t="s">
        <v>2609</v>
      </c>
      <c r="B2611" s="1" t="str">
        <f>VLOOKUP(A2611, Kickstarter!B:C, 2, FALSE)</f>
        <v>We love Arduino and we love space exploration. So we decided to combine them and let people run their own space experiments!</v>
      </c>
      <c r="C2611" s="9">
        <f>VLOOKUP(A2611, Kickstarter!B:E, 3, FALSE)</f>
        <v>35000</v>
      </c>
      <c r="D2611">
        <f>VLOOKUP(A2611, Kickstarter!B:E, 4, FALSE)</f>
        <v>106330.39</v>
      </c>
      <c r="E2611" t="str">
        <f>VLOOKUP(A2611, Kickstarter!B:F, 5, FALSE)</f>
        <v>successful</v>
      </c>
      <c r="F2611" t="str">
        <f>VLOOKUP(A2611, Kickstarter!B:G, 6, FALSE)</f>
        <v>US</v>
      </c>
      <c r="G2611" t="str">
        <f>VLOOKUP(A2611, Kickstarter!B:H, 7, FALSE)</f>
        <v>USD</v>
      </c>
      <c r="H2611">
        <f>VLOOKUP(A2611, Kickstarter!B:I, 8, FALSE)</f>
        <v>1342330951</v>
      </c>
    </row>
    <row r="2612" spans="1:8" ht="45" x14ac:dyDescent="0.25">
      <c r="A2612" s="1" t="s">
        <v>2610</v>
      </c>
      <c r="B2612" s="1" t="str">
        <f>VLOOKUP(A2612, Kickstarter!B:C, 2, FALSE)</f>
        <v>Preserve the telescope that Clyde Tombaugh used to discover Pluto for generations to come!</v>
      </c>
      <c r="C2612" s="9">
        <f>VLOOKUP(A2612, Kickstarter!B:E, 3, FALSE)</f>
        <v>22765</v>
      </c>
      <c r="D2612">
        <f>VLOOKUP(A2612, Kickstarter!B:E, 4, FALSE)</f>
        <v>32172.66</v>
      </c>
      <c r="E2612" t="str">
        <f>VLOOKUP(A2612, Kickstarter!B:F, 5, FALSE)</f>
        <v>successful</v>
      </c>
      <c r="F2612" t="str">
        <f>VLOOKUP(A2612, Kickstarter!B:G, 6, FALSE)</f>
        <v>US</v>
      </c>
      <c r="G2612" t="str">
        <f>VLOOKUP(A2612, Kickstarter!B:H, 7, FALSE)</f>
        <v>USD</v>
      </c>
      <c r="H2612">
        <f>VLOOKUP(A2612, Kickstarter!B:I, 8, FALSE)</f>
        <v>1471849140</v>
      </c>
    </row>
    <row r="2613" spans="1:8" ht="60" x14ac:dyDescent="0.25">
      <c r="A2613" s="1" t="s">
        <v>2611</v>
      </c>
      <c r="B2613" s="1" t="str">
        <f>VLOOKUP(A2613, Kickstarter!B:C, 2, FALSE)</f>
        <v>Laniakea is the name of the supercluster of galaxies we are part of.This tremendous structure of 380,000 Galaxies can now be yours! 39â‚¬</v>
      </c>
      <c r="C2613" s="9">
        <f>VLOOKUP(A2613, Kickstarter!B:E, 3, FALSE)</f>
        <v>11000</v>
      </c>
      <c r="D2613">
        <f>VLOOKUP(A2613, Kickstarter!B:E, 4, FALSE)</f>
        <v>306970</v>
      </c>
      <c r="E2613" t="str">
        <f>VLOOKUP(A2613, Kickstarter!B:F, 5, FALSE)</f>
        <v>successful</v>
      </c>
      <c r="F2613" t="str">
        <f>VLOOKUP(A2613, Kickstarter!B:G, 6, FALSE)</f>
        <v>DE</v>
      </c>
      <c r="G2613" t="str">
        <f>VLOOKUP(A2613, Kickstarter!B:H, 7, FALSE)</f>
        <v>EUR</v>
      </c>
      <c r="H2613">
        <f>VLOOKUP(A2613, Kickstarter!B:I, 8, FALSE)</f>
        <v>1483397940</v>
      </c>
    </row>
    <row r="2614" spans="1:8" ht="45" x14ac:dyDescent="0.25">
      <c r="A2614" s="1" t="s">
        <v>2612</v>
      </c>
      <c r="B2614" s="1" t="str">
        <f>VLOOKUP(A2614, Kickstarter!B:C, 2, FALSE)</f>
        <v>What if we built a rocket that is better than a NASA or commercially available rocket? What if we did it with students?</v>
      </c>
      <c r="C2614" s="9">
        <f>VLOOKUP(A2614, Kickstarter!B:E, 3, FALSE)</f>
        <v>10000</v>
      </c>
      <c r="D2614">
        <f>VLOOKUP(A2614, Kickstarter!B:E, 4, FALSE)</f>
        <v>17176.13</v>
      </c>
      <c r="E2614" t="str">
        <f>VLOOKUP(A2614, Kickstarter!B:F, 5, FALSE)</f>
        <v>successful</v>
      </c>
      <c r="F2614" t="str">
        <f>VLOOKUP(A2614, Kickstarter!B:G, 6, FALSE)</f>
        <v>US</v>
      </c>
      <c r="G2614" t="str">
        <f>VLOOKUP(A2614, Kickstarter!B:H, 7, FALSE)</f>
        <v>USD</v>
      </c>
      <c r="H2614">
        <f>VLOOKUP(A2614, Kickstarter!B:I, 8, FALSE)</f>
        <v>1420773970</v>
      </c>
    </row>
    <row r="2615" spans="1:8" ht="60" x14ac:dyDescent="0.25">
      <c r="A2615" s="1" t="s">
        <v>2613</v>
      </c>
      <c r="B2615" s="1" t="str">
        <f>VLOOKUP(A2615, Kickstarter!B:C, 2, FALSE)</f>
        <v>Re-inventing the way we look at our planet by sending 5 cameras to near space to create the first 360 panoramic view of the earth.</v>
      </c>
      <c r="C2615" s="9">
        <f>VLOOKUP(A2615, Kickstarter!B:E, 3, FALSE)</f>
        <v>7500</v>
      </c>
      <c r="D2615">
        <f>VLOOKUP(A2615, Kickstarter!B:E, 4, FALSE)</f>
        <v>7576</v>
      </c>
      <c r="E2615" t="str">
        <f>VLOOKUP(A2615, Kickstarter!B:F, 5, FALSE)</f>
        <v>successful</v>
      </c>
      <c r="F2615" t="str">
        <f>VLOOKUP(A2615, Kickstarter!B:G, 6, FALSE)</f>
        <v>US</v>
      </c>
      <c r="G2615" t="str">
        <f>VLOOKUP(A2615, Kickstarter!B:H, 7, FALSE)</f>
        <v>USD</v>
      </c>
      <c r="H2615">
        <f>VLOOKUP(A2615, Kickstarter!B:I, 8, FALSE)</f>
        <v>1348256294</v>
      </c>
    </row>
    <row r="2616" spans="1:8" ht="60" x14ac:dyDescent="0.25">
      <c r="A2616" s="1" t="s">
        <v>2614</v>
      </c>
      <c r="B2616" s="1" t="str">
        <f>VLOOKUP(A2616, Kickstarter!B:C, 2, FALSE)</f>
        <v>Middle-schoolers designed a microgravity experiment that's going to the ISS! Help us send them to the launch in Wallops Island, VA.</v>
      </c>
      <c r="C2616" s="9">
        <f>VLOOKUP(A2616, Kickstarter!B:E, 3, FALSE)</f>
        <v>10500</v>
      </c>
      <c r="D2616">
        <f>VLOOKUP(A2616, Kickstarter!B:E, 4, FALSE)</f>
        <v>10710</v>
      </c>
      <c r="E2616" t="str">
        <f>VLOOKUP(A2616, Kickstarter!B:F, 5, FALSE)</f>
        <v>successful</v>
      </c>
      <c r="F2616" t="str">
        <f>VLOOKUP(A2616, Kickstarter!B:G, 6, FALSE)</f>
        <v>US</v>
      </c>
      <c r="G2616" t="str">
        <f>VLOOKUP(A2616, Kickstarter!B:H, 7, FALSE)</f>
        <v>USD</v>
      </c>
      <c r="H2616">
        <f>VLOOKUP(A2616, Kickstarter!B:I, 8, FALSE)</f>
        <v>1398834000</v>
      </c>
    </row>
    <row r="2617" spans="1:8" ht="60" x14ac:dyDescent="0.25">
      <c r="A2617" s="1" t="s">
        <v>2615</v>
      </c>
      <c r="B2617" s="1" t="str">
        <f>VLOOKUP(A2617, Kickstarter!B:C, 2, FALSE)</f>
        <v>Mission to launch a vintage Action Man and Space Capsule into space and film from his birthplace in UK to mark his 50th Anniversary.</v>
      </c>
      <c r="C2617" s="9">
        <f>VLOOKUP(A2617, Kickstarter!B:E, 3, FALSE)</f>
        <v>2001</v>
      </c>
      <c r="D2617">
        <f>VLOOKUP(A2617, Kickstarter!B:E, 4, FALSE)</f>
        <v>3397</v>
      </c>
      <c r="E2617" t="str">
        <f>VLOOKUP(A2617, Kickstarter!B:F, 5, FALSE)</f>
        <v>successful</v>
      </c>
      <c r="F2617" t="str">
        <f>VLOOKUP(A2617, Kickstarter!B:G, 6, FALSE)</f>
        <v>GB</v>
      </c>
      <c r="G2617" t="str">
        <f>VLOOKUP(A2617, Kickstarter!B:H, 7, FALSE)</f>
        <v>GBP</v>
      </c>
      <c r="H2617">
        <f>VLOOKUP(A2617, Kickstarter!B:I, 8, FALSE)</f>
        <v>1462017600</v>
      </c>
    </row>
    <row r="2618" spans="1:8" ht="45" x14ac:dyDescent="0.25">
      <c r="A2618" s="1" t="s">
        <v>2616</v>
      </c>
      <c r="B2618" s="1" t="str">
        <f>VLOOKUP(A2618, Kickstarter!B:C, 2, FALSE)</f>
        <v>Production of variously-sized deployable models of NASA's James Webb Space Telescope to promote hands-on learning.</v>
      </c>
      <c r="C2618" s="9">
        <f>VLOOKUP(A2618, Kickstarter!B:E, 3, FALSE)</f>
        <v>25000</v>
      </c>
      <c r="D2618">
        <f>VLOOKUP(A2618, Kickstarter!B:E, 4, FALSE)</f>
        <v>28633.5</v>
      </c>
      <c r="E2618" t="str">
        <f>VLOOKUP(A2618, Kickstarter!B:F, 5, FALSE)</f>
        <v>successful</v>
      </c>
      <c r="F2618" t="str">
        <f>VLOOKUP(A2618, Kickstarter!B:G, 6, FALSE)</f>
        <v>US</v>
      </c>
      <c r="G2618" t="str">
        <f>VLOOKUP(A2618, Kickstarter!B:H, 7, FALSE)</f>
        <v>USD</v>
      </c>
      <c r="H2618">
        <f>VLOOKUP(A2618, Kickstarter!B:I, 8, FALSE)</f>
        <v>1440546729</v>
      </c>
    </row>
    <row r="2619" spans="1:8" ht="60" x14ac:dyDescent="0.25">
      <c r="A2619" s="1" t="s">
        <v>2617</v>
      </c>
      <c r="B2619" s="1" t="str">
        <f>VLOOKUP(A2619, Kickstarter!B:C, 2, FALSE)</f>
        <v>A simple way to learn and teach complex astronomical concepts. Awesome educational experiment, class demo or desktop display.</v>
      </c>
      <c r="C2619" s="9">
        <f>VLOOKUP(A2619, Kickstarter!B:E, 3, FALSE)</f>
        <v>500</v>
      </c>
      <c r="D2619">
        <f>VLOOKUP(A2619, Kickstarter!B:E, 4, FALSE)</f>
        <v>4388</v>
      </c>
      <c r="E2619" t="str">
        <f>VLOOKUP(A2619, Kickstarter!B:F, 5, FALSE)</f>
        <v>successful</v>
      </c>
      <c r="F2619" t="str">
        <f>VLOOKUP(A2619, Kickstarter!B:G, 6, FALSE)</f>
        <v>US</v>
      </c>
      <c r="G2619" t="str">
        <f>VLOOKUP(A2619, Kickstarter!B:H, 7, FALSE)</f>
        <v>USD</v>
      </c>
      <c r="H2619">
        <f>VLOOKUP(A2619, Kickstarter!B:I, 8, FALSE)</f>
        <v>1413838751</v>
      </c>
    </row>
    <row r="2620" spans="1:8" ht="30" x14ac:dyDescent="0.25">
      <c r="A2620" s="1" t="s">
        <v>2618</v>
      </c>
      <c r="B2620" s="1" t="str">
        <f>VLOOKUP(A2620, Kickstarter!B:C, 2, FALSE)</f>
        <v>LTD ED COLLECTIBLE SPACE ART FEAT. ASTRONAUTS</v>
      </c>
      <c r="C2620" s="9">
        <f>VLOOKUP(A2620, Kickstarter!B:E, 3, FALSE)</f>
        <v>15000</v>
      </c>
      <c r="D2620">
        <f>VLOOKUP(A2620, Kickstarter!B:E, 4, FALSE)</f>
        <v>15808</v>
      </c>
      <c r="E2620" t="str">
        <f>VLOOKUP(A2620, Kickstarter!B:F, 5, FALSE)</f>
        <v>successful</v>
      </c>
      <c r="F2620" t="str">
        <f>VLOOKUP(A2620, Kickstarter!B:G, 6, FALSE)</f>
        <v>US</v>
      </c>
      <c r="G2620" t="str">
        <f>VLOOKUP(A2620, Kickstarter!B:H, 7, FALSE)</f>
        <v>USD</v>
      </c>
      <c r="H2620">
        <f>VLOOKUP(A2620, Kickstarter!B:I, 8, FALSE)</f>
        <v>1449000061</v>
      </c>
    </row>
    <row r="2621" spans="1:8" ht="60" x14ac:dyDescent="0.25">
      <c r="A2621" s="1" t="s">
        <v>2619</v>
      </c>
      <c r="B2621" s="1" t="str">
        <f>VLOOKUP(A2621, Kickstarter!B:C, 2, FALSE)</f>
        <v>Help a fine art photographer continue her project about space exploration, Mars, and the scientists who are going to make it possible!</v>
      </c>
      <c r="C2621" s="9">
        <f>VLOOKUP(A2621, Kickstarter!B:E, 3, FALSE)</f>
        <v>1000</v>
      </c>
      <c r="D2621">
        <f>VLOOKUP(A2621, Kickstarter!B:E, 4, FALSE)</f>
        <v>1884</v>
      </c>
      <c r="E2621" t="str">
        <f>VLOOKUP(A2621, Kickstarter!B:F, 5, FALSE)</f>
        <v>successful</v>
      </c>
      <c r="F2621" t="str">
        <f>VLOOKUP(A2621, Kickstarter!B:G, 6, FALSE)</f>
        <v>US</v>
      </c>
      <c r="G2621" t="str">
        <f>VLOOKUP(A2621, Kickstarter!B:H, 7, FALSE)</f>
        <v>USD</v>
      </c>
      <c r="H2621">
        <f>VLOOKUP(A2621, Kickstarter!B:I, 8, FALSE)</f>
        <v>1445598000</v>
      </c>
    </row>
    <row r="2622" spans="1:8" ht="60" x14ac:dyDescent="0.25">
      <c r="A2622" s="1" t="s">
        <v>2620</v>
      </c>
      <c r="B2622" s="1" t="str">
        <f>VLOOKUP(A2622, Kickstarter!B:C, 2, FALSE)</f>
        <v>Come and join us on a voyage of interstellar exploration as we chart the least known part of the Milky Way â€“ its Delta Quadrant.</v>
      </c>
      <c r="C2622" s="9">
        <f>VLOOKUP(A2622, Kickstarter!B:E, 3, FALSE)</f>
        <v>65000</v>
      </c>
      <c r="D2622">
        <f>VLOOKUP(A2622, Kickstarter!B:E, 4, FALSE)</f>
        <v>93374</v>
      </c>
      <c r="E2622" t="str">
        <f>VLOOKUP(A2622, Kickstarter!B:F, 5, FALSE)</f>
        <v>successful</v>
      </c>
      <c r="F2622" t="str">
        <f>VLOOKUP(A2622, Kickstarter!B:G, 6, FALSE)</f>
        <v>AU</v>
      </c>
      <c r="G2622" t="str">
        <f>VLOOKUP(A2622, Kickstarter!B:H, 7, FALSE)</f>
        <v>AUD</v>
      </c>
      <c r="H2622">
        <f>VLOOKUP(A2622, Kickstarter!B:I, 8, FALSE)</f>
        <v>1444525200</v>
      </c>
    </row>
    <row r="2623" spans="1:8" ht="60" x14ac:dyDescent="0.25">
      <c r="A2623" s="1" t="s">
        <v>2621</v>
      </c>
      <c r="B2623" s="1" t="str">
        <f>VLOOKUP(A2623, Kickstarter!B:C, 2, FALSE)</f>
        <v>Team of undergraduates racing to be the first student organization to successfully launch a rocket powered by a 3D-printed engine.</v>
      </c>
      <c r="C2623" s="9">
        <f>VLOOKUP(A2623, Kickstarter!B:E, 3, FALSE)</f>
        <v>15000</v>
      </c>
      <c r="D2623">
        <f>VLOOKUP(A2623, Kickstarter!B:E, 4, FALSE)</f>
        <v>21882</v>
      </c>
      <c r="E2623" t="str">
        <f>VLOOKUP(A2623, Kickstarter!B:F, 5, FALSE)</f>
        <v>successful</v>
      </c>
      <c r="F2623" t="str">
        <f>VLOOKUP(A2623, Kickstarter!B:G, 6, FALSE)</f>
        <v>US</v>
      </c>
      <c r="G2623" t="str">
        <f>VLOOKUP(A2623, Kickstarter!B:H, 7, FALSE)</f>
        <v>USD</v>
      </c>
      <c r="H2623">
        <f>VLOOKUP(A2623, Kickstarter!B:I, 8, FALSE)</f>
        <v>1432230988</v>
      </c>
    </row>
    <row r="2624" spans="1:8" ht="60" x14ac:dyDescent="0.25">
      <c r="A2624" s="1" t="s">
        <v>2622</v>
      </c>
      <c r="B2624" s="1" t="str">
        <f>VLOOKUP(A2624, Kickstarter!B:C, 2, FALSE)</f>
        <v>University team from Pisa in collaboration with ESA, creating an innovative heat transfer device that will be tested into space.</v>
      </c>
      <c r="C2624" s="9">
        <f>VLOOKUP(A2624, Kickstarter!B:E, 3, FALSE)</f>
        <v>1500</v>
      </c>
      <c r="D2624">
        <f>VLOOKUP(A2624, Kickstarter!B:E, 4, FALSE)</f>
        <v>1967.76</v>
      </c>
      <c r="E2624" t="str">
        <f>VLOOKUP(A2624, Kickstarter!B:F, 5, FALSE)</f>
        <v>successful</v>
      </c>
      <c r="F2624" t="str">
        <f>VLOOKUP(A2624, Kickstarter!B:G, 6, FALSE)</f>
        <v>IT</v>
      </c>
      <c r="G2624" t="str">
        <f>VLOOKUP(A2624, Kickstarter!B:H, 7, FALSE)</f>
        <v>EUR</v>
      </c>
      <c r="H2624">
        <f>VLOOKUP(A2624, Kickstarter!B:I, 8, FALSE)</f>
        <v>1483120216</v>
      </c>
    </row>
    <row r="2625" spans="1:8" ht="60" x14ac:dyDescent="0.25">
      <c r="A2625" s="1" t="s">
        <v>2623</v>
      </c>
      <c r="B2625" s="1" t="str">
        <f>VLOOKUP(A2625, Kickstarter!B:C, 2, FALSE)</f>
        <v>We have designed an antimatter thruster capable of reaching the nearest star.  A plan for antimatter fuel production is now needed.</v>
      </c>
      <c r="C2625" s="9">
        <f>VLOOKUP(A2625, Kickstarter!B:E, 3, FALSE)</f>
        <v>2000</v>
      </c>
      <c r="D2625">
        <f>VLOOKUP(A2625, Kickstarter!B:E, 4, FALSE)</f>
        <v>2280</v>
      </c>
      <c r="E2625" t="str">
        <f>VLOOKUP(A2625, Kickstarter!B:F, 5, FALSE)</f>
        <v>successful</v>
      </c>
      <c r="F2625" t="str">
        <f>VLOOKUP(A2625, Kickstarter!B:G, 6, FALSE)</f>
        <v>US</v>
      </c>
      <c r="G2625" t="str">
        <f>VLOOKUP(A2625, Kickstarter!B:H, 7, FALSE)</f>
        <v>USD</v>
      </c>
      <c r="H2625">
        <f>VLOOKUP(A2625, Kickstarter!B:I, 8, FALSE)</f>
        <v>1480658966</v>
      </c>
    </row>
    <row r="2626" spans="1:8" ht="60" x14ac:dyDescent="0.25">
      <c r="A2626" s="1" t="s">
        <v>2624</v>
      </c>
      <c r="B2626" s="1" t="str">
        <f>VLOOKUP(A2626, Kickstarter!B:C, 2, FALSE)</f>
        <v>Itâ€™s Space Elevator research! Smart robots climbing 2 km straight up. The Ribbon is held aloft by large helium balloons.</v>
      </c>
      <c r="C2626" s="9">
        <f>VLOOKUP(A2626, Kickstarter!B:E, 3, FALSE)</f>
        <v>8000</v>
      </c>
      <c r="D2626">
        <f>VLOOKUP(A2626, Kickstarter!B:E, 4, FALSE)</f>
        <v>110353.65</v>
      </c>
      <c r="E2626" t="str">
        <f>VLOOKUP(A2626, Kickstarter!B:F, 5, FALSE)</f>
        <v>successful</v>
      </c>
      <c r="F2626" t="str">
        <f>VLOOKUP(A2626, Kickstarter!B:G, 6, FALSE)</f>
        <v>US</v>
      </c>
      <c r="G2626" t="str">
        <f>VLOOKUP(A2626, Kickstarter!B:H, 7, FALSE)</f>
        <v>USD</v>
      </c>
      <c r="H2626">
        <f>VLOOKUP(A2626, Kickstarter!B:I, 8, FALSE)</f>
        <v>1347530822</v>
      </c>
    </row>
    <row r="2627" spans="1:8" ht="60" x14ac:dyDescent="0.25">
      <c r="A2627" s="1" t="s">
        <v>2625</v>
      </c>
      <c r="B2627" s="1" t="str">
        <f>VLOOKUP(A2627, Kickstarter!B:C, 2, FALSE)</f>
        <v>We are two upper sixth-form students specialized in physics who wanna take some majestic pictures from stratosphere - about 35km high</v>
      </c>
      <c r="C2627" s="9">
        <f>VLOOKUP(A2627, Kickstarter!B:E, 3, FALSE)</f>
        <v>150</v>
      </c>
      <c r="D2627">
        <f>VLOOKUP(A2627, Kickstarter!B:E, 4, FALSE)</f>
        <v>1434</v>
      </c>
      <c r="E2627" t="str">
        <f>VLOOKUP(A2627, Kickstarter!B:F, 5, FALSE)</f>
        <v>successful</v>
      </c>
      <c r="F2627" t="str">
        <f>VLOOKUP(A2627, Kickstarter!B:G, 6, FALSE)</f>
        <v>DE</v>
      </c>
      <c r="G2627" t="str">
        <f>VLOOKUP(A2627, Kickstarter!B:H, 7, FALSE)</f>
        <v>EUR</v>
      </c>
      <c r="H2627">
        <f>VLOOKUP(A2627, Kickstarter!B:I, 8, FALSE)</f>
        <v>1478723208</v>
      </c>
    </row>
    <row r="2628" spans="1:8" ht="45" x14ac:dyDescent="0.25">
      <c r="A2628" s="1" t="s">
        <v>2626</v>
      </c>
      <c r="B2628" s="1" t="str">
        <f>VLOOKUP(A2628, Kickstarter!B:C, 2, FALSE)</f>
        <v>Support the accreditation of our online STEM Mentoring Program with the International Mentoring Association</v>
      </c>
      <c r="C2628" s="9">
        <f>VLOOKUP(A2628, Kickstarter!B:E, 3, FALSE)</f>
        <v>2500</v>
      </c>
      <c r="D2628">
        <f>VLOOKUP(A2628, Kickstarter!B:E, 4, FALSE)</f>
        <v>2800</v>
      </c>
      <c r="E2628" t="str">
        <f>VLOOKUP(A2628, Kickstarter!B:F, 5, FALSE)</f>
        <v>successful</v>
      </c>
      <c r="F2628" t="str">
        <f>VLOOKUP(A2628, Kickstarter!B:G, 6, FALSE)</f>
        <v>US</v>
      </c>
      <c r="G2628" t="str">
        <f>VLOOKUP(A2628, Kickstarter!B:H, 7, FALSE)</f>
        <v>USD</v>
      </c>
      <c r="H2628">
        <f>VLOOKUP(A2628, Kickstarter!B:I, 8, FALSE)</f>
        <v>1433343869</v>
      </c>
    </row>
    <row r="2629" spans="1:8" ht="60" x14ac:dyDescent="0.25">
      <c r="A2629" s="1" t="s">
        <v>2627</v>
      </c>
      <c r="B2629" s="1" t="str">
        <f>VLOOKUP(A2629, Kickstarter!B:C, 2, FALSE)</f>
        <v>A group of high school students are building a near-space balloon, that will capture stunning HD video of the earth from near-space.</v>
      </c>
      <c r="C2629" s="9">
        <f>VLOOKUP(A2629, Kickstarter!B:E, 3, FALSE)</f>
        <v>150</v>
      </c>
      <c r="D2629">
        <f>VLOOKUP(A2629, Kickstarter!B:E, 4, FALSE)</f>
        <v>970</v>
      </c>
      <c r="E2629" t="str">
        <f>VLOOKUP(A2629, Kickstarter!B:F, 5, FALSE)</f>
        <v>successful</v>
      </c>
      <c r="F2629" t="str">
        <f>VLOOKUP(A2629, Kickstarter!B:G, 6, FALSE)</f>
        <v>US</v>
      </c>
      <c r="G2629" t="str">
        <f>VLOOKUP(A2629, Kickstarter!B:H, 7, FALSE)</f>
        <v>USD</v>
      </c>
      <c r="H2629">
        <f>VLOOKUP(A2629, Kickstarter!B:I, 8, FALSE)</f>
        <v>1448571261</v>
      </c>
    </row>
    <row r="2630" spans="1:8" ht="45" x14ac:dyDescent="0.25">
      <c r="A2630" s="1" t="s">
        <v>2628</v>
      </c>
      <c r="B2630" s="1" t="str">
        <f>VLOOKUP(A2630, Kickstarter!B:C, 2, FALSE)</f>
        <v>A high school freshman is sending pie into space and you can be a part of it.  GO SCIENCE!!!</v>
      </c>
      <c r="C2630" s="9">
        <f>VLOOKUP(A2630, Kickstarter!B:E, 3, FALSE)</f>
        <v>839</v>
      </c>
      <c r="D2630">
        <f>VLOOKUP(A2630, Kickstarter!B:E, 4, FALSE)</f>
        <v>926</v>
      </c>
      <c r="E2630" t="str">
        <f>VLOOKUP(A2630, Kickstarter!B:F, 5, FALSE)</f>
        <v>successful</v>
      </c>
      <c r="F2630" t="str">
        <f>VLOOKUP(A2630, Kickstarter!B:G, 6, FALSE)</f>
        <v>US</v>
      </c>
      <c r="G2630" t="str">
        <f>VLOOKUP(A2630, Kickstarter!B:H, 7, FALSE)</f>
        <v>USD</v>
      </c>
      <c r="H2630">
        <f>VLOOKUP(A2630, Kickstarter!B:I, 8, FALSE)</f>
        <v>1417389067</v>
      </c>
    </row>
    <row r="2631" spans="1:8" ht="45" x14ac:dyDescent="0.25">
      <c r="A2631" s="1" t="s">
        <v>2629</v>
      </c>
      <c r="B2631" s="1" t="str">
        <f>VLOOKUP(A2631, Kickstarter!B:C, 2, FALSE)</f>
        <v>The first international contest to let students shape the future of interstellar travel.</v>
      </c>
      <c r="C2631" s="9">
        <f>VLOOKUP(A2631, Kickstarter!B:E, 3, FALSE)</f>
        <v>5000</v>
      </c>
      <c r="D2631">
        <f>VLOOKUP(A2631, Kickstarter!B:E, 4, FALSE)</f>
        <v>6387</v>
      </c>
      <c r="E2631" t="str">
        <f>VLOOKUP(A2631, Kickstarter!B:F, 5, FALSE)</f>
        <v>successful</v>
      </c>
      <c r="F2631" t="str">
        <f>VLOOKUP(A2631, Kickstarter!B:G, 6, FALSE)</f>
        <v>GB</v>
      </c>
      <c r="G2631" t="str">
        <f>VLOOKUP(A2631, Kickstarter!B:H, 7, FALSE)</f>
        <v>GBP</v>
      </c>
      <c r="H2631">
        <f>VLOOKUP(A2631, Kickstarter!B:I, 8, FALSE)</f>
        <v>1431608122</v>
      </c>
    </row>
    <row r="2632" spans="1:8" ht="60" x14ac:dyDescent="0.25">
      <c r="A2632" s="1" t="s">
        <v>2630</v>
      </c>
      <c r="B2632" s="1" t="str">
        <f>VLOOKUP(A2632, Kickstarter!B:C, 2, FALSE)</f>
        <v>Free and easy to use information when asteroids pass closer than the Moon. Stretch - take photos of all of these asteroids</v>
      </c>
      <c r="C2632" s="9">
        <f>VLOOKUP(A2632, Kickstarter!B:E, 3, FALSE)</f>
        <v>2000</v>
      </c>
      <c r="D2632">
        <f>VLOOKUP(A2632, Kickstarter!B:E, 4, FALSE)</f>
        <v>3158</v>
      </c>
      <c r="E2632" t="str">
        <f>VLOOKUP(A2632, Kickstarter!B:F, 5, FALSE)</f>
        <v>successful</v>
      </c>
      <c r="F2632" t="str">
        <f>VLOOKUP(A2632, Kickstarter!B:G, 6, FALSE)</f>
        <v>AU</v>
      </c>
      <c r="G2632" t="str">
        <f>VLOOKUP(A2632, Kickstarter!B:H, 7, FALSE)</f>
        <v>AUD</v>
      </c>
      <c r="H2632">
        <f>VLOOKUP(A2632, Kickstarter!B:I, 8, FALSE)</f>
        <v>1467280800</v>
      </c>
    </row>
    <row r="2633" spans="1:8" ht="45" x14ac:dyDescent="0.25">
      <c r="A2633" s="1" t="s">
        <v>2631</v>
      </c>
      <c r="B2633" s="1" t="str">
        <f>VLOOKUP(A2633, Kickstarter!B:C, 2, FALSE)</f>
        <v>Starship Congress 2015 is a deep-space &amp; interstellar science summit staged by Icarus Interstellar.</v>
      </c>
      <c r="C2633" s="9">
        <f>VLOOKUP(A2633, Kickstarter!B:E, 3, FALSE)</f>
        <v>20000</v>
      </c>
      <c r="D2633">
        <f>VLOOKUP(A2633, Kickstarter!B:E, 4, FALSE)</f>
        <v>22933.05</v>
      </c>
      <c r="E2633" t="str">
        <f>VLOOKUP(A2633, Kickstarter!B:F, 5, FALSE)</f>
        <v>successful</v>
      </c>
      <c r="F2633" t="str">
        <f>VLOOKUP(A2633, Kickstarter!B:G, 6, FALSE)</f>
        <v>US</v>
      </c>
      <c r="G2633" t="str">
        <f>VLOOKUP(A2633, Kickstarter!B:H, 7, FALSE)</f>
        <v>USD</v>
      </c>
      <c r="H2633">
        <f>VLOOKUP(A2633, Kickstarter!B:I, 8, FALSE)</f>
        <v>1440907427</v>
      </c>
    </row>
    <row r="2634" spans="1:8" ht="45" x14ac:dyDescent="0.25">
      <c r="A2634" s="1" t="s">
        <v>2632</v>
      </c>
      <c r="B2634" s="1" t="str">
        <f>VLOOKUP(A2634, Kickstarter!B:C, 2, FALSE)</f>
        <v>Students from 3 universities are designing a dual stage rocket to test experimental rocket technology.</v>
      </c>
      <c r="C2634" s="9">
        <f>VLOOKUP(A2634, Kickstarter!B:E, 3, FALSE)</f>
        <v>1070</v>
      </c>
      <c r="D2634">
        <f>VLOOKUP(A2634, Kickstarter!B:E, 4, FALSE)</f>
        <v>1466</v>
      </c>
      <c r="E2634" t="str">
        <f>VLOOKUP(A2634, Kickstarter!B:F, 5, FALSE)</f>
        <v>successful</v>
      </c>
      <c r="F2634" t="str">
        <f>VLOOKUP(A2634, Kickstarter!B:G, 6, FALSE)</f>
        <v>US</v>
      </c>
      <c r="G2634" t="str">
        <f>VLOOKUP(A2634, Kickstarter!B:H, 7, FALSE)</f>
        <v>USD</v>
      </c>
      <c r="H2634">
        <f>VLOOKUP(A2634, Kickstarter!B:I, 8, FALSE)</f>
        <v>1464485339</v>
      </c>
    </row>
    <row r="2635" spans="1:8" ht="60" x14ac:dyDescent="0.25">
      <c r="A2635" s="1" t="s">
        <v>2633</v>
      </c>
      <c r="B2635" s="1" t="str">
        <f>VLOOKUP(A2635, Kickstarter!B:C, 2, FALSE)</f>
        <v>A device that lights up whenever the International Space Station is nearby (that happens more often than you might expect)</v>
      </c>
      <c r="C2635" s="9">
        <f>VLOOKUP(A2635, Kickstarter!B:E, 3, FALSE)</f>
        <v>5000</v>
      </c>
      <c r="D2635">
        <f>VLOOKUP(A2635, Kickstarter!B:E, 4, FALSE)</f>
        <v>17731</v>
      </c>
      <c r="E2635" t="str">
        <f>VLOOKUP(A2635, Kickstarter!B:F, 5, FALSE)</f>
        <v>successful</v>
      </c>
      <c r="F2635" t="str">
        <f>VLOOKUP(A2635, Kickstarter!B:G, 6, FALSE)</f>
        <v>US</v>
      </c>
      <c r="G2635" t="str">
        <f>VLOOKUP(A2635, Kickstarter!B:H, 7, FALSE)</f>
        <v>USD</v>
      </c>
      <c r="H2635">
        <f>VLOOKUP(A2635, Kickstarter!B:I, 8, FALSE)</f>
        <v>1393542000</v>
      </c>
    </row>
    <row r="2636" spans="1:8" ht="45" x14ac:dyDescent="0.25">
      <c r="A2636" s="1" t="s">
        <v>2634</v>
      </c>
      <c r="B2636" s="1" t="str">
        <f>VLOOKUP(A2636, Kickstarter!B:C, 2, FALSE)</f>
        <v>After a unsuccessful recovery last time we are trying again to successfully launch and recover a weather balloon from space.</v>
      </c>
      <c r="C2636" s="9">
        <f>VLOOKUP(A2636, Kickstarter!B:E, 3, FALSE)</f>
        <v>930</v>
      </c>
      <c r="D2636">
        <f>VLOOKUP(A2636, Kickstarter!B:E, 4, FALSE)</f>
        <v>986</v>
      </c>
      <c r="E2636" t="str">
        <f>VLOOKUP(A2636, Kickstarter!B:F, 5, FALSE)</f>
        <v>successful</v>
      </c>
      <c r="F2636" t="str">
        <f>VLOOKUP(A2636, Kickstarter!B:G, 6, FALSE)</f>
        <v>US</v>
      </c>
      <c r="G2636" t="str">
        <f>VLOOKUP(A2636, Kickstarter!B:H, 7, FALSE)</f>
        <v>USD</v>
      </c>
      <c r="H2636">
        <f>VLOOKUP(A2636, Kickstarter!B:I, 8, FALSE)</f>
        <v>1475163921</v>
      </c>
    </row>
    <row r="2637" spans="1:8" ht="60" x14ac:dyDescent="0.25">
      <c r="A2637" s="1" t="s">
        <v>2635</v>
      </c>
      <c r="B2637" s="1" t="str">
        <f>VLOOKUP(A2637, Kickstarter!B:C, 2, FALSE)</f>
        <v>Help UTS Ontario students raise money to get their experiments on the ISS. Promote space science in Canada! We can't do it without you!</v>
      </c>
      <c r="C2637" s="9">
        <f>VLOOKUP(A2637, Kickstarter!B:E, 3, FALSE)</f>
        <v>11500</v>
      </c>
      <c r="D2637">
        <f>VLOOKUP(A2637, Kickstarter!B:E, 4, FALSE)</f>
        <v>11500</v>
      </c>
      <c r="E2637" t="str">
        <f>VLOOKUP(A2637, Kickstarter!B:F, 5, FALSE)</f>
        <v>successful</v>
      </c>
      <c r="F2637" t="str">
        <f>VLOOKUP(A2637, Kickstarter!B:G, 6, FALSE)</f>
        <v>CA</v>
      </c>
      <c r="G2637" t="str">
        <f>VLOOKUP(A2637, Kickstarter!B:H, 7, FALSE)</f>
        <v>CAD</v>
      </c>
      <c r="H2637">
        <f>VLOOKUP(A2637, Kickstarter!B:I, 8, FALSE)</f>
        <v>1425937761</v>
      </c>
    </row>
    <row r="2638" spans="1:8" ht="60" x14ac:dyDescent="0.25">
      <c r="A2638" s="1" t="s">
        <v>2636</v>
      </c>
      <c r="B2638" s="1" t="str">
        <f>VLOOKUP(A2638, Kickstarter!B:C, 2, FALSE)</f>
        <v>Real-time high-altitude weather balloon tracking using amateur radios - capturing stunning near-space visuals - now with more science!</v>
      </c>
      <c r="C2638" s="9">
        <f>VLOOKUP(A2638, Kickstarter!B:E, 3, FALSE)</f>
        <v>1000</v>
      </c>
      <c r="D2638">
        <f>VLOOKUP(A2638, Kickstarter!B:E, 4, FALSE)</f>
        <v>1873</v>
      </c>
      <c r="E2638" t="str">
        <f>VLOOKUP(A2638, Kickstarter!B:F, 5, FALSE)</f>
        <v>successful</v>
      </c>
      <c r="F2638" t="str">
        <f>VLOOKUP(A2638, Kickstarter!B:G, 6, FALSE)</f>
        <v>US</v>
      </c>
      <c r="G2638" t="str">
        <f>VLOOKUP(A2638, Kickstarter!B:H, 7, FALSE)</f>
        <v>USD</v>
      </c>
      <c r="H2638">
        <f>VLOOKUP(A2638, Kickstarter!B:I, 8, FALSE)</f>
        <v>1476579600</v>
      </c>
    </row>
    <row r="2639" spans="1:8" ht="45" x14ac:dyDescent="0.25">
      <c r="A2639" s="1" t="s">
        <v>2637</v>
      </c>
      <c r="B2639" s="1" t="str">
        <f>VLOOKUP(A2639, Kickstarter!B:C, 2, FALSE)</f>
        <v>Help us collect the data to solve the mystery of the century: Is light slowing down?</v>
      </c>
      <c r="C2639" s="9">
        <f>VLOOKUP(A2639, Kickstarter!B:E, 3, FALSE)</f>
        <v>500</v>
      </c>
      <c r="D2639">
        <f>VLOOKUP(A2639, Kickstarter!B:E, 4, FALSE)</f>
        <v>831</v>
      </c>
      <c r="E2639" t="str">
        <f>VLOOKUP(A2639, Kickstarter!B:F, 5, FALSE)</f>
        <v>successful</v>
      </c>
      <c r="F2639" t="str">
        <f>VLOOKUP(A2639, Kickstarter!B:G, 6, FALSE)</f>
        <v>US</v>
      </c>
      <c r="G2639" t="str">
        <f>VLOOKUP(A2639, Kickstarter!B:H, 7, FALSE)</f>
        <v>USD</v>
      </c>
      <c r="H2639">
        <f>VLOOKUP(A2639, Kickstarter!B:I, 8, FALSE)</f>
        <v>1476277875</v>
      </c>
    </row>
    <row r="2640" spans="1:8" ht="45" x14ac:dyDescent="0.25">
      <c r="A2640" s="1" t="s">
        <v>2638</v>
      </c>
      <c r="B2640" s="1" t="str">
        <f>VLOOKUP(A2640, Kickstarter!B:C, 2, FALSE)</f>
        <v>The second round of funding for the most amazing project ever where a high school freshman is sending pie into SPACE!!!</v>
      </c>
      <c r="C2640" s="9">
        <f>VLOOKUP(A2640, Kickstarter!B:E, 3, FALSE)</f>
        <v>347</v>
      </c>
      <c r="D2640">
        <f>VLOOKUP(A2640, Kickstarter!B:E, 4, FALSE)</f>
        <v>353</v>
      </c>
      <c r="E2640" t="str">
        <f>VLOOKUP(A2640, Kickstarter!B:F, 5, FALSE)</f>
        <v>successful</v>
      </c>
      <c r="F2640" t="str">
        <f>VLOOKUP(A2640, Kickstarter!B:G, 6, FALSE)</f>
        <v>US</v>
      </c>
      <c r="G2640" t="str">
        <f>VLOOKUP(A2640, Kickstarter!B:H, 7, FALSE)</f>
        <v>USD</v>
      </c>
      <c r="H2640">
        <f>VLOOKUP(A2640, Kickstarter!B:I, 8, FALSE)</f>
        <v>1421358895</v>
      </c>
    </row>
    <row r="2641" spans="1:8" ht="60" x14ac:dyDescent="0.25">
      <c r="A2641" s="1" t="s">
        <v>2639</v>
      </c>
      <c r="B2641" s="1" t="str">
        <f>VLOOKUP(A2641, Kickstarter!B:C, 2, FALSE)</f>
        <v>Mission Space is run by me, a teenager who has a passion for space! I will fly a weather balloon to the edge of space with your help.</v>
      </c>
      <c r="C2641" s="9">
        <f>VLOOKUP(A2641, Kickstarter!B:E, 3, FALSE)</f>
        <v>300</v>
      </c>
      <c r="D2641">
        <f>VLOOKUP(A2641, Kickstarter!B:E, 4, FALSE)</f>
        <v>492</v>
      </c>
      <c r="E2641" t="str">
        <f>VLOOKUP(A2641, Kickstarter!B:F, 5, FALSE)</f>
        <v>successful</v>
      </c>
      <c r="F2641" t="str">
        <f>VLOOKUP(A2641, Kickstarter!B:G, 6, FALSE)</f>
        <v>GB</v>
      </c>
      <c r="G2641" t="str">
        <f>VLOOKUP(A2641, Kickstarter!B:H, 7, FALSE)</f>
        <v>GBP</v>
      </c>
      <c r="H2641">
        <f>VLOOKUP(A2641, Kickstarter!B:I, 8, FALSE)</f>
        <v>1424378748</v>
      </c>
    </row>
    <row r="2642" spans="1:8" ht="75" x14ac:dyDescent="0.25">
      <c r="A2642" s="1" t="s">
        <v>2640</v>
      </c>
      <c r="B2642" s="1" t="str">
        <f>VLOOKUP(A2642, Kickstarter!B:C, 2, FALSE)</f>
        <v>Hi,
My Name is David Frey and I Provide Free Public Astronomy programs in San Francisco, Mt. Tamalpias, Yosemite and Novato CA.</v>
      </c>
      <c r="C2642" s="9">
        <f>VLOOKUP(A2642, Kickstarter!B:E, 3, FALSE)</f>
        <v>3000</v>
      </c>
      <c r="D2642">
        <f>VLOOKUP(A2642, Kickstarter!B:E, 4, FALSE)</f>
        <v>3170</v>
      </c>
      <c r="E2642" t="str">
        <f>VLOOKUP(A2642, Kickstarter!B:F, 5, FALSE)</f>
        <v>successful</v>
      </c>
      <c r="F2642" t="str">
        <f>VLOOKUP(A2642, Kickstarter!B:G, 6, FALSE)</f>
        <v>US</v>
      </c>
      <c r="G2642" t="str">
        <f>VLOOKUP(A2642, Kickstarter!B:H, 7, FALSE)</f>
        <v>USD</v>
      </c>
      <c r="H2642">
        <f>VLOOKUP(A2642, Kickstarter!B:I, 8, FALSE)</f>
        <v>1433735474</v>
      </c>
    </row>
    <row r="2643" spans="1:8" ht="30" x14ac:dyDescent="0.25">
      <c r="A2643" s="1" t="s">
        <v>2641</v>
      </c>
      <c r="B2643" s="1" t="str">
        <f>VLOOKUP(A2643, Kickstarter!B:C, 2, FALSE)</f>
        <v>Building a Flying saucer that has Artificial Intelligent made from sea shell.</v>
      </c>
      <c r="C2643" s="9">
        <f>VLOOKUP(A2643, Kickstarter!B:E, 3, FALSE)</f>
        <v>1500</v>
      </c>
      <c r="D2643">
        <f>VLOOKUP(A2643, Kickstarter!B:E, 4, FALSE)</f>
        <v>15</v>
      </c>
      <c r="E2643" t="str">
        <f>VLOOKUP(A2643, Kickstarter!B:F, 5, FALSE)</f>
        <v>failed</v>
      </c>
      <c r="F2643" t="str">
        <f>VLOOKUP(A2643, Kickstarter!B:G, 6, FALSE)</f>
        <v>US</v>
      </c>
      <c r="G2643" t="str">
        <f>VLOOKUP(A2643, Kickstarter!B:H, 7, FALSE)</f>
        <v>USD</v>
      </c>
      <c r="H2643">
        <f>VLOOKUP(A2643, Kickstarter!B:I, 8, FALSE)</f>
        <v>1410811740</v>
      </c>
    </row>
    <row r="2644" spans="1:8" ht="60" x14ac:dyDescent="0.25">
      <c r="A2644" s="1" t="s">
        <v>2642</v>
      </c>
      <c r="B2644" s="1" t="str">
        <f>VLOOKUP(A2644, Kickstarter!B:C, 2, FALSE)</f>
        <v>Innovatives MAschinenbau projekt mit verarbeitende Metalle vom Mars
Stehe mit Mars one einer hollÃ¤ndischen space company in cooperatio</v>
      </c>
      <c r="C2644" s="9">
        <f>VLOOKUP(A2644, Kickstarter!B:E, 3, FALSE)</f>
        <v>500000</v>
      </c>
      <c r="D2644">
        <f>VLOOKUP(A2644, Kickstarter!B:E, 4, FALSE)</f>
        <v>0</v>
      </c>
      <c r="E2644" t="str">
        <f>VLOOKUP(A2644, Kickstarter!B:F, 5, FALSE)</f>
        <v>failed</v>
      </c>
      <c r="F2644" t="str">
        <f>VLOOKUP(A2644, Kickstarter!B:G, 6, FALSE)</f>
        <v>DE</v>
      </c>
      <c r="G2644" t="str">
        <f>VLOOKUP(A2644, Kickstarter!B:H, 7, FALSE)</f>
        <v>EUR</v>
      </c>
      <c r="H2644">
        <f>VLOOKUP(A2644, Kickstarter!B:I, 8, FALSE)</f>
        <v>1468565820</v>
      </c>
    </row>
    <row r="2645" spans="1:8" ht="60" x14ac:dyDescent="0.25">
      <c r="A2645" s="1" t="s">
        <v>2643</v>
      </c>
      <c r="B2645" s="1" t="str">
        <f>VLOOKUP(A2645, Kickstarter!B:C, 2, FALSE)</f>
        <v>A mission to build and launch a telescope to observe and photograph Earth-like planets around our nearest star system, Alpha Centauri.</v>
      </c>
      <c r="C2645" s="9">
        <f>VLOOKUP(A2645, Kickstarter!B:E, 3, FALSE)</f>
        <v>1000000</v>
      </c>
      <c r="D2645">
        <f>VLOOKUP(A2645, Kickstarter!B:E, 4, FALSE)</f>
        <v>335597.31</v>
      </c>
      <c r="E2645" t="str">
        <f>VLOOKUP(A2645, Kickstarter!B:F, 5, FALSE)</f>
        <v>canceled</v>
      </c>
      <c r="F2645" t="str">
        <f>VLOOKUP(A2645, Kickstarter!B:G, 6, FALSE)</f>
        <v>US</v>
      </c>
      <c r="G2645" t="str">
        <f>VLOOKUP(A2645, Kickstarter!B:H, 7, FALSE)</f>
        <v>USD</v>
      </c>
      <c r="H2645">
        <f>VLOOKUP(A2645, Kickstarter!B:I, 8, FALSE)</f>
        <v>1482307140</v>
      </c>
    </row>
    <row r="2646" spans="1:8" ht="45" x14ac:dyDescent="0.25">
      <c r="A2646" s="1" t="s">
        <v>2644</v>
      </c>
      <c r="B2646" s="1" t="str">
        <f>VLOOKUP(A2646, Kickstarter!B:C, 2, FALSE)</f>
        <v>A historic manned launch into near space by 3 brave pilots to capture the 2017 total solar eclipse in virtual reality.</v>
      </c>
      <c r="C2646" s="9">
        <f>VLOOKUP(A2646, Kickstarter!B:E, 3, FALSE)</f>
        <v>100000</v>
      </c>
      <c r="D2646">
        <f>VLOOKUP(A2646, Kickstarter!B:E, 4, FALSE)</f>
        <v>2053</v>
      </c>
      <c r="E2646" t="str">
        <f>VLOOKUP(A2646, Kickstarter!B:F, 5, FALSE)</f>
        <v>canceled</v>
      </c>
      <c r="F2646" t="str">
        <f>VLOOKUP(A2646, Kickstarter!B:G, 6, FALSE)</f>
        <v>US</v>
      </c>
      <c r="G2646" t="str">
        <f>VLOOKUP(A2646, Kickstarter!B:H, 7, FALSE)</f>
        <v>USD</v>
      </c>
      <c r="H2646">
        <f>VLOOKUP(A2646, Kickstarter!B:I, 8, FALSE)</f>
        <v>1489172435</v>
      </c>
    </row>
    <row r="2647" spans="1:8" ht="60" x14ac:dyDescent="0.25">
      <c r="A2647" s="1" t="s">
        <v>2645</v>
      </c>
      <c r="B2647" s="1" t="str">
        <f>VLOOKUP(A2647, Kickstarter!B:C, 2, FALSE)</f>
        <v>Phase one of a small winged reentry craft. This phase will be testing the supersonic stability of a small craft traveling at 1,800kph</v>
      </c>
      <c r="C2647" s="9">
        <f>VLOOKUP(A2647, Kickstarter!B:E, 3, FALSE)</f>
        <v>20000</v>
      </c>
      <c r="D2647">
        <f>VLOOKUP(A2647, Kickstarter!B:E, 4, FALSE)</f>
        <v>2100</v>
      </c>
      <c r="E2647" t="str">
        <f>VLOOKUP(A2647, Kickstarter!B:F, 5, FALSE)</f>
        <v>canceled</v>
      </c>
      <c r="F2647" t="str">
        <f>VLOOKUP(A2647, Kickstarter!B:G, 6, FALSE)</f>
        <v>AU</v>
      </c>
      <c r="G2647" t="str">
        <f>VLOOKUP(A2647, Kickstarter!B:H, 7, FALSE)</f>
        <v>AUD</v>
      </c>
      <c r="H2647">
        <f>VLOOKUP(A2647, Kickstarter!B:I, 8, FALSE)</f>
        <v>1415481203</v>
      </c>
    </row>
    <row r="2648" spans="1:8" ht="45" x14ac:dyDescent="0.25">
      <c r="A2648" s="1" t="s">
        <v>2646</v>
      </c>
      <c r="B2648" s="1" t="str">
        <f>VLOOKUP(A2648, Kickstarter!B:C, 2, FALSE)</f>
        <v>We're a small group with a big mission: making it possible for everyone to explore space using the power of virtual reality.</v>
      </c>
      <c r="C2648" s="9">
        <f>VLOOKUP(A2648, Kickstarter!B:E, 3, FALSE)</f>
        <v>500000</v>
      </c>
      <c r="D2648">
        <f>VLOOKUP(A2648, Kickstarter!B:E, 4, FALSE)</f>
        <v>42086.42</v>
      </c>
      <c r="E2648" t="str">
        <f>VLOOKUP(A2648, Kickstarter!B:F, 5, FALSE)</f>
        <v>canceled</v>
      </c>
      <c r="F2648" t="str">
        <f>VLOOKUP(A2648, Kickstarter!B:G, 6, FALSE)</f>
        <v>US</v>
      </c>
      <c r="G2648" t="str">
        <f>VLOOKUP(A2648, Kickstarter!B:H, 7, FALSE)</f>
        <v>USD</v>
      </c>
      <c r="H2648">
        <f>VLOOKUP(A2648, Kickstarter!B:I, 8, FALSE)</f>
        <v>1441783869</v>
      </c>
    </row>
    <row r="2649" spans="1:8" ht="60" x14ac:dyDescent="0.25">
      <c r="A2649" s="1" t="s">
        <v>2647</v>
      </c>
      <c r="B2649" s="1" t="str">
        <f>VLOOKUP(A2649, Kickstarter!B:C, 2, FALSE)</f>
        <v>The telescope will serve as a path for the youth of Toronto to the skies, it will be 18" easily portable meant for schools in the GTA.</v>
      </c>
      <c r="C2649" s="9">
        <f>VLOOKUP(A2649, Kickstarter!B:E, 3, FALSE)</f>
        <v>2500</v>
      </c>
      <c r="D2649">
        <f>VLOOKUP(A2649, Kickstarter!B:E, 4, FALSE)</f>
        <v>36</v>
      </c>
      <c r="E2649" t="str">
        <f>VLOOKUP(A2649, Kickstarter!B:F, 5, FALSE)</f>
        <v>canceled</v>
      </c>
      <c r="F2649" t="str">
        <f>VLOOKUP(A2649, Kickstarter!B:G, 6, FALSE)</f>
        <v>CA</v>
      </c>
      <c r="G2649" t="str">
        <f>VLOOKUP(A2649, Kickstarter!B:H, 7, FALSE)</f>
        <v>CAD</v>
      </c>
      <c r="H2649">
        <f>VLOOKUP(A2649, Kickstarter!B:I, 8, FALSE)</f>
        <v>1439533019</v>
      </c>
    </row>
    <row r="2650" spans="1:8" ht="60" x14ac:dyDescent="0.25">
      <c r="A2650" s="1" t="s">
        <v>2648</v>
      </c>
      <c r="B2650" s="1" t="str">
        <f>VLOOKUP(A2650, Kickstarter!B:C, 2, FALSE)</f>
        <v>Calvert Co 1977 planetarium acquired by Spaceflight America! Education science program star projector needs overhaul, upgrade, repairs!</v>
      </c>
      <c r="C2650" s="9">
        <f>VLOOKUP(A2650, Kickstarter!B:E, 3, FALSE)</f>
        <v>12000</v>
      </c>
      <c r="D2650">
        <f>VLOOKUP(A2650, Kickstarter!B:E, 4, FALSE)</f>
        <v>106</v>
      </c>
      <c r="E2650" t="str">
        <f>VLOOKUP(A2650, Kickstarter!B:F, 5, FALSE)</f>
        <v>canceled</v>
      </c>
      <c r="F2650" t="str">
        <f>VLOOKUP(A2650, Kickstarter!B:G, 6, FALSE)</f>
        <v>US</v>
      </c>
      <c r="G2650" t="str">
        <f>VLOOKUP(A2650, Kickstarter!B:H, 7, FALSE)</f>
        <v>USD</v>
      </c>
      <c r="H2650">
        <f>VLOOKUP(A2650, Kickstarter!B:I, 8, FALSE)</f>
        <v>1457543360</v>
      </c>
    </row>
    <row r="2651" spans="1:8" ht="30" x14ac:dyDescent="0.25">
      <c r="A2651" s="1" t="s">
        <v>2649</v>
      </c>
      <c r="B2651" s="1" t="str">
        <f>VLOOKUP(A2651, Kickstarter!B:C, 2, FALSE)</f>
        <v>They have launched a Kickstarter.</v>
      </c>
      <c r="C2651" s="9">
        <f>VLOOKUP(A2651, Kickstarter!B:E, 3, FALSE)</f>
        <v>125000</v>
      </c>
      <c r="D2651">
        <f>VLOOKUP(A2651, Kickstarter!B:E, 4, FALSE)</f>
        <v>124</v>
      </c>
      <c r="E2651" t="str">
        <f>VLOOKUP(A2651, Kickstarter!B:F, 5, FALSE)</f>
        <v>canceled</v>
      </c>
      <c r="F2651" t="str">
        <f>VLOOKUP(A2651, Kickstarter!B:G, 6, FALSE)</f>
        <v>US</v>
      </c>
      <c r="G2651" t="str">
        <f>VLOOKUP(A2651, Kickstarter!B:H, 7, FALSE)</f>
        <v>USD</v>
      </c>
      <c r="H2651">
        <f>VLOOKUP(A2651, Kickstarter!B:I, 8, FALSE)</f>
        <v>1454370941</v>
      </c>
    </row>
    <row r="2652" spans="1:8" ht="60" x14ac:dyDescent="0.25">
      <c r="A2652" s="1" t="s">
        <v>2650</v>
      </c>
      <c r="B2652" s="1" t="str">
        <f>VLOOKUP(A2652, Kickstarter!B:C, 2, FALSE)</f>
        <v>A fully stabilized, mobile, research grade telescope/media platform, used to bring outreach astronomy to those who don't have access.</v>
      </c>
      <c r="C2652" s="9">
        <f>VLOOKUP(A2652, Kickstarter!B:E, 3, FALSE)</f>
        <v>60000</v>
      </c>
      <c r="D2652">
        <f>VLOOKUP(A2652, Kickstarter!B:E, 4, FALSE)</f>
        <v>358</v>
      </c>
      <c r="E2652" t="str">
        <f>VLOOKUP(A2652, Kickstarter!B:F, 5, FALSE)</f>
        <v>canceled</v>
      </c>
      <c r="F2652" t="str">
        <f>VLOOKUP(A2652, Kickstarter!B:G, 6, FALSE)</f>
        <v>US</v>
      </c>
      <c r="G2652" t="str">
        <f>VLOOKUP(A2652, Kickstarter!B:H, 7, FALSE)</f>
        <v>USD</v>
      </c>
      <c r="H2652">
        <f>VLOOKUP(A2652, Kickstarter!B:I, 8, FALSE)</f>
        <v>1482332343</v>
      </c>
    </row>
    <row r="2653" spans="1:8" ht="60" x14ac:dyDescent="0.25">
      <c r="A2653" s="1" t="s">
        <v>2651</v>
      </c>
      <c r="B2653" s="1" t="str">
        <f>VLOOKUP(A2653, Kickstarter!B:C, 2, FALSE)</f>
        <v>Conceived at NASA JPL, FireSat is a satellite-installed sensor constellation for the near real-time detection of global thermal events.</v>
      </c>
      <c r="C2653" s="9">
        <f>VLOOKUP(A2653, Kickstarter!B:E, 3, FALSE)</f>
        <v>280000</v>
      </c>
      <c r="D2653">
        <f>VLOOKUP(A2653, Kickstarter!B:E, 4, FALSE)</f>
        <v>5233</v>
      </c>
      <c r="E2653" t="str">
        <f>VLOOKUP(A2653, Kickstarter!B:F, 5, FALSE)</f>
        <v>canceled</v>
      </c>
      <c r="F2653" t="str">
        <f>VLOOKUP(A2653, Kickstarter!B:G, 6, FALSE)</f>
        <v>US</v>
      </c>
      <c r="G2653" t="str">
        <f>VLOOKUP(A2653, Kickstarter!B:H, 7, FALSE)</f>
        <v>USD</v>
      </c>
      <c r="H2653">
        <f>VLOOKUP(A2653, Kickstarter!B:I, 8, FALSE)</f>
        <v>1450380009</v>
      </c>
    </row>
    <row r="2654" spans="1:8" ht="60" x14ac:dyDescent="0.25">
      <c r="A2654" s="1" t="s">
        <v>2652</v>
      </c>
      <c r="B2654" s="1" t="str">
        <f>VLOOKUP(A2654, Kickstarter!B:C, 2, FALSE)</f>
        <v>We're looking to set an Australian Amateur Rocketry record of 100 000 ft. You are invited on this 4500km per hour ride into history</v>
      </c>
      <c r="C2654" s="9">
        <f>VLOOKUP(A2654, Kickstarter!B:E, 3, FALSE)</f>
        <v>100000</v>
      </c>
      <c r="D2654">
        <f>VLOOKUP(A2654, Kickstarter!B:E, 4, FALSE)</f>
        <v>885</v>
      </c>
      <c r="E2654" t="str">
        <f>VLOOKUP(A2654, Kickstarter!B:F, 5, FALSE)</f>
        <v>canceled</v>
      </c>
      <c r="F2654" t="str">
        <f>VLOOKUP(A2654, Kickstarter!B:G, 6, FALSE)</f>
        <v>AU</v>
      </c>
      <c r="G2654" t="str">
        <f>VLOOKUP(A2654, Kickstarter!B:H, 7, FALSE)</f>
        <v>AUD</v>
      </c>
      <c r="H2654">
        <f>VLOOKUP(A2654, Kickstarter!B:I, 8, FALSE)</f>
        <v>1418183325</v>
      </c>
    </row>
    <row r="2655" spans="1:8" ht="45" x14ac:dyDescent="0.25">
      <c r="A2655" s="1" t="s">
        <v>2653</v>
      </c>
      <c r="B2655" s="1" t="str">
        <f>VLOOKUP(A2655, Kickstarter!B:C, 2, FALSE)</f>
        <v>DREAM BIG. Explore the universe through STEAM education. (Science, Technology, Engineering, Art, Mathematics)</v>
      </c>
      <c r="C2655" s="9">
        <f>VLOOKUP(A2655, Kickstarter!B:E, 3, FALSE)</f>
        <v>51000</v>
      </c>
      <c r="D2655">
        <f>VLOOKUP(A2655, Kickstarter!B:E, 4, FALSE)</f>
        <v>5876</v>
      </c>
      <c r="E2655" t="str">
        <f>VLOOKUP(A2655, Kickstarter!B:F, 5, FALSE)</f>
        <v>canceled</v>
      </c>
      <c r="F2655" t="str">
        <f>VLOOKUP(A2655, Kickstarter!B:G, 6, FALSE)</f>
        <v>US</v>
      </c>
      <c r="G2655" t="str">
        <f>VLOOKUP(A2655, Kickstarter!B:H, 7, FALSE)</f>
        <v>USD</v>
      </c>
      <c r="H2655">
        <f>VLOOKUP(A2655, Kickstarter!B:I, 8, FALSE)</f>
        <v>1402632000</v>
      </c>
    </row>
    <row r="2656" spans="1:8" ht="60" x14ac:dyDescent="0.25">
      <c r="A2656" s="1" t="s">
        <v>2654</v>
      </c>
      <c r="B2656" s="1" t="str">
        <f>VLOOKUP(A2656, Kickstarter!B:C, 2, FALSE)</f>
        <v>I want to launch a rocket to the moon, I plan on having this lunar rocket carry a small payload of solar internet connected cameras</v>
      </c>
      <c r="C2656" s="9">
        <f>VLOOKUP(A2656, Kickstarter!B:E, 3, FALSE)</f>
        <v>100000</v>
      </c>
      <c r="D2656">
        <f>VLOOKUP(A2656, Kickstarter!B:E, 4, FALSE)</f>
        <v>51</v>
      </c>
      <c r="E2656" t="str">
        <f>VLOOKUP(A2656, Kickstarter!B:F, 5, FALSE)</f>
        <v>canceled</v>
      </c>
      <c r="F2656" t="str">
        <f>VLOOKUP(A2656, Kickstarter!B:G, 6, FALSE)</f>
        <v>US</v>
      </c>
      <c r="G2656" t="str">
        <f>VLOOKUP(A2656, Kickstarter!B:H, 7, FALSE)</f>
        <v>USD</v>
      </c>
      <c r="H2656">
        <f>VLOOKUP(A2656, Kickstarter!B:I, 8, FALSE)</f>
        <v>1429622726</v>
      </c>
    </row>
    <row r="2657" spans="1:8" ht="15.75" x14ac:dyDescent="0.25">
      <c r="A2657" s="1" t="s">
        <v>2655</v>
      </c>
      <c r="B2657" s="1" t="str">
        <f>VLOOKUP(A2657, Kickstarter!B:C, 2, FALSE)</f>
        <v>Thank you for your support!</v>
      </c>
      <c r="C2657" s="9">
        <f>VLOOKUP(A2657, Kickstarter!B:E, 3, FALSE)</f>
        <v>15000</v>
      </c>
      <c r="D2657">
        <f>VLOOKUP(A2657, Kickstarter!B:E, 4, FALSE)</f>
        <v>3155</v>
      </c>
      <c r="E2657" t="str">
        <f>VLOOKUP(A2657, Kickstarter!B:F, 5, FALSE)</f>
        <v>canceled</v>
      </c>
      <c r="F2657" t="str">
        <f>VLOOKUP(A2657, Kickstarter!B:G, 6, FALSE)</f>
        <v>US</v>
      </c>
      <c r="G2657" t="str">
        <f>VLOOKUP(A2657, Kickstarter!B:H, 7, FALSE)</f>
        <v>USD</v>
      </c>
      <c r="H2657">
        <f>VLOOKUP(A2657, Kickstarter!B:I, 8, FALSE)</f>
        <v>1455048000</v>
      </c>
    </row>
    <row r="2658" spans="1:8" ht="30" x14ac:dyDescent="0.25">
      <c r="A2658" s="1" t="s">
        <v>2656</v>
      </c>
      <c r="B2658" s="1" t="str">
        <f>VLOOKUP(A2658, Kickstarter!B:C, 2, FALSE)</f>
        <v>MoonWatcher will be bringing the Moon closer to all of us.</v>
      </c>
      <c r="C2658" s="9">
        <f>VLOOKUP(A2658, Kickstarter!B:E, 3, FALSE)</f>
        <v>150000</v>
      </c>
      <c r="D2658">
        <f>VLOOKUP(A2658, Kickstarter!B:E, 4, FALSE)</f>
        <v>17155</v>
      </c>
      <c r="E2658" t="str">
        <f>VLOOKUP(A2658, Kickstarter!B:F, 5, FALSE)</f>
        <v>canceled</v>
      </c>
      <c r="F2658" t="str">
        <f>VLOOKUP(A2658, Kickstarter!B:G, 6, FALSE)</f>
        <v>US</v>
      </c>
      <c r="G2658" t="str">
        <f>VLOOKUP(A2658, Kickstarter!B:H, 7, FALSE)</f>
        <v>USD</v>
      </c>
      <c r="H2658">
        <f>VLOOKUP(A2658, Kickstarter!B:I, 8, FALSE)</f>
        <v>1489345200</v>
      </c>
    </row>
    <row r="2659" spans="1:8" ht="60" x14ac:dyDescent="0.25">
      <c r="A2659" s="1" t="s">
        <v>2657</v>
      </c>
      <c r="B2659" s="1" t="str">
        <f>VLOOKUP(A2659, Kickstarter!B:C, 2, FALSE)</f>
        <v>Miles, a team of citizen scientists is reaching for the moon. We've bootstrapped our way to the top and now we need your help.</v>
      </c>
      <c r="C2659" s="9">
        <f>VLOOKUP(A2659, Kickstarter!B:E, 3, FALSE)</f>
        <v>30000</v>
      </c>
      <c r="D2659">
        <f>VLOOKUP(A2659, Kickstarter!B:E, 4, FALSE)</f>
        <v>5621.38</v>
      </c>
      <c r="E2659" t="str">
        <f>VLOOKUP(A2659, Kickstarter!B:F, 5, FALSE)</f>
        <v>canceled</v>
      </c>
      <c r="F2659" t="str">
        <f>VLOOKUP(A2659, Kickstarter!B:G, 6, FALSE)</f>
        <v>US</v>
      </c>
      <c r="G2659" t="str">
        <f>VLOOKUP(A2659, Kickstarter!B:H, 7, FALSE)</f>
        <v>USD</v>
      </c>
      <c r="H2659">
        <f>VLOOKUP(A2659, Kickstarter!B:I, 8, FALSE)</f>
        <v>1470187800</v>
      </c>
    </row>
    <row r="2660" spans="1:8" ht="45" x14ac:dyDescent="0.25">
      <c r="A2660" s="1" t="s">
        <v>2658</v>
      </c>
      <c r="B2660" s="1" t="str">
        <f>VLOOKUP(A2660, Kickstarter!B:C, 2, FALSE)</f>
        <v>Funding will allow free participation for 20 schools, grades 4-12, (thousands of students) anywhere in the nation.</v>
      </c>
      <c r="C2660" s="9">
        <f>VLOOKUP(A2660, Kickstarter!B:E, 3, FALSE)</f>
        <v>98000</v>
      </c>
      <c r="D2660">
        <f>VLOOKUP(A2660, Kickstarter!B:E, 4, FALSE)</f>
        <v>91</v>
      </c>
      <c r="E2660" t="str">
        <f>VLOOKUP(A2660, Kickstarter!B:F, 5, FALSE)</f>
        <v>canceled</v>
      </c>
      <c r="F2660" t="str">
        <f>VLOOKUP(A2660, Kickstarter!B:G, 6, FALSE)</f>
        <v>US</v>
      </c>
      <c r="G2660" t="str">
        <f>VLOOKUP(A2660, Kickstarter!B:H, 7, FALSE)</f>
        <v>USD</v>
      </c>
      <c r="H2660">
        <f>VLOOKUP(A2660, Kickstarter!B:I, 8, FALSE)</f>
        <v>1469913194</v>
      </c>
    </row>
    <row r="2661" spans="1:8" ht="15.75" x14ac:dyDescent="0.25">
      <c r="A2661" s="1" t="s">
        <v>2659</v>
      </c>
      <c r="B2661" s="1" t="str">
        <f>VLOOKUP(A2661, Kickstarter!B:C, 2, FALSE)</f>
        <v>test</v>
      </c>
      <c r="C2661" s="9">
        <f>VLOOKUP(A2661, Kickstarter!B:E, 3, FALSE)</f>
        <v>49000</v>
      </c>
      <c r="D2661">
        <f>VLOOKUP(A2661, Kickstarter!B:E, 4, FALSE)</f>
        <v>1333</v>
      </c>
      <c r="E2661" t="str">
        <f>VLOOKUP(A2661, Kickstarter!B:F, 5, FALSE)</f>
        <v>canceled</v>
      </c>
      <c r="F2661" t="str">
        <f>VLOOKUP(A2661, Kickstarter!B:G, 6, FALSE)</f>
        <v>US</v>
      </c>
      <c r="G2661" t="str">
        <f>VLOOKUP(A2661, Kickstarter!B:H, 7, FALSE)</f>
        <v>USD</v>
      </c>
      <c r="H2661">
        <f>VLOOKUP(A2661, Kickstarter!B:I, 8, FALSE)</f>
        <v>1429321210</v>
      </c>
    </row>
    <row r="2662" spans="1:8" ht="60" x14ac:dyDescent="0.25">
      <c r="A2662" s="1" t="s">
        <v>2660</v>
      </c>
      <c r="B2662" s="1" t="str">
        <f>VLOOKUP(A2662, Kickstarter!B:C, 2, FALSE)</f>
        <v>COAS is an organization that does community outreach programs to encourage and educate children and adults on Astronomy related subject</v>
      </c>
      <c r="C2662" s="9">
        <f>VLOOKUP(A2662, Kickstarter!B:E, 3, FALSE)</f>
        <v>20000</v>
      </c>
      <c r="D2662">
        <f>VLOOKUP(A2662, Kickstarter!B:E, 4, FALSE)</f>
        <v>19</v>
      </c>
      <c r="E2662" t="str">
        <f>VLOOKUP(A2662, Kickstarter!B:F, 5, FALSE)</f>
        <v>canceled</v>
      </c>
      <c r="F2662" t="str">
        <f>VLOOKUP(A2662, Kickstarter!B:G, 6, FALSE)</f>
        <v>US</v>
      </c>
      <c r="G2662" t="str">
        <f>VLOOKUP(A2662, Kickstarter!B:H, 7, FALSE)</f>
        <v>USD</v>
      </c>
      <c r="H2662">
        <f>VLOOKUP(A2662, Kickstarter!B:I, 8, FALSE)</f>
        <v>1448388418</v>
      </c>
    </row>
    <row r="2663" spans="1:8" ht="45" x14ac:dyDescent="0.25">
      <c r="A2663" s="1" t="s">
        <v>2661</v>
      </c>
      <c r="B2663" s="1" t="str">
        <f>VLOOKUP(A2663, Kickstarter!B:C, 2, FALSE)</f>
        <v>Summer Camp is an old gas station that will have workshops, custom art framing, and carry vintage &amp; home goods.</v>
      </c>
      <c r="C2663" s="9">
        <f>VLOOKUP(A2663, Kickstarter!B:E, 3, FALSE)</f>
        <v>5000</v>
      </c>
      <c r="D2663">
        <f>VLOOKUP(A2663, Kickstarter!B:E, 4, FALSE)</f>
        <v>5145</v>
      </c>
      <c r="E2663" t="str">
        <f>VLOOKUP(A2663, Kickstarter!B:F, 5, FALSE)</f>
        <v>successful</v>
      </c>
      <c r="F2663" t="str">
        <f>VLOOKUP(A2663, Kickstarter!B:G, 6, FALSE)</f>
        <v>US</v>
      </c>
      <c r="G2663" t="str">
        <f>VLOOKUP(A2663, Kickstarter!B:H, 7, FALSE)</f>
        <v>USD</v>
      </c>
      <c r="H2663">
        <f>VLOOKUP(A2663, Kickstarter!B:I, 8, FALSE)</f>
        <v>1382742010</v>
      </c>
    </row>
    <row r="2664" spans="1:8" ht="45" x14ac:dyDescent="0.25">
      <c r="A2664" s="1" t="s">
        <v>2662</v>
      </c>
      <c r="B2664" s="1" t="str">
        <f>VLOOKUP(A2664, Kickstarter!B:C, 2, FALSE)</f>
        <v>The Mini Maker is Lansing Michigan's new kid friendly makerspace. We're dedicated to help kids imagine, develop and build.</v>
      </c>
      <c r="C2664" s="9">
        <f>VLOOKUP(A2664, Kickstarter!B:E, 3, FALSE)</f>
        <v>20000</v>
      </c>
      <c r="D2664">
        <f>VLOOKUP(A2664, Kickstarter!B:E, 4, FALSE)</f>
        <v>21360</v>
      </c>
      <c r="E2664" t="str">
        <f>VLOOKUP(A2664, Kickstarter!B:F, 5, FALSE)</f>
        <v>successful</v>
      </c>
      <c r="F2664" t="str">
        <f>VLOOKUP(A2664, Kickstarter!B:G, 6, FALSE)</f>
        <v>US</v>
      </c>
      <c r="G2664" t="str">
        <f>VLOOKUP(A2664, Kickstarter!B:H, 7, FALSE)</f>
        <v>USD</v>
      </c>
      <c r="H2664">
        <f>VLOOKUP(A2664, Kickstarter!B:I, 8, FALSE)</f>
        <v>1440179713</v>
      </c>
    </row>
    <row r="2665" spans="1:8" ht="60" x14ac:dyDescent="0.25">
      <c r="A2665" s="1" t="s">
        <v>2663</v>
      </c>
      <c r="B2665" s="1" t="str">
        <f>VLOOKUP(A2665, Kickstarter!B:C, 2, FALSE)</f>
        <v>The Ville. A local cooperative helping communities learn, share and grow in the spirit of health, wellness and sustainability.</v>
      </c>
      <c r="C2665" s="9">
        <f>VLOOKUP(A2665, Kickstarter!B:E, 3, FALSE)</f>
        <v>20000</v>
      </c>
      <c r="D2665">
        <f>VLOOKUP(A2665, Kickstarter!B:E, 4, FALSE)</f>
        <v>20919.25</v>
      </c>
      <c r="E2665" t="str">
        <f>VLOOKUP(A2665, Kickstarter!B:F, 5, FALSE)</f>
        <v>successful</v>
      </c>
      <c r="F2665" t="str">
        <f>VLOOKUP(A2665, Kickstarter!B:G, 6, FALSE)</f>
        <v>CA</v>
      </c>
      <c r="G2665" t="str">
        <f>VLOOKUP(A2665, Kickstarter!B:H, 7, FALSE)</f>
        <v>CAD</v>
      </c>
      <c r="H2665">
        <f>VLOOKUP(A2665, Kickstarter!B:I, 8, FALSE)</f>
        <v>1441378800</v>
      </c>
    </row>
    <row r="2666" spans="1:8" ht="60" x14ac:dyDescent="0.25">
      <c r="A2666" s="1" t="s">
        <v>2664</v>
      </c>
      <c r="B2666" s="1" t="str">
        <f>VLOOKUP(A2666, Kickstarter!B:C, 2, FALSE)</f>
        <v>We believe that the true purpose of education is to enable people to create real things that make the world better. Join us!</v>
      </c>
      <c r="C2666" s="9">
        <f>VLOOKUP(A2666, Kickstarter!B:E, 3, FALSE)</f>
        <v>17500</v>
      </c>
      <c r="D2666">
        <f>VLOOKUP(A2666, Kickstarter!B:E, 4, FALSE)</f>
        <v>18100</v>
      </c>
      <c r="E2666" t="str">
        <f>VLOOKUP(A2666, Kickstarter!B:F, 5, FALSE)</f>
        <v>successful</v>
      </c>
      <c r="F2666" t="str">
        <f>VLOOKUP(A2666, Kickstarter!B:G, 6, FALSE)</f>
        <v>US</v>
      </c>
      <c r="G2666" t="str">
        <f>VLOOKUP(A2666, Kickstarter!B:H, 7, FALSE)</f>
        <v>USD</v>
      </c>
      <c r="H2666">
        <f>VLOOKUP(A2666, Kickstarter!B:I, 8, FALSE)</f>
        <v>1449644340</v>
      </c>
    </row>
    <row r="2667" spans="1:8" ht="60" x14ac:dyDescent="0.25">
      <c r="A2667" s="1" t="s">
        <v>2665</v>
      </c>
      <c r="B2667" s="1" t="str">
        <f>VLOOKUP(A2667, Kickstarter!B:C, 2, FALSE)</f>
        <v>Giving the best tech access and tools to Bayview Hunters Point youth - developing the next generation of tech savvy youth who excel!</v>
      </c>
      <c r="C2667" s="9">
        <f>VLOOKUP(A2667, Kickstarter!B:E, 3, FALSE)</f>
        <v>3500</v>
      </c>
      <c r="D2667">
        <f>VLOOKUP(A2667, Kickstarter!B:E, 4, FALSE)</f>
        <v>4310</v>
      </c>
      <c r="E2667" t="str">
        <f>VLOOKUP(A2667, Kickstarter!B:F, 5, FALSE)</f>
        <v>successful</v>
      </c>
      <c r="F2667" t="str">
        <f>VLOOKUP(A2667, Kickstarter!B:G, 6, FALSE)</f>
        <v>US</v>
      </c>
      <c r="G2667" t="str">
        <f>VLOOKUP(A2667, Kickstarter!B:H, 7, FALSE)</f>
        <v>USD</v>
      </c>
      <c r="H2667">
        <f>VLOOKUP(A2667, Kickstarter!B:I, 8, FALSE)</f>
        <v>1430774974</v>
      </c>
    </row>
    <row r="2668" spans="1:8" ht="60" x14ac:dyDescent="0.25">
      <c r="A2668" s="1" t="s">
        <v>2666</v>
      </c>
      <c r="B2668" s="1" t="str">
        <f>VLOOKUP(A2668, Kickstarter!B:C, 2, FALSE)</f>
        <v>StartMart is a 35,000 sqft entrepreneurial hub and co-working space located on the 2nd floor of the Terminal Tower in Cleveland, Ohio.</v>
      </c>
      <c r="C2668" s="9">
        <f>VLOOKUP(A2668, Kickstarter!B:E, 3, FALSE)</f>
        <v>10000</v>
      </c>
      <c r="D2668">
        <f>VLOOKUP(A2668, Kickstarter!B:E, 4, FALSE)</f>
        <v>15929.51</v>
      </c>
      <c r="E2668" t="str">
        <f>VLOOKUP(A2668, Kickstarter!B:F, 5, FALSE)</f>
        <v>successful</v>
      </c>
      <c r="F2668" t="str">
        <f>VLOOKUP(A2668, Kickstarter!B:G, 6, FALSE)</f>
        <v>US</v>
      </c>
      <c r="G2668" t="str">
        <f>VLOOKUP(A2668, Kickstarter!B:H, 7, FALSE)</f>
        <v>USD</v>
      </c>
      <c r="H2668">
        <f>VLOOKUP(A2668, Kickstarter!B:I, 8, FALSE)</f>
        <v>1443214800</v>
      </c>
    </row>
    <row r="2669" spans="1:8" ht="60" x14ac:dyDescent="0.25">
      <c r="A2669" s="1" t="s">
        <v>2667</v>
      </c>
      <c r="B2669" s="1" t="str">
        <f>VLOOKUP(A2669, Kickstarter!B:C, 2, FALSE)</f>
        <v>Websmith Studio is a makerspace where the people most impacted by broken systems are empowered to think, build, and own the solution.</v>
      </c>
      <c r="C2669" s="9">
        <f>VLOOKUP(A2669, Kickstarter!B:E, 3, FALSE)</f>
        <v>1500</v>
      </c>
      <c r="D2669">
        <f>VLOOKUP(A2669, Kickstarter!B:E, 4, FALSE)</f>
        <v>1660</v>
      </c>
      <c r="E2669" t="str">
        <f>VLOOKUP(A2669, Kickstarter!B:F, 5, FALSE)</f>
        <v>successful</v>
      </c>
      <c r="F2669" t="str">
        <f>VLOOKUP(A2669, Kickstarter!B:G, 6, FALSE)</f>
        <v>US</v>
      </c>
      <c r="G2669" t="str">
        <f>VLOOKUP(A2669, Kickstarter!B:H, 7, FALSE)</f>
        <v>USD</v>
      </c>
      <c r="H2669">
        <f>VLOOKUP(A2669, Kickstarter!B:I, 8, FALSE)</f>
        <v>1455142416</v>
      </c>
    </row>
    <row r="2670" spans="1:8" ht="30" x14ac:dyDescent="0.25">
      <c r="A2670" s="1" t="s">
        <v>2668</v>
      </c>
      <c r="B2670" s="1" t="str">
        <f>VLOOKUP(A2670, Kickstarter!B:C, 2, FALSE)</f>
        <v>Creativity on the go! |
CrÃ©ativitÃ© en mouvement !</v>
      </c>
      <c r="C2670" s="9">
        <f>VLOOKUP(A2670, Kickstarter!B:E, 3, FALSE)</f>
        <v>1000</v>
      </c>
      <c r="D2670">
        <f>VLOOKUP(A2670, Kickstarter!B:E, 4, FALSE)</f>
        <v>1707</v>
      </c>
      <c r="E2670" t="str">
        <f>VLOOKUP(A2670, Kickstarter!B:F, 5, FALSE)</f>
        <v>successful</v>
      </c>
      <c r="F2670" t="str">
        <f>VLOOKUP(A2670, Kickstarter!B:G, 6, FALSE)</f>
        <v>CA</v>
      </c>
      <c r="G2670" t="str">
        <f>VLOOKUP(A2670, Kickstarter!B:H, 7, FALSE)</f>
        <v>CAD</v>
      </c>
      <c r="H2670">
        <f>VLOOKUP(A2670, Kickstarter!B:I, 8, FALSE)</f>
        <v>1447079520</v>
      </c>
    </row>
    <row r="2671" spans="1:8" ht="60" x14ac:dyDescent="0.25">
      <c r="A2671" s="1" t="s">
        <v>2669</v>
      </c>
      <c r="B2671" s="1" t="str">
        <f>VLOOKUP(A2671, Kickstarter!B:C, 2, FALSE)</f>
        <v>The brand new Makers Club wants something to draw the students into science and engineering and also be very inclusive.</v>
      </c>
      <c r="C2671" s="9">
        <f>VLOOKUP(A2671, Kickstarter!B:E, 3, FALSE)</f>
        <v>800</v>
      </c>
      <c r="D2671">
        <f>VLOOKUP(A2671, Kickstarter!B:E, 4, FALSE)</f>
        <v>1001</v>
      </c>
      <c r="E2671" t="str">
        <f>VLOOKUP(A2671, Kickstarter!B:F, 5, FALSE)</f>
        <v>successful</v>
      </c>
      <c r="F2671" t="str">
        <f>VLOOKUP(A2671, Kickstarter!B:G, 6, FALSE)</f>
        <v>US</v>
      </c>
      <c r="G2671" t="str">
        <f>VLOOKUP(A2671, Kickstarter!B:H, 7, FALSE)</f>
        <v>USD</v>
      </c>
      <c r="H2671">
        <f>VLOOKUP(A2671, Kickstarter!B:I, 8, FALSE)</f>
        <v>1452387096</v>
      </c>
    </row>
    <row r="2672" spans="1:8" ht="60" x14ac:dyDescent="0.25">
      <c r="A2672" s="1" t="s">
        <v>2670</v>
      </c>
      <c r="B2672" s="1" t="str">
        <f>VLOOKUP(A2672, Kickstarter!B:C, 2, FALSE)</f>
        <v>A revolution in the rapidly growing container housing space. Transportable, expandable, green and versatile. A global game-changer.</v>
      </c>
      <c r="C2672" s="9">
        <f>VLOOKUP(A2672, Kickstarter!B:E, 3, FALSE)</f>
        <v>38888</v>
      </c>
      <c r="D2672">
        <f>VLOOKUP(A2672, Kickstarter!B:E, 4, FALSE)</f>
        <v>2495</v>
      </c>
      <c r="E2672" t="str">
        <f>VLOOKUP(A2672, Kickstarter!B:F, 5, FALSE)</f>
        <v>failed</v>
      </c>
      <c r="F2672" t="str">
        <f>VLOOKUP(A2672, Kickstarter!B:G, 6, FALSE)</f>
        <v>AU</v>
      </c>
      <c r="G2672" t="str">
        <f>VLOOKUP(A2672, Kickstarter!B:H, 7, FALSE)</f>
        <v>AUD</v>
      </c>
      <c r="H2672">
        <f>VLOOKUP(A2672, Kickstarter!B:I, 8, FALSE)</f>
        <v>1406593780</v>
      </c>
    </row>
    <row r="2673" spans="1:8" ht="45" x14ac:dyDescent="0.25">
      <c r="A2673" s="1" t="s">
        <v>2671</v>
      </c>
      <c r="B2673" s="1" t="str">
        <f>VLOOKUP(A2673, Kickstarter!B:C, 2, FALSE)</f>
        <v>We will build hubs so that teens can use tech to develop business solutions to their communities greatest challenges. Help us!</v>
      </c>
      <c r="C2673" s="9">
        <f>VLOOKUP(A2673, Kickstarter!B:E, 3, FALSE)</f>
        <v>25000</v>
      </c>
      <c r="D2673">
        <f>VLOOKUP(A2673, Kickstarter!B:E, 4, FALSE)</f>
        <v>2836</v>
      </c>
      <c r="E2673" t="str">
        <f>VLOOKUP(A2673, Kickstarter!B:F, 5, FALSE)</f>
        <v>failed</v>
      </c>
      <c r="F2673" t="str">
        <f>VLOOKUP(A2673, Kickstarter!B:G, 6, FALSE)</f>
        <v>US</v>
      </c>
      <c r="G2673" t="str">
        <f>VLOOKUP(A2673, Kickstarter!B:H, 7, FALSE)</f>
        <v>USD</v>
      </c>
      <c r="H2673">
        <f>VLOOKUP(A2673, Kickstarter!B:I, 8, FALSE)</f>
        <v>1419017880</v>
      </c>
    </row>
    <row r="2674" spans="1:8" ht="60" x14ac:dyDescent="0.25">
      <c r="A2674" s="1" t="s">
        <v>2672</v>
      </c>
      <c r="B2674" s="1" t="str">
        <f>VLOOKUP(A2674, Kickstarter!B:C, 2, FALSE)</f>
        <v>Manylabs aims to help support 20 new residents working on open, low-cost, accessible tools for science and science education.</v>
      </c>
      <c r="C2674" s="9">
        <f>VLOOKUP(A2674, Kickstarter!B:E, 3, FALSE)</f>
        <v>10000</v>
      </c>
      <c r="D2674">
        <f>VLOOKUP(A2674, Kickstarter!B:E, 4, FALSE)</f>
        <v>3319</v>
      </c>
      <c r="E2674" t="str">
        <f>VLOOKUP(A2674, Kickstarter!B:F, 5, FALSE)</f>
        <v>failed</v>
      </c>
      <c r="F2674" t="str">
        <f>VLOOKUP(A2674, Kickstarter!B:G, 6, FALSE)</f>
        <v>US</v>
      </c>
      <c r="G2674" t="str">
        <f>VLOOKUP(A2674, Kickstarter!B:H, 7, FALSE)</f>
        <v>USD</v>
      </c>
      <c r="H2674">
        <f>VLOOKUP(A2674, Kickstarter!B:I, 8, FALSE)</f>
        <v>1451282400</v>
      </c>
    </row>
    <row r="2675" spans="1:8" ht="60" x14ac:dyDescent="0.25">
      <c r="A2675" s="1" t="s">
        <v>2673</v>
      </c>
      <c r="B2675" s="1" t="str">
        <f>VLOOKUP(A2675, Kickstarter!B:C, 2, FALSE)</f>
        <v>We're opening up a Pixel Academy in Manhattan and we need your help to fill it with technology and tools for New York City's kids!</v>
      </c>
      <c r="C2675" s="9">
        <f>VLOOKUP(A2675, Kickstarter!B:E, 3, FALSE)</f>
        <v>40000</v>
      </c>
      <c r="D2675">
        <f>VLOOKUP(A2675, Kickstarter!B:E, 4, FALSE)</f>
        <v>11032</v>
      </c>
      <c r="E2675" t="str">
        <f>VLOOKUP(A2675, Kickstarter!B:F, 5, FALSE)</f>
        <v>failed</v>
      </c>
      <c r="F2675" t="str">
        <f>VLOOKUP(A2675, Kickstarter!B:G, 6, FALSE)</f>
        <v>US</v>
      </c>
      <c r="G2675" t="str">
        <f>VLOOKUP(A2675, Kickstarter!B:H, 7, FALSE)</f>
        <v>USD</v>
      </c>
      <c r="H2675">
        <f>VLOOKUP(A2675, Kickstarter!B:I, 8, FALSE)</f>
        <v>1414622700</v>
      </c>
    </row>
    <row r="2676" spans="1:8" ht="60" x14ac:dyDescent="0.25">
      <c r="A2676" s="1" t="s">
        <v>2674</v>
      </c>
      <c r="B2676" s="1" t="str">
        <f>VLOOKUP(A2676, Kickstarter!B:C, 2, FALSE)</f>
        <v>A project to give the people of Playa Blanca an independent, energized future - 
â€œLocal de Mariposas EÃ³licas Para un Futuro Mejorâ€</v>
      </c>
      <c r="C2676" s="9">
        <f>VLOOKUP(A2676, Kickstarter!B:E, 3, FALSE)</f>
        <v>35000</v>
      </c>
      <c r="D2676">
        <f>VLOOKUP(A2676, Kickstarter!B:E, 4, FALSE)</f>
        <v>21994</v>
      </c>
      <c r="E2676" t="str">
        <f>VLOOKUP(A2676, Kickstarter!B:F, 5, FALSE)</f>
        <v>failed</v>
      </c>
      <c r="F2676" t="str">
        <f>VLOOKUP(A2676, Kickstarter!B:G, 6, FALSE)</f>
        <v>US</v>
      </c>
      <c r="G2676" t="str">
        <f>VLOOKUP(A2676, Kickstarter!B:H, 7, FALSE)</f>
        <v>USD</v>
      </c>
      <c r="H2676">
        <f>VLOOKUP(A2676, Kickstarter!B:I, 8, FALSE)</f>
        <v>1467694740</v>
      </c>
    </row>
    <row r="2677" spans="1:8" ht="60" x14ac:dyDescent="0.25">
      <c r="A2677" s="1" t="s">
        <v>2675</v>
      </c>
      <c r="B2677" s="1" t="str">
        <f>VLOOKUP(A2677, Kickstarter!B:C, 2, FALSE)</f>
        <v>We are working to establish a collaborative work-space with the goal of creating a community of knowledge, design, and creativity.</v>
      </c>
      <c r="C2677" s="9">
        <f>VLOOKUP(A2677, Kickstarter!B:E, 3, FALSE)</f>
        <v>25000</v>
      </c>
      <c r="D2677">
        <f>VLOOKUP(A2677, Kickstarter!B:E, 4, FALSE)</f>
        <v>1897</v>
      </c>
      <c r="E2677" t="str">
        <f>VLOOKUP(A2677, Kickstarter!B:F, 5, FALSE)</f>
        <v>failed</v>
      </c>
      <c r="F2677" t="str">
        <f>VLOOKUP(A2677, Kickstarter!B:G, 6, FALSE)</f>
        <v>US</v>
      </c>
      <c r="G2677" t="str">
        <f>VLOOKUP(A2677, Kickstarter!B:H, 7, FALSE)</f>
        <v>USD</v>
      </c>
      <c r="H2677">
        <f>VLOOKUP(A2677, Kickstarter!B:I, 8, FALSE)</f>
        <v>1415655289</v>
      </c>
    </row>
    <row r="2678" spans="1:8" ht="60" x14ac:dyDescent="0.25">
      <c r="A2678" s="1" t="s">
        <v>2676</v>
      </c>
      <c r="B2678" s="1" t="str">
        <f>VLOOKUP(A2678, Kickstarter!B:C, 2, FALSE)</f>
        <v>Our aim is to provide high-end equipment and space for Toronto coders, filmmakers, and artists to develop cutting-edge VR content.</v>
      </c>
      <c r="C2678" s="9">
        <f>VLOOKUP(A2678, Kickstarter!B:E, 3, FALSE)</f>
        <v>2100</v>
      </c>
      <c r="D2678">
        <f>VLOOKUP(A2678, Kickstarter!B:E, 4, FALSE)</f>
        <v>1058</v>
      </c>
      <c r="E2678" t="str">
        <f>VLOOKUP(A2678, Kickstarter!B:F, 5, FALSE)</f>
        <v>failed</v>
      </c>
      <c r="F2678" t="str">
        <f>VLOOKUP(A2678, Kickstarter!B:G, 6, FALSE)</f>
        <v>CA</v>
      </c>
      <c r="G2678" t="str">
        <f>VLOOKUP(A2678, Kickstarter!B:H, 7, FALSE)</f>
        <v>CAD</v>
      </c>
      <c r="H2678">
        <f>VLOOKUP(A2678, Kickstarter!B:I, 8, FALSE)</f>
        <v>1463929174</v>
      </c>
    </row>
    <row r="2679" spans="1:8" ht="45" x14ac:dyDescent="0.25">
      <c r="A2679" s="1" t="s">
        <v>2677</v>
      </c>
      <c r="B2679" s="1" t="str">
        <f>VLOOKUP(A2679, Kickstarter!B:C, 2, FALSE)</f>
        <v>A mobile tech lab with cutting edge maker tools that travels to schools to offer free creative workshops for school age kids.</v>
      </c>
      <c r="C2679" s="9">
        <f>VLOOKUP(A2679, Kickstarter!B:E, 3, FALSE)</f>
        <v>19500</v>
      </c>
      <c r="D2679">
        <f>VLOOKUP(A2679, Kickstarter!B:E, 4, FALSE)</f>
        <v>3415</v>
      </c>
      <c r="E2679" t="str">
        <f>VLOOKUP(A2679, Kickstarter!B:F, 5, FALSE)</f>
        <v>failed</v>
      </c>
      <c r="F2679" t="str">
        <f>VLOOKUP(A2679, Kickstarter!B:G, 6, FALSE)</f>
        <v>US</v>
      </c>
      <c r="G2679" t="str">
        <f>VLOOKUP(A2679, Kickstarter!B:H, 7, FALSE)</f>
        <v>USD</v>
      </c>
      <c r="H2679">
        <f>VLOOKUP(A2679, Kickstarter!B:I, 8, FALSE)</f>
        <v>1404348143</v>
      </c>
    </row>
    <row r="2680" spans="1:8" ht="60" x14ac:dyDescent="0.25">
      <c r="A2680" s="1" t="s">
        <v>2678</v>
      </c>
      <c r="B2680" s="1" t="str">
        <f>VLOOKUP(A2680, Kickstarter!B:C, 2, FALSE)</f>
        <v>Wavegarden is the worldâ€™s longest man-made wave that creates ideal conditions for surfing. Help us and let's open one in Malaga!!</v>
      </c>
      <c r="C2680" s="9">
        <f>VLOOKUP(A2680, Kickstarter!B:E, 3, FALSE)</f>
        <v>8000000</v>
      </c>
      <c r="D2680">
        <f>VLOOKUP(A2680, Kickstarter!B:E, 4, FALSE)</f>
        <v>1100</v>
      </c>
      <c r="E2680" t="str">
        <f>VLOOKUP(A2680, Kickstarter!B:F, 5, FALSE)</f>
        <v>failed</v>
      </c>
      <c r="F2680" t="str">
        <f>VLOOKUP(A2680, Kickstarter!B:G, 6, FALSE)</f>
        <v>ES</v>
      </c>
      <c r="G2680" t="str">
        <f>VLOOKUP(A2680, Kickstarter!B:H, 7, FALSE)</f>
        <v>EUR</v>
      </c>
      <c r="H2680">
        <f>VLOOKUP(A2680, Kickstarter!B:I, 8, FALSE)</f>
        <v>1443121765</v>
      </c>
    </row>
    <row r="2681" spans="1:8" ht="60" x14ac:dyDescent="0.25">
      <c r="A2681" s="1" t="s">
        <v>2679</v>
      </c>
      <c r="B2681" s="1" t="str">
        <f>VLOOKUP(A2681, Kickstarter!B:C, 2, FALSE)</f>
        <v>A do-it-yourself auto garage in Des Moines, Iowa where people can learn how to work on cars &amp; those who know can share their knowledge.</v>
      </c>
      <c r="C2681" s="9">
        <f>VLOOKUP(A2681, Kickstarter!B:E, 3, FALSE)</f>
        <v>40000</v>
      </c>
      <c r="D2681">
        <f>VLOOKUP(A2681, Kickstarter!B:E, 4, FALSE)</f>
        <v>132</v>
      </c>
      <c r="E2681" t="str">
        <f>VLOOKUP(A2681, Kickstarter!B:F, 5, FALSE)</f>
        <v>failed</v>
      </c>
      <c r="F2681" t="str">
        <f>VLOOKUP(A2681, Kickstarter!B:G, 6, FALSE)</f>
        <v>US</v>
      </c>
      <c r="G2681" t="str">
        <f>VLOOKUP(A2681, Kickstarter!B:H, 7, FALSE)</f>
        <v>USD</v>
      </c>
      <c r="H2681">
        <f>VLOOKUP(A2681, Kickstarter!B:I, 8, FALSE)</f>
        <v>1425081694</v>
      </c>
    </row>
    <row r="2682" spans="1:8" ht="15.75" x14ac:dyDescent="0.25">
      <c r="A2682" s="1" t="s">
        <v>2680</v>
      </c>
      <c r="B2682" s="1" t="str">
        <f>VLOOKUP(A2682, Kickstarter!B:C, 2, FALSE)</f>
        <v>iHeartPillow, Connecting loved ones</v>
      </c>
      <c r="C2682" s="9">
        <f>VLOOKUP(A2682, Kickstarter!B:E, 3, FALSE)</f>
        <v>32000</v>
      </c>
      <c r="D2682">
        <f>VLOOKUP(A2682, Kickstarter!B:E, 4, FALSE)</f>
        <v>276</v>
      </c>
      <c r="E2682" t="str">
        <f>VLOOKUP(A2682, Kickstarter!B:F, 5, FALSE)</f>
        <v>failed</v>
      </c>
      <c r="F2682" t="str">
        <f>VLOOKUP(A2682, Kickstarter!B:G, 6, FALSE)</f>
        <v>ES</v>
      </c>
      <c r="G2682" t="str">
        <f>VLOOKUP(A2682, Kickstarter!B:H, 7, FALSE)</f>
        <v>EUR</v>
      </c>
      <c r="H2682">
        <f>VLOOKUP(A2682, Kickstarter!B:I, 8, FALSE)</f>
        <v>1459915491</v>
      </c>
    </row>
    <row r="2683" spans="1:8" ht="45" x14ac:dyDescent="0.25">
      <c r="A2683" s="1" t="s">
        <v>2681</v>
      </c>
      <c r="B2683" s="1" t="str">
        <f>VLOOKUP(A2683, Kickstarter!B:C, 2, FALSE)</f>
        <v>Jolly's Hot Dogs: A beef hot dog topped with deliciously seasoned ground beef, mustard and minced onions.</v>
      </c>
      <c r="C2683" s="9">
        <f>VLOOKUP(A2683, Kickstarter!B:E, 3, FALSE)</f>
        <v>8000</v>
      </c>
      <c r="D2683">
        <f>VLOOKUP(A2683, Kickstarter!B:E, 4, FALSE)</f>
        <v>55</v>
      </c>
      <c r="E2683" t="str">
        <f>VLOOKUP(A2683, Kickstarter!B:F, 5, FALSE)</f>
        <v>failed</v>
      </c>
      <c r="F2683" t="str">
        <f>VLOOKUP(A2683, Kickstarter!B:G, 6, FALSE)</f>
        <v>US</v>
      </c>
      <c r="G2683" t="str">
        <f>VLOOKUP(A2683, Kickstarter!B:H, 7, FALSE)</f>
        <v>USD</v>
      </c>
      <c r="H2683">
        <f>VLOOKUP(A2683, Kickstarter!B:I, 8, FALSE)</f>
        <v>1405027750</v>
      </c>
    </row>
    <row r="2684" spans="1:8" ht="45" x14ac:dyDescent="0.25">
      <c r="A2684" s="1" t="s">
        <v>2682</v>
      </c>
      <c r="B2684" s="1" t="str">
        <f>VLOOKUP(A2684, Kickstarter!B:C, 2, FALSE)</f>
        <v>Gourmet Toast is the culinary combination, neigh, perfection of America's most under-utilized snack: Toast.</v>
      </c>
      <c r="C2684" s="9">
        <f>VLOOKUP(A2684, Kickstarter!B:E, 3, FALSE)</f>
        <v>6000</v>
      </c>
      <c r="D2684">
        <f>VLOOKUP(A2684, Kickstarter!B:E, 4, FALSE)</f>
        <v>1698</v>
      </c>
      <c r="E2684" t="str">
        <f>VLOOKUP(A2684, Kickstarter!B:F, 5, FALSE)</f>
        <v>failed</v>
      </c>
      <c r="F2684" t="str">
        <f>VLOOKUP(A2684, Kickstarter!B:G, 6, FALSE)</f>
        <v>US</v>
      </c>
      <c r="G2684" t="str">
        <f>VLOOKUP(A2684, Kickstarter!B:H, 7, FALSE)</f>
        <v>USD</v>
      </c>
      <c r="H2684">
        <f>VLOOKUP(A2684, Kickstarter!B:I, 8, FALSE)</f>
        <v>1416635940</v>
      </c>
    </row>
    <row r="2685" spans="1:8" ht="60" x14ac:dyDescent="0.25">
      <c r="A2685" s="1" t="s">
        <v>2683</v>
      </c>
      <c r="B2685" s="1" t="str">
        <f>VLOOKUP(A2685, Kickstarter!B:C, 2, FALSE)</f>
        <v>Cereal isn't only for breakfast! Help me bring cereal to the 92% of Americans who eat cereal everyday. Out of the home and to you!</v>
      </c>
      <c r="C2685" s="9">
        <f>VLOOKUP(A2685, Kickstarter!B:E, 3, FALSE)</f>
        <v>15000</v>
      </c>
      <c r="D2685">
        <f>VLOOKUP(A2685, Kickstarter!B:E, 4, FALSE)</f>
        <v>36</v>
      </c>
      <c r="E2685" t="str">
        <f>VLOOKUP(A2685, Kickstarter!B:F, 5, FALSE)</f>
        <v>failed</v>
      </c>
      <c r="F2685" t="str">
        <f>VLOOKUP(A2685, Kickstarter!B:G, 6, FALSE)</f>
        <v>US</v>
      </c>
      <c r="G2685" t="str">
        <f>VLOOKUP(A2685, Kickstarter!B:H, 7, FALSE)</f>
        <v>USD</v>
      </c>
      <c r="H2685">
        <f>VLOOKUP(A2685, Kickstarter!B:I, 8, FALSE)</f>
        <v>1425233240</v>
      </c>
    </row>
    <row r="2686" spans="1:8" ht="60" x14ac:dyDescent="0.25">
      <c r="A2686" s="1" t="s">
        <v>2684</v>
      </c>
      <c r="B2686" s="1" t="str">
        <f>VLOOKUP(A2686, Kickstarter!B:C, 2, FALSE)</f>
        <v>Not all wings are created equal. We believe ours take flight above the rest. Come judge for yourself. To us it Ain't No Thang...</v>
      </c>
      <c r="C2686" s="9">
        <f>VLOOKUP(A2686, Kickstarter!B:E, 3, FALSE)</f>
        <v>70000</v>
      </c>
      <c r="D2686">
        <f>VLOOKUP(A2686, Kickstarter!B:E, 4, FALSE)</f>
        <v>800</v>
      </c>
      <c r="E2686" t="str">
        <f>VLOOKUP(A2686, Kickstarter!B:F, 5, FALSE)</f>
        <v>failed</v>
      </c>
      <c r="F2686" t="str">
        <f>VLOOKUP(A2686, Kickstarter!B:G, 6, FALSE)</f>
        <v>US</v>
      </c>
      <c r="G2686" t="str">
        <f>VLOOKUP(A2686, Kickstarter!B:H, 7, FALSE)</f>
        <v>USD</v>
      </c>
      <c r="H2686">
        <f>VLOOKUP(A2686, Kickstarter!B:I, 8, FALSE)</f>
        <v>1407621425</v>
      </c>
    </row>
    <row r="2687" spans="1:8" ht="60" x14ac:dyDescent="0.25">
      <c r="A2687" s="1" t="s">
        <v>2685</v>
      </c>
      <c r="B2687" s="1" t="str">
        <f>VLOOKUP(A2687, Kickstarter!B:C, 2, FALSE)</f>
        <v>Home cooked meals made by Nana. Indiana's famous tenderloin sandwiches, Nana's homemade cole slaw and so much more.</v>
      </c>
      <c r="C2687" s="9">
        <f>VLOOKUP(A2687, Kickstarter!B:E, 3, FALSE)</f>
        <v>50000</v>
      </c>
      <c r="D2687">
        <f>VLOOKUP(A2687, Kickstarter!B:E, 4, FALSE)</f>
        <v>10</v>
      </c>
      <c r="E2687" t="str">
        <f>VLOOKUP(A2687, Kickstarter!B:F, 5, FALSE)</f>
        <v>failed</v>
      </c>
      <c r="F2687" t="str">
        <f>VLOOKUP(A2687, Kickstarter!B:G, 6, FALSE)</f>
        <v>US</v>
      </c>
      <c r="G2687" t="str">
        <f>VLOOKUP(A2687, Kickstarter!B:H, 7, FALSE)</f>
        <v>USD</v>
      </c>
      <c r="H2687">
        <f>VLOOKUP(A2687, Kickstarter!B:I, 8, FALSE)</f>
        <v>1430149330</v>
      </c>
    </row>
    <row r="2688" spans="1:8" ht="60" x14ac:dyDescent="0.25">
      <c r="A2688" s="1" t="s">
        <v>2686</v>
      </c>
      <c r="B2688" s="1" t="str">
        <f>VLOOKUP(A2688, Kickstarter!B:C, 2, FALSE)</f>
        <v>2 years after a car accident, I was told that I could no longer work... I want to change that AND create something amazing Fair FOOD!</v>
      </c>
      <c r="C2688" s="9">
        <f>VLOOKUP(A2688, Kickstarter!B:E, 3, FALSE)</f>
        <v>30000</v>
      </c>
      <c r="D2688">
        <f>VLOOKUP(A2688, Kickstarter!B:E, 4, FALSE)</f>
        <v>0</v>
      </c>
      <c r="E2688" t="str">
        <f>VLOOKUP(A2688, Kickstarter!B:F, 5, FALSE)</f>
        <v>failed</v>
      </c>
      <c r="F2688" t="str">
        <f>VLOOKUP(A2688, Kickstarter!B:G, 6, FALSE)</f>
        <v>US</v>
      </c>
      <c r="G2688" t="str">
        <f>VLOOKUP(A2688, Kickstarter!B:H, 7, FALSE)</f>
        <v>USD</v>
      </c>
      <c r="H2688">
        <f>VLOOKUP(A2688, Kickstarter!B:I, 8, FALSE)</f>
        <v>1412119423</v>
      </c>
    </row>
    <row r="2689" spans="1:8" ht="45" x14ac:dyDescent="0.25">
      <c r="A2689" s="1" t="s">
        <v>2687</v>
      </c>
      <c r="B2689" s="1" t="str">
        <f>VLOOKUP(A2689, Kickstarter!B:C, 2, FALSE)</f>
        <v>Your American Pizzas, Wings, Stuffed Gouda Burger, Sweet &amp; Russet Potato Fries served on a food Truck!!</v>
      </c>
      <c r="C2689" s="9">
        <f>VLOOKUP(A2689, Kickstarter!B:E, 3, FALSE)</f>
        <v>15000</v>
      </c>
      <c r="D2689">
        <f>VLOOKUP(A2689, Kickstarter!B:E, 4, FALSE)</f>
        <v>0</v>
      </c>
      <c r="E2689" t="str">
        <f>VLOOKUP(A2689, Kickstarter!B:F, 5, FALSE)</f>
        <v>failed</v>
      </c>
      <c r="F2689" t="str">
        <f>VLOOKUP(A2689, Kickstarter!B:G, 6, FALSE)</f>
        <v>US</v>
      </c>
      <c r="G2689" t="str">
        <f>VLOOKUP(A2689, Kickstarter!B:H, 7, FALSE)</f>
        <v>USD</v>
      </c>
      <c r="H2689">
        <f>VLOOKUP(A2689, Kickstarter!B:I, 8, FALSE)</f>
        <v>1435591318</v>
      </c>
    </row>
    <row r="2690" spans="1:8" ht="30" x14ac:dyDescent="0.25">
      <c r="A2690" s="1" t="s">
        <v>2688</v>
      </c>
      <c r="B2690" s="1" t="str">
        <f>VLOOKUP(A2690, Kickstarter!B:C, 2, FALSE)</f>
        <v>The amazing gourmet Mac N Cheez Food Truck Campaigne!</v>
      </c>
      <c r="C2690" s="9">
        <f>VLOOKUP(A2690, Kickstarter!B:E, 3, FALSE)</f>
        <v>50000</v>
      </c>
      <c r="D2690">
        <f>VLOOKUP(A2690, Kickstarter!B:E, 4, FALSE)</f>
        <v>74</v>
      </c>
      <c r="E2690" t="str">
        <f>VLOOKUP(A2690, Kickstarter!B:F, 5, FALSE)</f>
        <v>failed</v>
      </c>
      <c r="F2690" t="str">
        <f>VLOOKUP(A2690, Kickstarter!B:G, 6, FALSE)</f>
        <v>US</v>
      </c>
      <c r="G2690" t="str">
        <f>VLOOKUP(A2690, Kickstarter!B:H, 7, FALSE)</f>
        <v>USD</v>
      </c>
      <c r="H2690">
        <f>VLOOKUP(A2690, Kickstarter!B:I, 8, FALSE)</f>
        <v>1424746800</v>
      </c>
    </row>
    <row r="2691" spans="1:8" ht="60" x14ac:dyDescent="0.25">
      <c r="A2691" s="1" t="s">
        <v>2689</v>
      </c>
      <c r="B2691" s="1" t="str">
        <f>VLOOKUP(A2691, Kickstarter!B:C, 2, FALSE)</f>
        <v>I am creating a high quality, local product only, concession trailer for local and remote events. Dearborn Brand, Winter's Brand, more.</v>
      </c>
      <c r="C2691" s="9">
        <f>VLOOKUP(A2691, Kickstarter!B:E, 3, FALSE)</f>
        <v>35000</v>
      </c>
      <c r="D2691">
        <f>VLOOKUP(A2691, Kickstarter!B:E, 4, FALSE)</f>
        <v>1</v>
      </c>
      <c r="E2691" t="str">
        <f>VLOOKUP(A2691, Kickstarter!B:F, 5, FALSE)</f>
        <v>failed</v>
      </c>
      <c r="F2691" t="str">
        <f>VLOOKUP(A2691, Kickstarter!B:G, 6, FALSE)</f>
        <v>US</v>
      </c>
      <c r="G2691" t="str">
        <f>VLOOKUP(A2691, Kickstarter!B:H, 7, FALSE)</f>
        <v>USD</v>
      </c>
      <c r="H2691">
        <f>VLOOKUP(A2691, Kickstarter!B:I, 8, FALSE)</f>
        <v>1469919890</v>
      </c>
    </row>
    <row r="2692" spans="1:8" ht="60" x14ac:dyDescent="0.25">
      <c r="A2692" s="1" t="s">
        <v>2690</v>
      </c>
      <c r="B2692" s="1" t="str">
        <f>VLOOKUP(A2692, Kickstarter!B:C, 2, FALSE)</f>
        <v>The stuffed chicken wing originators need YOUR help starting a restaurant so our AMAZING wings will be available to you 7 days a week!</v>
      </c>
      <c r="C2692" s="9">
        <f>VLOOKUP(A2692, Kickstarter!B:E, 3, FALSE)</f>
        <v>80000</v>
      </c>
      <c r="D2692">
        <f>VLOOKUP(A2692, Kickstarter!B:E, 4, FALSE)</f>
        <v>8586</v>
      </c>
      <c r="E2692" t="str">
        <f>VLOOKUP(A2692, Kickstarter!B:F, 5, FALSE)</f>
        <v>failed</v>
      </c>
      <c r="F2692" t="str">
        <f>VLOOKUP(A2692, Kickstarter!B:G, 6, FALSE)</f>
        <v>US</v>
      </c>
      <c r="G2692" t="str">
        <f>VLOOKUP(A2692, Kickstarter!B:H, 7, FALSE)</f>
        <v>USD</v>
      </c>
      <c r="H2692">
        <f>VLOOKUP(A2692, Kickstarter!B:I, 8, FALSE)</f>
        <v>1433298676</v>
      </c>
    </row>
    <row r="2693" spans="1:8" ht="30" x14ac:dyDescent="0.25">
      <c r="A2693" s="1" t="s">
        <v>2691</v>
      </c>
      <c r="B2693" s="1" t="str">
        <f>VLOOKUP(A2693, Kickstarter!B:C, 2, FALSE)</f>
        <v>A Great New local Food Truck serving up ethnic fusion inspired eats in Ottawa.</v>
      </c>
      <c r="C2693" s="9">
        <f>VLOOKUP(A2693, Kickstarter!B:E, 3, FALSE)</f>
        <v>65000</v>
      </c>
      <c r="D2693">
        <f>VLOOKUP(A2693, Kickstarter!B:E, 4, FALSE)</f>
        <v>35</v>
      </c>
      <c r="E2693" t="str">
        <f>VLOOKUP(A2693, Kickstarter!B:F, 5, FALSE)</f>
        <v>failed</v>
      </c>
      <c r="F2693" t="str">
        <f>VLOOKUP(A2693, Kickstarter!B:G, 6, FALSE)</f>
        <v>CA</v>
      </c>
      <c r="G2693" t="str">
        <f>VLOOKUP(A2693, Kickstarter!B:H, 7, FALSE)</f>
        <v>CAD</v>
      </c>
      <c r="H2693">
        <f>VLOOKUP(A2693, Kickstarter!B:I, 8, FALSE)</f>
        <v>1431278557</v>
      </c>
    </row>
    <row r="2694" spans="1:8" ht="45" x14ac:dyDescent="0.25">
      <c r="A2694" s="1" t="s">
        <v>2692</v>
      </c>
      <c r="B2694" s="1" t="str">
        <f>VLOOKUP(A2694, Kickstarter!B:C, 2, FALSE)</f>
        <v>Our food truck will bring you -
                       Fast, Fresh, Food -
                            Throughout the Omaha area</v>
      </c>
      <c r="C2694" s="9">
        <f>VLOOKUP(A2694, Kickstarter!B:E, 3, FALSE)</f>
        <v>3500</v>
      </c>
      <c r="D2694">
        <f>VLOOKUP(A2694, Kickstarter!B:E, 4, FALSE)</f>
        <v>25</v>
      </c>
      <c r="E2694" t="str">
        <f>VLOOKUP(A2694, Kickstarter!B:F, 5, FALSE)</f>
        <v>failed</v>
      </c>
      <c r="F2694" t="str">
        <f>VLOOKUP(A2694, Kickstarter!B:G, 6, FALSE)</f>
        <v>US</v>
      </c>
      <c r="G2694" t="str">
        <f>VLOOKUP(A2694, Kickstarter!B:H, 7, FALSE)</f>
        <v>USD</v>
      </c>
      <c r="H2694">
        <f>VLOOKUP(A2694, Kickstarter!B:I, 8, FALSE)</f>
        <v>1427266860</v>
      </c>
    </row>
    <row r="2695" spans="1:8" ht="60" x14ac:dyDescent="0.25">
      <c r="A2695" s="1" t="s">
        <v>2693</v>
      </c>
      <c r="B2695" s="1" t="str">
        <f>VLOOKUP(A2695, Kickstarter!B:C, 2, FALSE)</f>
        <v>I want to start a food truck that specializes in chili cheese dogs, using new kinds of meats, cheeses and toppings you wouldn't imagine</v>
      </c>
      <c r="C2695" s="9">
        <f>VLOOKUP(A2695, Kickstarter!B:E, 3, FALSE)</f>
        <v>5000</v>
      </c>
      <c r="D2695">
        <f>VLOOKUP(A2695, Kickstarter!B:E, 4, FALSE)</f>
        <v>40</v>
      </c>
      <c r="E2695" t="str">
        <f>VLOOKUP(A2695, Kickstarter!B:F, 5, FALSE)</f>
        <v>failed</v>
      </c>
      <c r="F2695" t="str">
        <f>VLOOKUP(A2695, Kickstarter!B:G, 6, FALSE)</f>
        <v>US</v>
      </c>
      <c r="G2695" t="str">
        <f>VLOOKUP(A2695, Kickstarter!B:H, 7, FALSE)</f>
        <v>USD</v>
      </c>
      <c r="H2695">
        <f>VLOOKUP(A2695, Kickstarter!B:I, 8, FALSE)</f>
        <v>1407899966</v>
      </c>
    </row>
    <row r="2696" spans="1:8" ht="60" x14ac:dyDescent="0.25">
      <c r="A2696" s="1" t="s">
        <v>2694</v>
      </c>
      <c r="B2696" s="1" t="str">
        <f>VLOOKUP(A2696, Kickstarter!B:C, 2, FALSE)</f>
        <v>Gourmet taco truck infusing savory smoky flavors into your tacos, so when you open your container the aroma and actual smoke  flows out</v>
      </c>
      <c r="C2696" s="9">
        <f>VLOOKUP(A2696, Kickstarter!B:E, 3, FALSE)</f>
        <v>30000</v>
      </c>
      <c r="D2696">
        <f>VLOOKUP(A2696, Kickstarter!B:E, 4, FALSE)</f>
        <v>1</v>
      </c>
      <c r="E2696" t="str">
        <f>VLOOKUP(A2696, Kickstarter!B:F, 5, FALSE)</f>
        <v>failed</v>
      </c>
      <c r="F2696" t="str">
        <f>VLOOKUP(A2696, Kickstarter!B:G, 6, FALSE)</f>
        <v>US</v>
      </c>
      <c r="G2696" t="str">
        <f>VLOOKUP(A2696, Kickstarter!B:H, 7, FALSE)</f>
        <v>USD</v>
      </c>
      <c r="H2696">
        <f>VLOOKUP(A2696, Kickstarter!B:I, 8, FALSE)</f>
        <v>1411701739</v>
      </c>
    </row>
    <row r="2697" spans="1:8" ht="45" x14ac:dyDescent="0.25">
      <c r="A2697" s="1" t="s">
        <v>2695</v>
      </c>
      <c r="B2697" s="1" t="str">
        <f>VLOOKUP(A2697, Kickstarter!B:C, 2, FALSE)</f>
        <v>I am creating food magic on the go! Amazing food isn't just for sitdown restaraunts anymore!</v>
      </c>
      <c r="C2697" s="9">
        <f>VLOOKUP(A2697, Kickstarter!B:E, 3, FALSE)</f>
        <v>15000</v>
      </c>
      <c r="D2697">
        <f>VLOOKUP(A2697, Kickstarter!B:E, 4, FALSE)</f>
        <v>71</v>
      </c>
      <c r="E2697" t="str">
        <f>VLOOKUP(A2697, Kickstarter!B:F, 5, FALSE)</f>
        <v>failed</v>
      </c>
      <c r="F2697" t="str">
        <f>VLOOKUP(A2697, Kickstarter!B:G, 6, FALSE)</f>
        <v>US</v>
      </c>
      <c r="G2697" t="str">
        <f>VLOOKUP(A2697, Kickstarter!B:H, 7, FALSE)</f>
        <v>USD</v>
      </c>
      <c r="H2697">
        <f>VLOOKUP(A2697, Kickstarter!B:I, 8, FALSE)</f>
        <v>1428981718</v>
      </c>
    </row>
    <row r="2698" spans="1:8" ht="60" x14ac:dyDescent="0.25">
      <c r="A2698" s="1" t="s">
        <v>2696</v>
      </c>
      <c r="B2698" s="1" t="str">
        <f>VLOOKUP(A2698, Kickstarter!B:C, 2, FALSE)</f>
        <v>The dream to own a food truck, rolling wherever the army sends me, hiring other military spouses and veterans alike! Giving back!</v>
      </c>
      <c r="C2698" s="9">
        <f>VLOOKUP(A2698, Kickstarter!B:E, 3, FALSE)</f>
        <v>60000</v>
      </c>
      <c r="D2698">
        <f>VLOOKUP(A2698, Kickstarter!B:E, 4, FALSE)</f>
        <v>3390</v>
      </c>
      <c r="E2698" t="str">
        <f>VLOOKUP(A2698, Kickstarter!B:F, 5, FALSE)</f>
        <v>failed</v>
      </c>
      <c r="F2698" t="str">
        <f>VLOOKUP(A2698, Kickstarter!B:G, 6, FALSE)</f>
        <v>US</v>
      </c>
      <c r="G2698" t="str">
        <f>VLOOKUP(A2698, Kickstarter!B:H, 7, FALSE)</f>
        <v>USD</v>
      </c>
      <c r="H2698">
        <f>VLOOKUP(A2698, Kickstarter!B:I, 8, FALSE)</f>
        <v>1419538560</v>
      </c>
    </row>
    <row r="2699" spans="1:8" ht="45" x14ac:dyDescent="0.25">
      <c r="A2699" s="1" t="s">
        <v>2697</v>
      </c>
      <c r="B2699" s="1" t="str">
        <f>VLOOKUP(A2699, Kickstarter!B:C, 2, FALSE)</f>
        <v>Stuffed waffles made from Dough. Sweet, savory, salty and then stuffed with meats, fruits, and sauces!</v>
      </c>
      <c r="C2699" s="9">
        <f>VLOOKUP(A2699, Kickstarter!B:E, 3, FALSE)</f>
        <v>23000</v>
      </c>
      <c r="D2699">
        <f>VLOOKUP(A2699, Kickstarter!B:E, 4, FALSE)</f>
        <v>6061</v>
      </c>
      <c r="E2699" t="str">
        <f>VLOOKUP(A2699, Kickstarter!B:F, 5, FALSE)</f>
        <v>failed</v>
      </c>
      <c r="F2699" t="str">
        <f>VLOOKUP(A2699, Kickstarter!B:G, 6, FALSE)</f>
        <v>US</v>
      </c>
      <c r="G2699" t="str">
        <f>VLOOKUP(A2699, Kickstarter!B:H, 7, FALSE)</f>
        <v>USD</v>
      </c>
      <c r="H2699">
        <f>VLOOKUP(A2699, Kickstarter!B:I, 8, FALSE)</f>
        <v>1438552800</v>
      </c>
    </row>
    <row r="2700" spans="1:8" ht="45" x14ac:dyDescent="0.25">
      <c r="A2700" s="1" t="s">
        <v>2698</v>
      </c>
      <c r="B2700" s="1" t="str">
        <f>VLOOKUP(A2700, Kickstarter!B:C, 2, FALSE)</f>
        <v>We 'd love to give some TLC to our vintage pink taco trailer so we can continue to cook our signature Baja style shrimp tacos!</v>
      </c>
      <c r="C2700" s="9">
        <f>VLOOKUP(A2700, Kickstarter!B:E, 3, FALSE)</f>
        <v>8000</v>
      </c>
      <c r="D2700">
        <f>VLOOKUP(A2700, Kickstarter!B:E, 4, FALSE)</f>
        <v>26.01</v>
      </c>
      <c r="E2700" t="str">
        <f>VLOOKUP(A2700, Kickstarter!B:F, 5, FALSE)</f>
        <v>failed</v>
      </c>
      <c r="F2700" t="str">
        <f>VLOOKUP(A2700, Kickstarter!B:G, 6, FALSE)</f>
        <v>US</v>
      </c>
      <c r="G2700" t="str">
        <f>VLOOKUP(A2700, Kickstarter!B:H, 7, FALSE)</f>
        <v>USD</v>
      </c>
      <c r="H2700">
        <f>VLOOKUP(A2700, Kickstarter!B:I, 8, FALSE)</f>
        <v>1403904808</v>
      </c>
    </row>
    <row r="2701" spans="1:8" ht="45" x14ac:dyDescent="0.25">
      <c r="A2701" s="1" t="s">
        <v>2699</v>
      </c>
      <c r="B2701" s="1" t="str">
        <f>VLOOKUP(A2701, Kickstarter!B:C, 2, FALSE)</f>
        <v>Hi, I want make my first bakery. Food truck was great, but I not have a car licence. So, help me to be my dream!</v>
      </c>
      <c r="C2701" s="9">
        <f>VLOOKUP(A2701, Kickstarter!B:E, 3, FALSE)</f>
        <v>2</v>
      </c>
      <c r="D2701">
        <f>VLOOKUP(A2701, Kickstarter!B:E, 4, FALSE)</f>
        <v>0</v>
      </c>
      <c r="E2701" t="str">
        <f>VLOOKUP(A2701, Kickstarter!B:F, 5, FALSE)</f>
        <v>failed</v>
      </c>
      <c r="F2701" t="str">
        <f>VLOOKUP(A2701, Kickstarter!B:G, 6, FALSE)</f>
        <v>CA</v>
      </c>
      <c r="G2701" t="str">
        <f>VLOOKUP(A2701, Kickstarter!B:H, 7, FALSE)</f>
        <v>CAD</v>
      </c>
      <c r="H2701">
        <f>VLOOKUP(A2701, Kickstarter!B:I, 8, FALSE)</f>
        <v>1407533463</v>
      </c>
    </row>
    <row r="2702" spans="1:8" ht="45" x14ac:dyDescent="0.25">
      <c r="A2702" s="1" t="s">
        <v>2700</v>
      </c>
      <c r="B2702" s="1" t="str">
        <f>VLOOKUP(A2702, Kickstarter!B:C, 2, FALSE)</f>
        <v>I currently own and operate a hot dog cart. I am hoping to purchase a used food truck so I can do business year round!</v>
      </c>
      <c r="C2702" s="9">
        <f>VLOOKUP(A2702, Kickstarter!B:E, 3, FALSE)</f>
        <v>9999</v>
      </c>
      <c r="D2702">
        <f>VLOOKUP(A2702, Kickstarter!B:E, 4, FALSE)</f>
        <v>70</v>
      </c>
      <c r="E2702" t="str">
        <f>VLOOKUP(A2702, Kickstarter!B:F, 5, FALSE)</f>
        <v>failed</v>
      </c>
      <c r="F2702" t="str">
        <f>VLOOKUP(A2702, Kickstarter!B:G, 6, FALSE)</f>
        <v>US</v>
      </c>
      <c r="G2702" t="str">
        <f>VLOOKUP(A2702, Kickstarter!B:H, 7, FALSE)</f>
        <v>USD</v>
      </c>
      <c r="H2702">
        <f>VLOOKUP(A2702, Kickstarter!B:I, 8, FALSE)</f>
        <v>1411073972</v>
      </c>
    </row>
    <row r="2703" spans="1:8" ht="60" x14ac:dyDescent="0.25">
      <c r="A2703" s="1" t="s">
        <v>2701</v>
      </c>
      <c r="B2703" s="1" t="str">
        <f>VLOOKUP(A2703, Kickstarter!B:C, 2, FALSE)</f>
        <v>We have been working extra hard to get our new training space ready and with a little extra help we hope to dream big for the future!</v>
      </c>
      <c r="C2703" s="9">
        <f>VLOOKUP(A2703, Kickstarter!B:E, 3, FALSE)</f>
        <v>3400</v>
      </c>
      <c r="D2703">
        <f>VLOOKUP(A2703, Kickstarter!B:E, 4, FALSE)</f>
        <v>1570</v>
      </c>
      <c r="E2703" t="str">
        <f>VLOOKUP(A2703, Kickstarter!B:F, 5, FALSE)</f>
        <v>live</v>
      </c>
      <c r="F2703" t="str">
        <f>VLOOKUP(A2703, Kickstarter!B:G, 6, FALSE)</f>
        <v>IE</v>
      </c>
      <c r="G2703" t="str">
        <f>VLOOKUP(A2703, Kickstarter!B:H, 7, FALSE)</f>
        <v>EUR</v>
      </c>
      <c r="H2703">
        <f>VLOOKUP(A2703, Kickstarter!B:I, 8, FALSE)</f>
        <v>1491586534</v>
      </c>
    </row>
    <row r="2704" spans="1:8" ht="60" x14ac:dyDescent="0.25">
      <c r="A2704" s="1" t="s">
        <v>2702</v>
      </c>
      <c r="B2704" s="1" t="str">
        <f>VLOOKUP(A2704, Kickstarter!B:C, 2, FALSE)</f>
        <v>The next phase of the evolution of Hygienic Art is the building of New London's first amphitheater, a covering for the Art Park.</v>
      </c>
      <c r="C2704" s="9">
        <f>VLOOKUP(A2704, Kickstarter!B:E, 3, FALSE)</f>
        <v>10000</v>
      </c>
      <c r="D2704">
        <f>VLOOKUP(A2704, Kickstarter!B:E, 4, FALSE)</f>
        <v>3441</v>
      </c>
      <c r="E2704" t="str">
        <f>VLOOKUP(A2704, Kickstarter!B:F, 5, FALSE)</f>
        <v>live</v>
      </c>
      <c r="F2704" t="str">
        <f>VLOOKUP(A2704, Kickstarter!B:G, 6, FALSE)</f>
        <v>US</v>
      </c>
      <c r="G2704" t="str">
        <f>VLOOKUP(A2704, Kickstarter!B:H, 7, FALSE)</f>
        <v>USD</v>
      </c>
      <c r="H2704">
        <f>VLOOKUP(A2704, Kickstarter!B:I, 8, FALSE)</f>
        <v>1491416077</v>
      </c>
    </row>
    <row r="2705" spans="1:8" ht="45" x14ac:dyDescent="0.25">
      <c r="A2705" s="1" t="s">
        <v>2703</v>
      </c>
      <c r="B2705" s="1" t="str">
        <f>VLOOKUP(A2705, Kickstarter!B:C, 2, FALSE)</f>
        <v>Â¡Tu nuevo espacio cultural multidisciplinario en el centro de Pachuca, Hidalgo</v>
      </c>
      <c r="C2705" s="9">
        <f>VLOOKUP(A2705, Kickstarter!B:E, 3, FALSE)</f>
        <v>40000</v>
      </c>
      <c r="D2705">
        <f>VLOOKUP(A2705, Kickstarter!B:E, 4, FALSE)</f>
        <v>41500</v>
      </c>
      <c r="E2705" t="str">
        <f>VLOOKUP(A2705, Kickstarter!B:F, 5, FALSE)</f>
        <v>live</v>
      </c>
      <c r="F2705" t="str">
        <f>VLOOKUP(A2705, Kickstarter!B:G, 6, FALSE)</f>
        <v>MX</v>
      </c>
      <c r="G2705" t="str">
        <f>VLOOKUP(A2705, Kickstarter!B:H, 7, FALSE)</f>
        <v>MXN</v>
      </c>
      <c r="H2705">
        <f>VLOOKUP(A2705, Kickstarter!B:I, 8, FALSE)</f>
        <v>1490196830</v>
      </c>
    </row>
    <row r="2706" spans="1:8" ht="60" x14ac:dyDescent="0.25">
      <c r="A2706" s="1" t="s">
        <v>2704</v>
      </c>
      <c r="B2706" s="1" t="str">
        <f>VLOOKUP(A2706, Kickstarter!B:C, 2, FALSE)</f>
        <v>We plan to rescue, relocate, and repurpose, a historic Little Red Brick House, to be incorporated into a riverfront amphitheater.</v>
      </c>
      <c r="C2706" s="9">
        <f>VLOOKUP(A2706, Kickstarter!B:E, 3, FALSE)</f>
        <v>19000</v>
      </c>
      <c r="D2706">
        <f>VLOOKUP(A2706, Kickstarter!B:E, 4, FALSE)</f>
        <v>1145</v>
      </c>
      <c r="E2706" t="str">
        <f>VLOOKUP(A2706, Kickstarter!B:F, 5, FALSE)</f>
        <v>live</v>
      </c>
      <c r="F2706" t="str">
        <f>VLOOKUP(A2706, Kickstarter!B:G, 6, FALSE)</f>
        <v>US</v>
      </c>
      <c r="G2706" t="str">
        <f>VLOOKUP(A2706, Kickstarter!B:H, 7, FALSE)</f>
        <v>USD</v>
      </c>
      <c r="H2706">
        <f>VLOOKUP(A2706, Kickstarter!B:I, 8, FALSE)</f>
        <v>1491421314</v>
      </c>
    </row>
    <row r="2707" spans="1:8" ht="30" x14ac:dyDescent="0.25">
      <c r="A2707" s="1" t="s">
        <v>2705</v>
      </c>
      <c r="B2707" s="1" t="str">
        <f>VLOOKUP(A2707, Kickstarter!B:C, 2, FALSE)</f>
        <v>Help light the lights at the historic Fischer Theatre in Danville, IL.</v>
      </c>
      <c r="C2707" s="9">
        <f>VLOOKUP(A2707, Kickstarter!B:E, 3, FALSE)</f>
        <v>16500</v>
      </c>
      <c r="D2707">
        <f>VLOOKUP(A2707, Kickstarter!B:E, 4, FALSE)</f>
        <v>1739</v>
      </c>
      <c r="E2707" t="str">
        <f>VLOOKUP(A2707, Kickstarter!B:F, 5, FALSE)</f>
        <v>live</v>
      </c>
      <c r="F2707" t="str">
        <f>VLOOKUP(A2707, Kickstarter!B:G, 6, FALSE)</f>
        <v>US</v>
      </c>
      <c r="G2707" t="str">
        <f>VLOOKUP(A2707, Kickstarter!B:H, 7, FALSE)</f>
        <v>USD</v>
      </c>
      <c r="H2707">
        <f>VLOOKUP(A2707, Kickstarter!B:I, 8, FALSE)</f>
        <v>1490389158</v>
      </c>
    </row>
    <row r="2708" spans="1:8" ht="45" x14ac:dyDescent="0.25">
      <c r="A2708" s="1" t="s">
        <v>2706</v>
      </c>
      <c r="B2708" s="1" t="str">
        <f>VLOOKUP(A2708, Kickstarter!B:C, 2, FALSE)</f>
        <v>A place where innovation, food, creativity and performance live year round in a historic building in Pioneer Square.</v>
      </c>
      <c r="C2708" s="9">
        <f>VLOOKUP(A2708, Kickstarter!B:E, 3, FALSE)</f>
        <v>35000</v>
      </c>
      <c r="D2708">
        <f>VLOOKUP(A2708, Kickstarter!B:E, 4, FALSE)</f>
        <v>39304</v>
      </c>
      <c r="E2708" t="str">
        <f>VLOOKUP(A2708, Kickstarter!B:F, 5, FALSE)</f>
        <v>successful</v>
      </c>
      <c r="F2708" t="str">
        <f>VLOOKUP(A2708, Kickstarter!B:G, 6, FALSE)</f>
        <v>US</v>
      </c>
      <c r="G2708" t="str">
        <f>VLOOKUP(A2708, Kickstarter!B:H, 7, FALSE)</f>
        <v>USD</v>
      </c>
      <c r="H2708">
        <f>VLOOKUP(A2708, Kickstarter!B:I, 8, FALSE)</f>
        <v>1413442740</v>
      </c>
    </row>
    <row r="2709" spans="1:8" ht="45" x14ac:dyDescent="0.25">
      <c r="A2709" s="1" t="s">
        <v>2707</v>
      </c>
      <c r="B2709" s="1" t="str">
        <f>VLOOKUP(A2709, Kickstarter!B:C, 2, FALSE)</f>
        <v>A new performance space in Seattle. A place for artists, comedians, and audiences to meet and collaborate!</v>
      </c>
      <c r="C2709" s="9">
        <f>VLOOKUP(A2709, Kickstarter!B:E, 3, FALSE)</f>
        <v>8000</v>
      </c>
      <c r="D2709">
        <f>VLOOKUP(A2709, Kickstarter!B:E, 4, FALSE)</f>
        <v>28067.57</v>
      </c>
      <c r="E2709" t="str">
        <f>VLOOKUP(A2709, Kickstarter!B:F, 5, FALSE)</f>
        <v>successful</v>
      </c>
      <c r="F2709" t="str">
        <f>VLOOKUP(A2709, Kickstarter!B:G, 6, FALSE)</f>
        <v>US</v>
      </c>
      <c r="G2709" t="str">
        <f>VLOOKUP(A2709, Kickstarter!B:H, 7, FALSE)</f>
        <v>USD</v>
      </c>
      <c r="H2709">
        <f>VLOOKUP(A2709, Kickstarter!B:I, 8, FALSE)</f>
        <v>1369637940</v>
      </c>
    </row>
    <row r="2710" spans="1:8" ht="45" x14ac:dyDescent="0.25">
      <c r="A2710" s="1" t="s">
        <v>2708</v>
      </c>
      <c r="B2710" s="1" t="str">
        <f>VLOOKUP(A2710, Kickstarter!B:C, 2, FALSE)</f>
        <v>Angel Comedy Club: A permanent home for Londonâ€™s loveliest comedy night - a community comedy club</v>
      </c>
      <c r="C2710" s="9">
        <f>VLOOKUP(A2710, Kickstarter!B:E, 3, FALSE)</f>
        <v>20000</v>
      </c>
      <c r="D2710">
        <f>VLOOKUP(A2710, Kickstarter!B:E, 4, FALSE)</f>
        <v>46643.07</v>
      </c>
      <c r="E2710" t="str">
        <f>VLOOKUP(A2710, Kickstarter!B:F, 5, FALSE)</f>
        <v>successful</v>
      </c>
      <c r="F2710" t="str">
        <f>VLOOKUP(A2710, Kickstarter!B:G, 6, FALSE)</f>
        <v>GB</v>
      </c>
      <c r="G2710" t="str">
        <f>VLOOKUP(A2710, Kickstarter!B:H, 7, FALSE)</f>
        <v>GBP</v>
      </c>
      <c r="H2710">
        <f>VLOOKUP(A2710, Kickstarter!B:I, 8, FALSE)</f>
        <v>1469119526</v>
      </c>
    </row>
    <row r="2711" spans="1:8" ht="45" x14ac:dyDescent="0.25">
      <c r="A2711" s="1" t="s">
        <v>2709</v>
      </c>
      <c r="B2711" s="1" t="str">
        <f>VLOOKUP(A2711, Kickstarter!B:C, 2, FALSE)</f>
        <v>Give contemporary circus an artistic home in America.  Help us launch the nationâ€™s first higher education program for circus.</v>
      </c>
      <c r="C2711" s="9">
        <f>VLOOKUP(A2711, Kickstarter!B:E, 3, FALSE)</f>
        <v>50000</v>
      </c>
      <c r="D2711">
        <f>VLOOKUP(A2711, Kickstarter!B:E, 4, FALSE)</f>
        <v>50803</v>
      </c>
      <c r="E2711" t="str">
        <f>VLOOKUP(A2711, Kickstarter!B:F, 5, FALSE)</f>
        <v>successful</v>
      </c>
      <c r="F2711" t="str">
        <f>VLOOKUP(A2711, Kickstarter!B:G, 6, FALSE)</f>
        <v>US</v>
      </c>
      <c r="G2711" t="str">
        <f>VLOOKUP(A2711, Kickstarter!B:H, 7, FALSE)</f>
        <v>USD</v>
      </c>
      <c r="H2711">
        <f>VLOOKUP(A2711, Kickstarter!B:I, 8, FALSE)</f>
        <v>1475553540</v>
      </c>
    </row>
    <row r="2712" spans="1:8" ht="30" x14ac:dyDescent="0.25">
      <c r="A2712" s="1" t="s">
        <v>2710</v>
      </c>
      <c r="B2712" s="1" t="str">
        <f>VLOOKUP(A2712, Kickstarter!B:C, 2, FALSE)</f>
        <v>Building Brooklyn's own creative venue for circus, theater and events of all types.</v>
      </c>
      <c r="C2712" s="9">
        <f>VLOOKUP(A2712, Kickstarter!B:E, 3, FALSE)</f>
        <v>60000</v>
      </c>
      <c r="D2712">
        <f>VLOOKUP(A2712, Kickstarter!B:E, 4, FALSE)</f>
        <v>92340.21</v>
      </c>
      <c r="E2712" t="str">
        <f>VLOOKUP(A2712, Kickstarter!B:F, 5, FALSE)</f>
        <v>successful</v>
      </c>
      <c r="F2712" t="str">
        <f>VLOOKUP(A2712, Kickstarter!B:G, 6, FALSE)</f>
        <v>US</v>
      </c>
      <c r="G2712" t="str">
        <f>VLOOKUP(A2712, Kickstarter!B:H, 7, FALSE)</f>
        <v>USD</v>
      </c>
      <c r="H2712">
        <f>VLOOKUP(A2712, Kickstarter!B:I, 8, FALSE)</f>
        <v>1407549600</v>
      </c>
    </row>
    <row r="2713" spans="1:8" ht="60" x14ac:dyDescent="0.25">
      <c r="A2713" s="1" t="s">
        <v>2711</v>
      </c>
      <c r="B2713" s="1" t="str">
        <f>VLOOKUP(A2713, Kickstarter!B:C, 2, FALSE)</f>
        <v>We're aiming to launch a production involving circus performers, musicians and artists in a new space, creating a night of live art.</v>
      </c>
      <c r="C2713" s="9">
        <f>VLOOKUP(A2713, Kickstarter!B:E, 3, FALSE)</f>
        <v>3910</v>
      </c>
      <c r="D2713">
        <f>VLOOKUP(A2713, Kickstarter!B:E, 4, FALSE)</f>
        <v>3938</v>
      </c>
      <c r="E2713" t="str">
        <f>VLOOKUP(A2713, Kickstarter!B:F, 5, FALSE)</f>
        <v>successful</v>
      </c>
      <c r="F2713" t="str">
        <f>VLOOKUP(A2713, Kickstarter!B:G, 6, FALSE)</f>
        <v>GB</v>
      </c>
      <c r="G2713" t="str">
        <f>VLOOKUP(A2713, Kickstarter!B:H, 7, FALSE)</f>
        <v>GBP</v>
      </c>
      <c r="H2713">
        <f>VLOOKUP(A2713, Kickstarter!B:I, 8, FALSE)</f>
        <v>1403301660</v>
      </c>
    </row>
    <row r="2714" spans="1:8" ht="60" x14ac:dyDescent="0.25">
      <c r="A2714" s="1" t="s">
        <v>2712</v>
      </c>
      <c r="B2714" s="1" t="str">
        <f>VLOOKUP(A2714, Kickstarter!B:C, 2, FALSE)</f>
        <v>Voix de Ville is a pop-up imaginarium of neo-vaudeville, musical extravaganza, circus arts, comedy, and theatre in a tiny circus tent!</v>
      </c>
      <c r="C2714" s="9">
        <f>VLOOKUP(A2714, Kickstarter!B:E, 3, FALSE)</f>
        <v>5500</v>
      </c>
      <c r="D2714">
        <f>VLOOKUP(A2714, Kickstarter!B:E, 4, FALSE)</f>
        <v>7226</v>
      </c>
      <c r="E2714" t="str">
        <f>VLOOKUP(A2714, Kickstarter!B:F, 5, FALSE)</f>
        <v>successful</v>
      </c>
      <c r="F2714" t="str">
        <f>VLOOKUP(A2714, Kickstarter!B:G, 6, FALSE)</f>
        <v>US</v>
      </c>
      <c r="G2714" t="str">
        <f>VLOOKUP(A2714, Kickstarter!B:H, 7, FALSE)</f>
        <v>USD</v>
      </c>
      <c r="H2714">
        <f>VLOOKUP(A2714, Kickstarter!B:I, 8, FALSE)</f>
        <v>1373738400</v>
      </c>
    </row>
    <row r="2715" spans="1:8" ht="60" x14ac:dyDescent="0.25">
      <c r="A2715" s="1" t="s">
        <v>2713</v>
      </c>
      <c r="B2715" s="1" t="str">
        <f>VLOOKUP(A2715, Kickstarter!B:C, 2, FALSE)</f>
        <v>Help support the Acro-Cats kitten and cat rescue and adoption effort! They need a bus to continue finding felines homes across the US.</v>
      </c>
      <c r="C2715" s="9">
        <f>VLOOKUP(A2715, Kickstarter!B:E, 3, FALSE)</f>
        <v>150000</v>
      </c>
      <c r="D2715">
        <f>VLOOKUP(A2715, Kickstarter!B:E, 4, FALSE)</f>
        <v>153362</v>
      </c>
      <c r="E2715" t="str">
        <f>VLOOKUP(A2715, Kickstarter!B:F, 5, FALSE)</f>
        <v>successful</v>
      </c>
      <c r="F2715" t="str">
        <f>VLOOKUP(A2715, Kickstarter!B:G, 6, FALSE)</f>
        <v>US</v>
      </c>
      <c r="G2715" t="str">
        <f>VLOOKUP(A2715, Kickstarter!B:H, 7, FALSE)</f>
        <v>USD</v>
      </c>
      <c r="H2715">
        <f>VLOOKUP(A2715, Kickstarter!B:I, 8, FALSE)</f>
        <v>1450971684</v>
      </c>
    </row>
    <row r="2716" spans="1:8" ht="45" x14ac:dyDescent="0.25">
      <c r="A2716" s="1" t="s">
        <v>2714</v>
      </c>
      <c r="B2716" s="1" t="str">
        <f>VLOOKUP(A2716, Kickstarter!B:C, 2, FALSE)</f>
        <v>The Crane will be the new home for independent theater in Northeast Minneapolis</v>
      </c>
      <c r="C2716" s="9">
        <f>VLOOKUP(A2716, Kickstarter!B:E, 3, FALSE)</f>
        <v>25000</v>
      </c>
      <c r="D2716">
        <f>VLOOKUP(A2716, Kickstarter!B:E, 4, FALSE)</f>
        <v>29089</v>
      </c>
      <c r="E2716" t="str">
        <f>VLOOKUP(A2716, Kickstarter!B:F, 5, FALSE)</f>
        <v>successful</v>
      </c>
      <c r="F2716" t="str">
        <f>VLOOKUP(A2716, Kickstarter!B:G, 6, FALSE)</f>
        <v>US</v>
      </c>
      <c r="G2716" t="str">
        <f>VLOOKUP(A2716, Kickstarter!B:H, 7, FALSE)</f>
        <v>USD</v>
      </c>
      <c r="H2716">
        <f>VLOOKUP(A2716, Kickstarter!B:I, 8, FALSE)</f>
        <v>1476486000</v>
      </c>
    </row>
    <row r="2717" spans="1:8" ht="60" x14ac:dyDescent="0.25">
      <c r="A2717" s="1" t="s">
        <v>2715</v>
      </c>
      <c r="B2717" s="1" t="str">
        <f>VLOOKUP(A2717, Kickstarter!B:C, 2, FALSE)</f>
        <v>The creators of Five Dollar Comedy Week are building a permanent home for affordable live comedy shows and classes in Philadelphia.</v>
      </c>
      <c r="C2717" s="9">
        <f>VLOOKUP(A2717, Kickstarter!B:E, 3, FALSE)</f>
        <v>12000</v>
      </c>
      <c r="D2717">
        <f>VLOOKUP(A2717, Kickstarter!B:E, 4, FALSE)</f>
        <v>31754.69</v>
      </c>
      <c r="E2717" t="str">
        <f>VLOOKUP(A2717, Kickstarter!B:F, 5, FALSE)</f>
        <v>successful</v>
      </c>
      <c r="F2717" t="str">
        <f>VLOOKUP(A2717, Kickstarter!B:G, 6, FALSE)</f>
        <v>US</v>
      </c>
      <c r="G2717" t="str">
        <f>VLOOKUP(A2717, Kickstarter!B:H, 7, FALSE)</f>
        <v>USD</v>
      </c>
      <c r="H2717">
        <f>VLOOKUP(A2717, Kickstarter!B:I, 8, FALSE)</f>
        <v>1456047228</v>
      </c>
    </row>
    <row r="2718" spans="1:8" ht="75" x14ac:dyDescent="0.25">
      <c r="A2718" s="1" t="s">
        <v>2716</v>
      </c>
      <c r="B2718" s="1" t="str">
        <f>VLOOKUP(A2718, Kickstarter!B:C, 2, FALSE)</f>
        <v>Love comedy? Get involved in creating a dedicated space for alternative comedy in Berlin.
(Das Video ist untertitelt. Klicke auf CC)</v>
      </c>
      <c r="C2718" s="9">
        <f>VLOOKUP(A2718, Kickstarter!B:E, 3, FALSE)</f>
        <v>10000</v>
      </c>
      <c r="D2718">
        <f>VLOOKUP(A2718, Kickstarter!B:E, 4, FALSE)</f>
        <v>11998.01</v>
      </c>
      <c r="E2718" t="str">
        <f>VLOOKUP(A2718, Kickstarter!B:F, 5, FALSE)</f>
        <v>successful</v>
      </c>
      <c r="F2718" t="str">
        <f>VLOOKUP(A2718, Kickstarter!B:G, 6, FALSE)</f>
        <v>DE</v>
      </c>
      <c r="G2718" t="str">
        <f>VLOOKUP(A2718, Kickstarter!B:H, 7, FALSE)</f>
        <v>EUR</v>
      </c>
      <c r="H2718">
        <f>VLOOKUP(A2718, Kickstarter!B:I, 8, FALSE)</f>
        <v>1444291193</v>
      </c>
    </row>
    <row r="2719" spans="1:8" ht="45" x14ac:dyDescent="0.25">
      <c r="A2719" s="1" t="s">
        <v>2717</v>
      </c>
      <c r="B2719" s="1" t="str">
        <f>VLOOKUP(A2719, Kickstarter!B:C, 2, FALSE)</f>
        <v>ONLY HOURS LEFT ON THE CAMPAIGN! Our stretch goal is $35k; let's build a home for standup/improv shows &amp; classes in VT!</v>
      </c>
      <c r="C2719" s="9">
        <f>VLOOKUP(A2719, Kickstarter!B:E, 3, FALSE)</f>
        <v>25000</v>
      </c>
      <c r="D2719">
        <f>VLOOKUP(A2719, Kickstarter!B:E, 4, FALSE)</f>
        <v>30026</v>
      </c>
      <c r="E2719" t="str">
        <f>VLOOKUP(A2719, Kickstarter!B:F, 5, FALSE)</f>
        <v>successful</v>
      </c>
      <c r="F2719" t="str">
        <f>VLOOKUP(A2719, Kickstarter!B:G, 6, FALSE)</f>
        <v>US</v>
      </c>
      <c r="G2719" t="str">
        <f>VLOOKUP(A2719, Kickstarter!B:H, 7, FALSE)</f>
        <v>USD</v>
      </c>
      <c r="H2719">
        <f>VLOOKUP(A2719, Kickstarter!B:I, 8, FALSE)</f>
        <v>1417906649</v>
      </c>
    </row>
    <row r="2720" spans="1:8" ht="60" x14ac:dyDescent="0.25">
      <c r="A2720" s="1" t="s">
        <v>2718</v>
      </c>
      <c r="B2720" s="1" t="str">
        <f>VLOOKUP(A2720, Kickstarter!B:C, 2, FALSE)</f>
        <v>The Bard has burst beyond the big top and we're reaching out to our Beloved Benefactors to help build our festival's future.</v>
      </c>
      <c r="C2720" s="9">
        <f>VLOOKUP(A2720, Kickstarter!B:E, 3, FALSE)</f>
        <v>18000</v>
      </c>
      <c r="D2720">
        <f>VLOOKUP(A2720, Kickstarter!B:E, 4, FALSE)</f>
        <v>18645</v>
      </c>
      <c r="E2720" t="str">
        <f>VLOOKUP(A2720, Kickstarter!B:F, 5, FALSE)</f>
        <v>successful</v>
      </c>
      <c r="F2720" t="str">
        <f>VLOOKUP(A2720, Kickstarter!B:G, 6, FALSE)</f>
        <v>US</v>
      </c>
      <c r="G2720" t="str">
        <f>VLOOKUP(A2720, Kickstarter!B:H, 7, FALSE)</f>
        <v>USD</v>
      </c>
      <c r="H2720">
        <f>VLOOKUP(A2720, Kickstarter!B:I, 8, FALSE)</f>
        <v>1462316400</v>
      </c>
    </row>
    <row r="2721" spans="1:8" ht="60" x14ac:dyDescent="0.25">
      <c r="A2721" s="1" t="s">
        <v>2719</v>
      </c>
      <c r="B2721" s="1" t="str">
        <f>VLOOKUP(A2721, Kickstarter!B:C, 2, FALSE)</f>
        <v>Our high school theater in Allentown, New Jersey was rad - in 1972. Help us bring our theater into present day and light up our stage!</v>
      </c>
      <c r="C2721" s="9">
        <f>VLOOKUP(A2721, Kickstarter!B:E, 3, FALSE)</f>
        <v>6000</v>
      </c>
      <c r="D2721">
        <f>VLOOKUP(A2721, Kickstarter!B:E, 4, FALSE)</f>
        <v>6530</v>
      </c>
      <c r="E2721" t="str">
        <f>VLOOKUP(A2721, Kickstarter!B:F, 5, FALSE)</f>
        <v>successful</v>
      </c>
      <c r="F2721" t="str">
        <f>VLOOKUP(A2721, Kickstarter!B:G, 6, FALSE)</f>
        <v>US</v>
      </c>
      <c r="G2721" t="str">
        <f>VLOOKUP(A2721, Kickstarter!B:H, 7, FALSE)</f>
        <v>USD</v>
      </c>
      <c r="H2721">
        <f>VLOOKUP(A2721, Kickstarter!B:I, 8, FALSE)</f>
        <v>1460936694</v>
      </c>
    </row>
    <row r="2722" spans="1:8" ht="45" x14ac:dyDescent="0.25">
      <c r="A2722" s="1" t="s">
        <v>2720</v>
      </c>
      <c r="B2722" s="1" t="str">
        <f>VLOOKUP(A2722, Kickstarter!B:C, 2, FALSE)</f>
        <v>An improv, sketch and experimental comedy and cocktail venue in downtown Grand Rapids, Michigan</v>
      </c>
      <c r="C2722" s="9">
        <f>VLOOKUP(A2722, Kickstarter!B:E, 3, FALSE)</f>
        <v>25000</v>
      </c>
      <c r="D2722">
        <f>VLOOKUP(A2722, Kickstarter!B:E, 4, FALSE)</f>
        <v>29531</v>
      </c>
      <c r="E2722" t="str">
        <f>VLOOKUP(A2722, Kickstarter!B:F, 5, FALSE)</f>
        <v>successful</v>
      </c>
      <c r="F2722" t="str">
        <f>VLOOKUP(A2722, Kickstarter!B:G, 6, FALSE)</f>
        <v>US</v>
      </c>
      <c r="G2722" t="str">
        <f>VLOOKUP(A2722, Kickstarter!B:H, 7, FALSE)</f>
        <v>USD</v>
      </c>
      <c r="H2722">
        <f>VLOOKUP(A2722, Kickstarter!B:I, 8, FALSE)</f>
        <v>1478866253</v>
      </c>
    </row>
    <row r="2723" spans="1:8" ht="60" x14ac:dyDescent="0.25">
      <c r="A2723" s="1" t="s">
        <v>2721</v>
      </c>
      <c r="B2723" s="1" t="str">
        <f>VLOOKUP(A2723, Kickstarter!B:C, 2, FALSE)</f>
        <v>Pi Crust is a breakout board for the Raspberry Pi that makes it easier to connect electronics - help us to bring this into kit form!</v>
      </c>
      <c r="C2723" s="9">
        <f>VLOOKUP(A2723, Kickstarter!B:E, 3, FALSE)</f>
        <v>750</v>
      </c>
      <c r="D2723">
        <f>VLOOKUP(A2723, Kickstarter!B:E, 4, FALSE)</f>
        <v>10965</v>
      </c>
      <c r="E2723" t="str">
        <f>VLOOKUP(A2723, Kickstarter!B:F, 5, FALSE)</f>
        <v>successful</v>
      </c>
      <c r="F2723" t="str">
        <f>VLOOKUP(A2723, Kickstarter!B:G, 6, FALSE)</f>
        <v>GB</v>
      </c>
      <c r="G2723" t="str">
        <f>VLOOKUP(A2723, Kickstarter!B:H, 7, FALSE)</f>
        <v>GBP</v>
      </c>
      <c r="H2723">
        <f>VLOOKUP(A2723, Kickstarter!B:I, 8, FALSE)</f>
        <v>1378494000</v>
      </c>
    </row>
    <row r="2724" spans="1:8" ht="60" x14ac:dyDescent="0.25">
      <c r="A2724" s="1" t="s">
        <v>2722</v>
      </c>
      <c r="B2724" s="1" t="str">
        <f>VLOOKUP(A2724, Kickstarter!B:C, 2, FALSE)</f>
        <v>Want people to put down their phone more often? Ransomly creates 'quiet' spaces to help us reconnect with the real people in our lives.</v>
      </c>
      <c r="C2724" s="9">
        <f>VLOOKUP(A2724, Kickstarter!B:E, 3, FALSE)</f>
        <v>5000</v>
      </c>
      <c r="D2724">
        <f>VLOOKUP(A2724, Kickstarter!B:E, 4, FALSE)</f>
        <v>12627</v>
      </c>
      <c r="E2724" t="str">
        <f>VLOOKUP(A2724, Kickstarter!B:F, 5, FALSE)</f>
        <v>successful</v>
      </c>
      <c r="F2724" t="str">
        <f>VLOOKUP(A2724, Kickstarter!B:G, 6, FALSE)</f>
        <v>US</v>
      </c>
      <c r="G2724" t="str">
        <f>VLOOKUP(A2724, Kickstarter!B:H, 7, FALSE)</f>
        <v>USD</v>
      </c>
      <c r="H2724">
        <f>VLOOKUP(A2724, Kickstarter!B:I, 8, FALSE)</f>
        <v>1485722053</v>
      </c>
    </row>
    <row r="2725" spans="1:8" ht="60" x14ac:dyDescent="0.25">
      <c r="A2725" s="1" t="s">
        <v>2723</v>
      </c>
      <c r="B2725" s="1" t="str">
        <f>VLOOKUP(A2725, Kickstarter!B:C, 2, FALSE)</f>
        <v>The most compact and versatile workout product designed to give you unlimited exercise options in the comfort of your home or office.</v>
      </c>
      <c r="C2725" s="9">
        <f>VLOOKUP(A2725, Kickstarter!B:E, 3, FALSE)</f>
        <v>12000</v>
      </c>
      <c r="D2725">
        <f>VLOOKUP(A2725, Kickstarter!B:E, 4, FALSE)</f>
        <v>16806</v>
      </c>
      <c r="E2725" t="str">
        <f>VLOOKUP(A2725, Kickstarter!B:F, 5, FALSE)</f>
        <v>successful</v>
      </c>
      <c r="F2725" t="str">
        <f>VLOOKUP(A2725, Kickstarter!B:G, 6, FALSE)</f>
        <v>US</v>
      </c>
      <c r="G2725" t="str">
        <f>VLOOKUP(A2725, Kickstarter!B:H, 7, FALSE)</f>
        <v>USD</v>
      </c>
      <c r="H2725">
        <f>VLOOKUP(A2725, Kickstarter!B:I, 8, FALSE)</f>
        <v>1420060088</v>
      </c>
    </row>
    <row r="2726" spans="1:8" ht="60" x14ac:dyDescent="0.25">
      <c r="A2726" s="1" t="s">
        <v>2724</v>
      </c>
      <c r="B2726" s="1" t="str">
        <f>VLOOKUP(A2726, Kickstarter!B:C, 2, FALSE)</f>
        <v>RPi.GPIO Quick reference for GPIO programming on Raspberry Pi. Python code &amp; port ID labels in a convenient 6" PCB ruler</v>
      </c>
      <c r="C2726" s="9">
        <f>VLOOKUP(A2726, Kickstarter!B:E, 3, FALSE)</f>
        <v>2468</v>
      </c>
      <c r="D2726">
        <f>VLOOKUP(A2726, Kickstarter!B:E, 4, FALSE)</f>
        <v>7326.88</v>
      </c>
      <c r="E2726" t="str">
        <f>VLOOKUP(A2726, Kickstarter!B:F, 5, FALSE)</f>
        <v>successful</v>
      </c>
      <c r="F2726" t="str">
        <f>VLOOKUP(A2726, Kickstarter!B:G, 6, FALSE)</f>
        <v>GB</v>
      </c>
      <c r="G2726" t="str">
        <f>VLOOKUP(A2726, Kickstarter!B:H, 7, FALSE)</f>
        <v>GBP</v>
      </c>
      <c r="H2726">
        <f>VLOOKUP(A2726, Kickstarter!B:I, 8, FALSE)</f>
        <v>1439625059</v>
      </c>
    </row>
    <row r="2727" spans="1:8" ht="45" x14ac:dyDescent="0.25">
      <c r="A2727" s="1" t="s">
        <v>2725</v>
      </c>
      <c r="B2727" s="1" t="str">
        <f>VLOOKUP(A2727, Kickstarter!B:C, 2, FALSE)</f>
        <v>Best Net Zero energy solution for new or existing house (no more heating or electricity bills).</v>
      </c>
      <c r="C2727" s="9">
        <f>VLOOKUP(A2727, Kickstarter!B:E, 3, FALSE)</f>
        <v>40000</v>
      </c>
      <c r="D2727">
        <f>VLOOKUP(A2727, Kickstarter!B:E, 4, FALSE)</f>
        <v>57817</v>
      </c>
      <c r="E2727" t="str">
        <f>VLOOKUP(A2727, Kickstarter!B:F, 5, FALSE)</f>
        <v>successful</v>
      </c>
      <c r="F2727" t="str">
        <f>VLOOKUP(A2727, Kickstarter!B:G, 6, FALSE)</f>
        <v>CA</v>
      </c>
      <c r="G2727" t="str">
        <f>VLOOKUP(A2727, Kickstarter!B:H, 7, FALSE)</f>
        <v>CAD</v>
      </c>
      <c r="H2727">
        <f>VLOOKUP(A2727, Kickstarter!B:I, 8, FALSE)</f>
        <v>1488390735</v>
      </c>
    </row>
    <row r="2728" spans="1:8" ht="15.75" x14ac:dyDescent="0.25">
      <c r="A2728" s="1" t="s">
        <v>2726</v>
      </c>
      <c r="B2728" s="1" t="str">
        <f>VLOOKUP(A2728, Kickstarter!B:C, 2, FALSE)</f>
        <v>Krimston TWO: iPhone Dual SIM Case</v>
      </c>
      <c r="C2728" s="9">
        <f>VLOOKUP(A2728, Kickstarter!B:E, 3, FALSE)</f>
        <v>100000</v>
      </c>
      <c r="D2728">
        <f>VLOOKUP(A2728, Kickstarter!B:E, 4, FALSE)</f>
        <v>105745</v>
      </c>
      <c r="E2728" t="str">
        <f>VLOOKUP(A2728, Kickstarter!B:F, 5, FALSE)</f>
        <v>successful</v>
      </c>
      <c r="F2728" t="str">
        <f>VLOOKUP(A2728, Kickstarter!B:G, 6, FALSE)</f>
        <v>US</v>
      </c>
      <c r="G2728" t="str">
        <f>VLOOKUP(A2728, Kickstarter!B:H, 7, FALSE)</f>
        <v>USD</v>
      </c>
      <c r="H2728">
        <f>VLOOKUP(A2728, Kickstarter!B:I, 8, FALSE)</f>
        <v>1461333311</v>
      </c>
    </row>
    <row r="2729" spans="1:8" ht="45" x14ac:dyDescent="0.25">
      <c r="A2729" s="1" t="s">
        <v>2727</v>
      </c>
      <c r="B2729" s="1" t="str">
        <f>VLOOKUP(A2729, Kickstarter!B:C, 2, FALSE)</f>
        <v>Introducing the PiDrive, a high capacity Solid State Drive (SSD) expansion card for the Raspberry Pi B+, A+, and B+ v2!</v>
      </c>
      <c r="C2729" s="9">
        <f>VLOOKUP(A2729, Kickstarter!B:E, 3, FALSE)</f>
        <v>10000</v>
      </c>
      <c r="D2729">
        <f>VLOOKUP(A2729, Kickstarter!B:E, 4, FALSE)</f>
        <v>49321</v>
      </c>
      <c r="E2729" t="str">
        <f>VLOOKUP(A2729, Kickstarter!B:F, 5, FALSE)</f>
        <v>successful</v>
      </c>
      <c r="F2729" t="str">
        <f>VLOOKUP(A2729, Kickstarter!B:G, 6, FALSE)</f>
        <v>US</v>
      </c>
      <c r="G2729" t="str">
        <f>VLOOKUP(A2729, Kickstarter!B:H, 7, FALSE)</f>
        <v>USD</v>
      </c>
      <c r="H2729">
        <f>VLOOKUP(A2729, Kickstarter!B:I, 8, FALSE)</f>
        <v>1438964063</v>
      </c>
    </row>
    <row r="2730" spans="1:8" ht="30" x14ac:dyDescent="0.25">
      <c r="A2730" s="1" t="s">
        <v>2728</v>
      </c>
      <c r="B2730" s="1" t="str">
        <f>VLOOKUP(A2730, Kickstarter!B:C, 2, FALSE)</f>
        <v>SSD, WiFi, RTC w/Battery and high power USB all in one shield.</v>
      </c>
      <c r="C2730" s="9">
        <f>VLOOKUP(A2730, Kickstarter!B:E, 3, FALSE)</f>
        <v>15000</v>
      </c>
      <c r="D2730">
        <f>VLOOKUP(A2730, Kickstarter!B:E, 4, FALSE)</f>
        <v>30274</v>
      </c>
      <c r="E2730" t="str">
        <f>VLOOKUP(A2730, Kickstarter!B:F, 5, FALSE)</f>
        <v>successful</v>
      </c>
      <c r="F2730" t="str">
        <f>VLOOKUP(A2730, Kickstarter!B:G, 6, FALSE)</f>
        <v>US</v>
      </c>
      <c r="G2730" t="str">
        <f>VLOOKUP(A2730, Kickstarter!B:H, 7, FALSE)</f>
        <v>USD</v>
      </c>
      <c r="H2730">
        <f>VLOOKUP(A2730, Kickstarter!B:I, 8, FALSE)</f>
        <v>1451485434</v>
      </c>
    </row>
    <row r="2731" spans="1:8" ht="30" x14ac:dyDescent="0.25">
      <c r="A2731" s="1" t="s">
        <v>2729</v>
      </c>
      <c r="B2731" s="1" t="str">
        <f>VLOOKUP(A2731, Kickstarter!B:C, 2, FALSE)</f>
        <v>A luggage that is more than a luggage! It is what you want it to be.</v>
      </c>
      <c r="C2731" s="9">
        <f>VLOOKUP(A2731, Kickstarter!B:E, 3, FALSE)</f>
        <v>7500</v>
      </c>
      <c r="D2731">
        <f>VLOOKUP(A2731, Kickstarter!B:E, 4, FALSE)</f>
        <v>7833</v>
      </c>
      <c r="E2731" t="str">
        <f>VLOOKUP(A2731, Kickstarter!B:F, 5, FALSE)</f>
        <v>successful</v>
      </c>
      <c r="F2731" t="str">
        <f>VLOOKUP(A2731, Kickstarter!B:G, 6, FALSE)</f>
        <v>US</v>
      </c>
      <c r="G2731" t="str">
        <f>VLOOKUP(A2731, Kickstarter!B:H, 7, FALSE)</f>
        <v>USD</v>
      </c>
      <c r="H2731">
        <f>VLOOKUP(A2731, Kickstarter!B:I, 8, FALSE)</f>
        <v>1430459197</v>
      </c>
    </row>
    <row r="2732" spans="1:8" ht="45" x14ac:dyDescent="0.25">
      <c r="A2732" s="1" t="s">
        <v>2730</v>
      </c>
      <c r="B2732" s="1" t="str">
        <f>VLOOKUP(A2732, Kickstarter!B:C, 2, FALSE)</f>
        <v>The world's most powerful portable speaker and guitar amplifier. Turns any surface into a speaker.</v>
      </c>
      <c r="C2732" s="9">
        <f>VLOOKUP(A2732, Kickstarter!B:E, 3, FALSE)</f>
        <v>27000</v>
      </c>
      <c r="D2732">
        <f>VLOOKUP(A2732, Kickstarter!B:E, 4, FALSE)</f>
        <v>45979.01</v>
      </c>
      <c r="E2732" t="str">
        <f>VLOOKUP(A2732, Kickstarter!B:F, 5, FALSE)</f>
        <v>successful</v>
      </c>
      <c r="F2732" t="str">
        <f>VLOOKUP(A2732, Kickstarter!B:G, 6, FALSE)</f>
        <v>US</v>
      </c>
      <c r="G2732" t="str">
        <f>VLOOKUP(A2732, Kickstarter!B:H, 7, FALSE)</f>
        <v>USD</v>
      </c>
      <c r="H2732">
        <f>VLOOKUP(A2732, Kickstarter!B:I, 8, FALSE)</f>
        <v>1366635575</v>
      </c>
    </row>
    <row r="2733" spans="1:8" ht="60" x14ac:dyDescent="0.25">
      <c r="A2733" s="1" t="s">
        <v>2731</v>
      </c>
      <c r="B2733" s="1" t="str">
        <f>VLOOKUP(A2733, Kickstarter!B:C, 2, FALSE)</f>
        <v>Providing a control system and cybersecurity hands-on educational platform for professionals, home-use, and academic institutions.</v>
      </c>
      <c r="C2733" s="9">
        <f>VLOOKUP(A2733, Kickstarter!B:E, 3, FALSE)</f>
        <v>30000</v>
      </c>
      <c r="D2733">
        <f>VLOOKUP(A2733, Kickstarter!B:E, 4, FALSE)</f>
        <v>31291</v>
      </c>
      <c r="E2733" t="str">
        <f>VLOOKUP(A2733, Kickstarter!B:F, 5, FALSE)</f>
        <v>successful</v>
      </c>
      <c r="F2733" t="str">
        <f>VLOOKUP(A2733, Kickstarter!B:G, 6, FALSE)</f>
        <v>US</v>
      </c>
      <c r="G2733" t="str">
        <f>VLOOKUP(A2733, Kickstarter!B:H, 7, FALSE)</f>
        <v>USD</v>
      </c>
      <c r="H2733">
        <f>VLOOKUP(A2733, Kickstarter!B:I, 8, FALSE)</f>
        <v>1413604800</v>
      </c>
    </row>
    <row r="2734" spans="1:8" ht="60" x14ac:dyDescent="0.25">
      <c r="A2734" s="1" t="s">
        <v>2732</v>
      </c>
      <c r="B2734" s="1" t="str">
        <f>VLOOKUP(A2734, Kickstarter!B:C, 2, FALSE)</f>
        <v>BrightFingers' lighting keyboard, gloves and software give kids a multi-sensory way to learn to type â€” and the desire to practice.</v>
      </c>
      <c r="C2734" s="9">
        <f>VLOOKUP(A2734, Kickstarter!B:E, 3, FALSE)</f>
        <v>12000</v>
      </c>
      <c r="D2734">
        <f>VLOOKUP(A2734, Kickstarter!B:E, 4, FALSE)</f>
        <v>14190</v>
      </c>
      <c r="E2734" t="str">
        <f>VLOOKUP(A2734, Kickstarter!B:F, 5, FALSE)</f>
        <v>successful</v>
      </c>
      <c r="F2734" t="str">
        <f>VLOOKUP(A2734, Kickstarter!B:G, 6, FALSE)</f>
        <v>US</v>
      </c>
      <c r="G2734" t="str">
        <f>VLOOKUP(A2734, Kickstarter!B:H, 7, FALSE)</f>
        <v>USD</v>
      </c>
      <c r="H2734">
        <f>VLOOKUP(A2734, Kickstarter!B:I, 8, FALSE)</f>
        <v>1369699200</v>
      </c>
    </row>
    <row r="2735" spans="1:8" ht="60" x14ac:dyDescent="0.25">
      <c r="A2735" s="1" t="s">
        <v>2733</v>
      </c>
      <c r="B2735" s="1" t="str">
        <f>VLOOKUP(A2735, Kickstarter!B:C, 2, FALSE)</f>
        <v>Students, makers, and engineers can write Linux software applications to achieve any network functions, such as NAS, VPN and Firewall.</v>
      </c>
      <c r="C2735" s="9">
        <f>VLOOKUP(A2735, Kickstarter!B:E, 3, FALSE)</f>
        <v>50000</v>
      </c>
      <c r="D2735">
        <f>VLOOKUP(A2735, Kickstarter!B:E, 4, FALSE)</f>
        <v>53769</v>
      </c>
      <c r="E2735" t="str">
        <f>VLOOKUP(A2735, Kickstarter!B:F, 5, FALSE)</f>
        <v>successful</v>
      </c>
      <c r="F2735" t="str">
        <f>VLOOKUP(A2735, Kickstarter!B:G, 6, FALSE)</f>
        <v>US</v>
      </c>
      <c r="G2735" t="str">
        <f>VLOOKUP(A2735, Kickstarter!B:H, 7, FALSE)</f>
        <v>USD</v>
      </c>
      <c r="H2735">
        <f>VLOOKUP(A2735, Kickstarter!B:I, 8, FALSE)</f>
        <v>1428643974</v>
      </c>
    </row>
    <row r="2736" spans="1:8" ht="60" x14ac:dyDescent="0.25">
      <c r="A2736" s="1" t="s">
        <v>2734</v>
      </c>
      <c r="B2736" s="1" t="str">
        <f>VLOOKUP(A2736, Kickstarter!B:C, 2, FALSE)</f>
        <v>Award-Winning Audio Design Experts Voix are back with their latest product. The amazing mi8| Retro Duo Wireless Stereo Sound System.</v>
      </c>
      <c r="C2736" s="9">
        <f>VLOOKUP(A2736, Kickstarter!B:E, 3, FALSE)</f>
        <v>1</v>
      </c>
      <c r="D2736">
        <f>VLOOKUP(A2736, Kickstarter!B:E, 4, FALSE)</f>
        <v>22603</v>
      </c>
      <c r="E2736" t="str">
        <f>VLOOKUP(A2736, Kickstarter!B:F, 5, FALSE)</f>
        <v>successful</v>
      </c>
      <c r="F2736" t="str">
        <f>VLOOKUP(A2736, Kickstarter!B:G, 6, FALSE)</f>
        <v>US</v>
      </c>
      <c r="G2736" t="str">
        <f>VLOOKUP(A2736, Kickstarter!B:H, 7, FALSE)</f>
        <v>USD</v>
      </c>
      <c r="H2736">
        <f>VLOOKUP(A2736, Kickstarter!B:I, 8, FALSE)</f>
        <v>1476395940</v>
      </c>
    </row>
    <row r="2737" spans="1:8" ht="60" x14ac:dyDescent="0.25">
      <c r="A2737" s="1" t="s">
        <v>2735</v>
      </c>
      <c r="B2737" s="1" t="str">
        <f>VLOOKUP(A2737, Kickstarter!B:C, 2, FALSE)</f>
        <v>The Pi Supply is an intelligent power switch for the Raspberry Pi which includes hard on and off switches and auto-off on shutdown.</v>
      </c>
      <c r="C2737" s="9">
        <f>VLOOKUP(A2737, Kickstarter!B:E, 3, FALSE)</f>
        <v>750</v>
      </c>
      <c r="D2737">
        <f>VLOOKUP(A2737, Kickstarter!B:E, 4, FALSE)</f>
        <v>7336.01</v>
      </c>
      <c r="E2737" t="str">
        <f>VLOOKUP(A2737, Kickstarter!B:F, 5, FALSE)</f>
        <v>successful</v>
      </c>
      <c r="F2737" t="str">
        <f>VLOOKUP(A2737, Kickstarter!B:G, 6, FALSE)</f>
        <v>GB</v>
      </c>
      <c r="G2737" t="str">
        <f>VLOOKUP(A2737, Kickstarter!B:H, 7, FALSE)</f>
        <v>GBP</v>
      </c>
      <c r="H2737">
        <f>VLOOKUP(A2737, Kickstarter!B:I, 8, FALSE)</f>
        <v>1363204800</v>
      </c>
    </row>
    <row r="2738" spans="1:8" ht="75" x14ac:dyDescent="0.25">
      <c r="A2738" s="1" t="s">
        <v>2736</v>
      </c>
      <c r="B2738" s="1" t="str">
        <f>VLOOKUP(A2738, Kickstarter!B:C, 2, FALSE)</f>
        <v>Fully Programmable Solar BMS ( Battery Management System ) Learn to program microcontrollers and HW design video tutorials
Open Source</v>
      </c>
      <c r="C2738" s="9">
        <f>VLOOKUP(A2738, Kickstarter!B:E, 3, FALSE)</f>
        <v>8000</v>
      </c>
      <c r="D2738">
        <f>VLOOKUP(A2738, Kickstarter!B:E, 4, FALSE)</f>
        <v>9832</v>
      </c>
      <c r="E2738" t="str">
        <f>VLOOKUP(A2738, Kickstarter!B:F, 5, FALSE)</f>
        <v>successful</v>
      </c>
      <c r="F2738" t="str">
        <f>VLOOKUP(A2738, Kickstarter!B:G, 6, FALSE)</f>
        <v>CA</v>
      </c>
      <c r="G2738" t="str">
        <f>VLOOKUP(A2738, Kickstarter!B:H, 7, FALSE)</f>
        <v>CAD</v>
      </c>
      <c r="H2738">
        <f>VLOOKUP(A2738, Kickstarter!B:I, 8, FALSE)</f>
        <v>1398268773</v>
      </c>
    </row>
    <row r="2739" spans="1:8" ht="60" x14ac:dyDescent="0.25">
      <c r="A2739" s="1" t="s">
        <v>2737</v>
      </c>
      <c r="B2739" s="1" t="str">
        <f>VLOOKUP(A2739, Kickstarter!B:C, 2, FALSE)</f>
        <v>An innovative portable generator that turns heat into electricity. Now with 10 Watts of power at your fingertips... all while you cook!</v>
      </c>
      <c r="C2739" s="9">
        <f>VLOOKUP(A2739, Kickstarter!B:E, 3, FALSE)</f>
        <v>30000</v>
      </c>
      <c r="D2739">
        <f>VLOOKUP(A2739, Kickstarter!B:E, 4, FALSE)</f>
        <v>73818.240000000005</v>
      </c>
      <c r="E2739" t="str">
        <f>VLOOKUP(A2739, Kickstarter!B:F, 5, FALSE)</f>
        <v>successful</v>
      </c>
      <c r="F2739" t="str">
        <f>VLOOKUP(A2739, Kickstarter!B:G, 6, FALSE)</f>
        <v>US</v>
      </c>
      <c r="G2739" t="str">
        <f>VLOOKUP(A2739, Kickstarter!B:H, 7, FALSE)</f>
        <v>USD</v>
      </c>
      <c r="H2739">
        <f>VLOOKUP(A2739, Kickstarter!B:I, 8, FALSE)</f>
        <v>1389812400</v>
      </c>
    </row>
    <row r="2740" spans="1:8" ht="45" x14ac:dyDescent="0.25">
      <c r="A2740" s="1" t="s">
        <v>2738</v>
      </c>
      <c r="B2740" s="1" t="str">
        <f>VLOOKUP(A2740, Kickstarter!B:C, 2, FALSE)</f>
        <v>Bringing back the Mojo to the new iPhone with our award winning  removable battery case with customized 3D printed top cover</v>
      </c>
      <c r="C2740" s="9">
        <f>VLOOKUP(A2740, Kickstarter!B:E, 3, FALSE)</f>
        <v>5000</v>
      </c>
      <c r="D2740">
        <f>VLOOKUP(A2740, Kickstarter!B:E, 4, FALSE)</f>
        <v>7397</v>
      </c>
      <c r="E2740" t="str">
        <f>VLOOKUP(A2740, Kickstarter!B:F, 5, FALSE)</f>
        <v>successful</v>
      </c>
      <c r="F2740" t="str">
        <f>VLOOKUP(A2740, Kickstarter!B:G, 6, FALSE)</f>
        <v>US</v>
      </c>
      <c r="G2740" t="str">
        <f>VLOOKUP(A2740, Kickstarter!B:H, 7, FALSE)</f>
        <v>USD</v>
      </c>
      <c r="H2740">
        <f>VLOOKUP(A2740, Kickstarter!B:I, 8, FALSE)</f>
        <v>1478402804</v>
      </c>
    </row>
    <row r="2741" spans="1:8" ht="60" x14ac:dyDescent="0.25">
      <c r="A2741" s="1" t="s">
        <v>2739</v>
      </c>
      <c r="B2741" s="1" t="str">
        <f>VLOOKUP(A2741, Kickstarter!B:C, 2, FALSE)</f>
        <v>LPLC Board; A powerful, low cost, ultra low power microcontroller development board with template software and online tutorials.</v>
      </c>
      <c r="C2741" s="9">
        <f>VLOOKUP(A2741, Kickstarter!B:E, 3, FALSE)</f>
        <v>1100</v>
      </c>
      <c r="D2741">
        <f>VLOOKUP(A2741, Kickstarter!B:E, 4, FALSE)</f>
        <v>4225</v>
      </c>
      <c r="E2741" t="str">
        <f>VLOOKUP(A2741, Kickstarter!B:F, 5, FALSE)</f>
        <v>successful</v>
      </c>
      <c r="F2741" t="str">
        <f>VLOOKUP(A2741, Kickstarter!B:G, 6, FALSE)</f>
        <v>GB</v>
      </c>
      <c r="G2741" t="str">
        <f>VLOOKUP(A2741, Kickstarter!B:H, 7, FALSE)</f>
        <v>GBP</v>
      </c>
      <c r="H2741">
        <f>VLOOKUP(A2741, Kickstarter!B:I, 8, FALSE)</f>
        <v>1399324717</v>
      </c>
    </row>
    <row r="2742" spans="1:8" ht="45" x14ac:dyDescent="0.25">
      <c r="A2742" s="1" t="s">
        <v>2740</v>
      </c>
      <c r="B2742" s="1" t="str">
        <f>VLOOKUP(A2742, Kickstarter!B:C, 2, FALSE)</f>
        <v>I am interested in testing the plant yields of this vertical garden as well as some other applications</v>
      </c>
      <c r="C2742" s="9">
        <f>VLOOKUP(A2742, Kickstarter!B:E, 3, FALSE)</f>
        <v>300</v>
      </c>
      <c r="D2742">
        <f>VLOOKUP(A2742, Kickstarter!B:E, 4, FALSE)</f>
        <v>310</v>
      </c>
      <c r="E2742" t="str">
        <f>VLOOKUP(A2742, Kickstarter!B:F, 5, FALSE)</f>
        <v>successful</v>
      </c>
      <c r="F2742" t="str">
        <f>VLOOKUP(A2742, Kickstarter!B:G, 6, FALSE)</f>
        <v>US</v>
      </c>
      <c r="G2742" t="str">
        <f>VLOOKUP(A2742, Kickstarter!B:H, 7, FALSE)</f>
        <v>USD</v>
      </c>
      <c r="H2742">
        <f>VLOOKUP(A2742, Kickstarter!B:I, 8, FALSE)</f>
        <v>1426117552</v>
      </c>
    </row>
    <row r="2743" spans="1:8" ht="30" x14ac:dyDescent="0.25">
      <c r="A2743" s="1" t="s">
        <v>2741</v>
      </c>
      <c r="B2743" s="1" t="str">
        <f>VLOOKUP(A2743, Kickstarter!B:C, 2, FALSE)</f>
        <v>Help me publish my 1st children's book as an aspiring author!</v>
      </c>
      <c r="C2743" s="9">
        <f>VLOOKUP(A2743, Kickstarter!B:E, 3, FALSE)</f>
        <v>8000</v>
      </c>
      <c r="D2743">
        <f>VLOOKUP(A2743, Kickstarter!B:E, 4, FALSE)</f>
        <v>35</v>
      </c>
      <c r="E2743" t="str">
        <f>VLOOKUP(A2743, Kickstarter!B:F, 5, FALSE)</f>
        <v>failed</v>
      </c>
      <c r="F2743" t="str">
        <f>VLOOKUP(A2743, Kickstarter!B:G, 6, FALSE)</f>
        <v>US</v>
      </c>
      <c r="G2743" t="str">
        <f>VLOOKUP(A2743, Kickstarter!B:H, 7, FALSE)</f>
        <v>USD</v>
      </c>
      <c r="H2743">
        <f>VLOOKUP(A2743, Kickstarter!B:I, 8, FALSE)</f>
        <v>1413770820</v>
      </c>
    </row>
    <row r="2744" spans="1:8" ht="45" x14ac:dyDescent="0.25">
      <c r="A2744" s="1" t="s">
        <v>2742</v>
      </c>
      <c r="B2744" s="1" t="str">
        <f>VLOOKUP(A2744, Kickstarter!B:C, 2, FALSE)</f>
        <v>The pachyderms at the Denver Zoo are moving. Follow along on the convoluted journey to their new home.</v>
      </c>
      <c r="C2744" s="9">
        <f>VLOOKUP(A2744, Kickstarter!B:E, 3, FALSE)</f>
        <v>2500</v>
      </c>
      <c r="D2744">
        <f>VLOOKUP(A2744, Kickstarter!B:E, 4, FALSE)</f>
        <v>731</v>
      </c>
      <c r="E2744" t="str">
        <f>VLOOKUP(A2744, Kickstarter!B:F, 5, FALSE)</f>
        <v>failed</v>
      </c>
      <c r="F2744" t="str">
        <f>VLOOKUP(A2744, Kickstarter!B:G, 6, FALSE)</f>
        <v>US</v>
      </c>
      <c r="G2744" t="str">
        <f>VLOOKUP(A2744, Kickstarter!B:H, 7, FALSE)</f>
        <v>USD</v>
      </c>
      <c r="H2744">
        <f>VLOOKUP(A2744, Kickstarter!B:I, 8, FALSE)</f>
        <v>1337102187</v>
      </c>
    </row>
    <row r="2745" spans="1:8" ht="60" x14ac:dyDescent="0.25">
      <c r="A2745" s="1" t="s">
        <v>2743</v>
      </c>
      <c r="B2745" s="1" t="str">
        <f>VLOOKUP(A2745, Kickstarter!B:C, 2, FALSE)</f>
        <v>One Christmas every child was naughty, and Santa's son 
St. Nick Jr sacrifices all his gifts over his whole life, for the children</v>
      </c>
      <c r="C2745" s="9">
        <f>VLOOKUP(A2745, Kickstarter!B:E, 3, FALSE)</f>
        <v>5999</v>
      </c>
      <c r="D2745">
        <f>VLOOKUP(A2745, Kickstarter!B:E, 4, FALSE)</f>
        <v>0</v>
      </c>
      <c r="E2745" t="str">
        <f>VLOOKUP(A2745, Kickstarter!B:F, 5, FALSE)</f>
        <v>failed</v>
      </c>
      <c r="F2745" t="str">
        <f>VLOOKUP(A2745, Kickstarter!B:G, 6, FALSE)</f>
        <v>US</v>
      </c>
      <c r="G2745" t="str">
        <f>VLOOKUP(A2745, Kickstarter!B:H, 7, FALSE)</f>
        <v>USD</v>
      </c>
      <c r="H2745">
        <f>VLOOKUP(A2745, Kickstarter!B:I, 8, FALSE)</f>
        <v>1476863607</v>
      </c>
    </row>
    <row r="2746" spans="1:8" ht="60" x14ac:dyDescent="0.25">
      <c r="A2746" s="1" t="s">
        <v>2744</v>
      </c>
      <c r="B2746" s="1" t="str">
        <f>VLOOKUP(A2746, Kickstarter!B:C, 2, FALSE)</f>
        <v>A fun &amp; exciting story to educate kids and their parents about the importance of honeybees &amp; the easy &amp; fun ways we can help the world.</v>
      </c>
      <c r="C2746" s="9">
        <f>VLOOKUP(A2746, Kickstarter!B:E, 3, FALSE)</f>
        <v>16000</v>
      </c>
      <c r="D2746">
        <f>VLOOKUP(A2746, Kickstarter!B:E, 4, FALSE)</f>
        <v>835</v>
      </c>
      <c r="E2746" t="str">
        <f>VLOOKUP(A2746, Kickstarter!B:F, 5, FALSE)</f>
        <v>failed</v>
      </c>
      <c r="F2746" t="str">
        <f>VLOOKUP(A2746, Kickstarter!B:G, 6, FALSE)</f>
        <v>US</v>
      </c>
      <c r="G2746" t="str">
        <f>VLOOKUP(A2746, Kickstarter!B:H, 7, FALSE)</f>
        <v>USD</v>
      </c>
      <c r="H2746">
        <f>VLOOKUP(A2746, Kickstarter!B:I, 8, FALSE)</f>
        <v>1330478998</v>
      </c>
    </row>
    <row r="2747" spans="1:8" ht="60" x14ac:dyDescent="0.25">
      <c r="A2747" s="1" t="s">
        <v>2745</v>
      </c>
      <c r="B2747" s="1" t="str">
        <f>VLOOKUP(A2747, Kickstarter!B:C, 2, FALSE)</f>
        <v>A spunky little girl, driven by a love of pumpkin pie, overcomes her fears and serendipitiously discovers what she'll be for Halloween</v>
      </c>
      <c r="C2747" s="9">
        <f>VLOOKUP(A2747, Kickstarter!B:E, 3, FALSE)</f>
        <v>8000</v>
      </c>
      <c r="D2747">
        <f>VLOOKUP(A2747, Kickstarter!B:E, 4, FALSE)</f>
        <v>1751</v>
      </c>
      <c r="E2747" t="str">
        <f>VLOOKUP(A2747, Kickstarter!B:F, 5, FALSE)</f>
        <v>failed</v>
      </c>
      <c r="F2747" t="str">
        <f>VLOOKUP(A2747, Kickstarter!B:G, 6, FALSE)</f>
        <v>US</v>
      </c>
      <c r="G2747" t="str">
        <f>VLOOKUP(A2747, Kickstarter!B:H, 7, FALSE)</f>
        <v>USD</v>
      </c>
      <c r="H2747">
        <f>VLOOKUP(A2747, Kickstarter!B:I, 8, FALSE)</f>
        <v>1342309368</v>
      </c>
    </row>
    <row r="2748" spans="1:8" ht="60" x14ac:dyDescent="0.25">
      <c r="A2748" s="1" t="s">
        <v>2746</v>
      </c>
      <c r="B2748" s="1" t="str">
        <f>VLOOKUP(A2748, Kickstarter!B:C, 2, FALSE)</f>
        <v>An easy fun way for children to understand the physical limitations of someone with CFIDS and Fibromyalgia using marbles and a jar.</v>
      </c>
      <c r="C2748" s="9">
        <f>VLOOKUP(A2748, Kickstarter!B:E, 3, FALSE)</f>
        <v>3000</v>
      </c>
      <c r="D2748">
        <f>VLOOKUP(A2748, Kickstarter!B:E, 4, FALSE)</f>
        <v>801</v>
      </c>
      <c r="E2748" t="str">
        <f>VLOOKUP(A2748, Kickstarter!B:F, 5, FALSE)</f>
        <v>failed</v>
      </c>
      <c r="F2748" t="str">
        <f>VLOOKUP(A2748, Kickstarter!B:G, 6, FALSE)</f>
        <v>US</v>
      </c>
      <c r="G2748" t="str">
        <f>VLOOKUP(A2748, Kickstarter!B:H, 7, FALSE)</f>
        <v>USD</v>
      </c>
      <c r="H2748">
        <f>VLOOKUP(A2748, Kickstarter!B:I, 8, FALSE)</f>
        <v>1409337911</v>
      </c>
    </row>
    <row r="2749" spans="1:8" ht="45" x14ac:dyDescent="0.25">
      <c r="A2749" s="1" t="s">
        <v>2747</v>
      </c>
      <c r="B2749" s="1" t="str">
        <f>VLOOKUP(A2749, Kickstarter!B:C, 2, FALSE)</f>
        <v>A collection of childrens poems written to educate, inspire and create quality time with parents. Beautifully illustrated, 44 pp.</v>
      </c>
      <c r="C2749" s="9">
        <f>VLOOKUP(A2749, Kickstarter!B:E, 3, FALSE)</f>
        <v>500</v>
      </c>
      <c r="D2749">
        <f>VLOOKUP(A2749, Kickstarter!B:E, 4, FALSE)</f>
        <v>140</v>
      </c>
      <c r="E2749" t="str">
        <f>VLOOKUP(A2749, Kickstarter!B:F, 5, FALSE)</f>
        <v>failed</v>
      </c>
      <c r="F2749" t="str">
        <f>VLOOKUP(A2749, Kickstarter!B:G, 6, FALSE)</f>
        <v>US</v>
      </c>
      <c r="G2749" t="str">
        <f>VLOOKUP(A2749, Kickstarter!B:H, 7, FALSE)</f>
        <v>USD</v>
      </c>
      <c r="H2749">
        <f>VLOOKUP(A2749, Kickstarter!B:I, 8, FALSE)</f>
        <v>1339816200</v>
      </c>
    </row>
    <row r="2750" spans="1:8" ht="45" x14ac:dyDescent="0.25">
      <c r="A2750" s="1" t="s">
        <v>2748</v>
      </c>
      <c r="B2750" s="1" t="str">
        <f>VLOOKUP(A2750, Kickstarter!B:C, 2, FALSE)</f>
        <v>Interactive Book with Audio to learn the Ojibwe Language for Children.  Website, Ebook and more!</v>
      </c>
      <c r="C2750" s="9">
        <f>VLOOKUP(A2750, Kickstarter!B:E, 3, FALSE)</f>
        <v>5000</v>
      </c>
      <c r="D2750">
        <f>VLOOKUP(A2750, Kickstarter!B:E, 4, FALSE)</f>
        <v>53</v>
      </c>
      <c r="E2750" t="str">
        <f>VLOOKUP(A2750, Kickstarter!B:F, 5, FALSE)</f>
        <v>failed</v>
      </c>
      <c r="F2750" t="str">
        <f>VLOOKUP(A2750, Kickstarter!B:G, 6, FALSE)</f>
        <v>US</v>
      </c>
      <c r="G2750" t="str">
        <f>VLOOKUP(A2750, Kickstarter!B:H, 7, FALSE)</f>
        <v>USD</v>
      </c>
      <c r="H2750">
        <f>VLOOKUP(A2750, Kickstarter!B:I, 8, FALSE)</f>
        <v>1472835802</v>
      </c>
    </row>
    <row r="2751" spans="1:8" ht="30" x14ac:dyDescent="0.25">
      <c r="A2751" s="1" t="s">
        <v>2749</v>
      </c>
      <c r="B2751" s="1" t="str">
        <f>VLOOKUP(A2751, Kickstarter!B:C, 2, FALSE)</f>
        <v>Self-publishing my children's book.</v>
      </c>
      <c r="C2751" s="9">
        <f>VLOOKUP(A2751, Kickstarter!B:E, 3, FALSE)</f>
        <v>10000</v>
      </c>
      <c r="D2751">
        <f>VLOOKUP(A2751, Kickstarter!B:E, 4, FALSE)</f>
        <v>110</v>
      </c>
      <c r="E2751" t="str">
        <f>VLOOKUP(A2751, Kickstarter!B:F, 5, FALSE)</f>
        <v>failed</v>
      </c>
      <c r="F2751" t="str">
        <f>VLOOKUP(A2751, Kickstarter!B:G, 6, FALSE)</f>
        <v>US</v>
      </c>
      <c r="G2751" t="str">
        <f>VLOOKUP(A2751, Kickstarter!B:H, 7, FALSE)</f>
        <v>USD</v>
      </c>
      <c r="H2751">
        <f>VLOOKUP(A2751, Kickstarter!B:I, 8, FALSE)</f>
        <v>1428171037</v>
      </c>
    </row>
    <row r="2752" spans="1:8" ht="45" x14ac:dyDescent="0.25">
      <c r="A2752" s="1" t="s">
        <v>2750</v>
      </c>
      <c r="B2752" s="1" t="str">
        <f>VLOOKUP(A2752, Kickstarter!B:C, 2, FALSE)</f>
        <v>This is a journal where parents daily write something positive about their child.  Places for pictures, too.</v>
      </c>
      <c r="C2752" s="9">
        <f>VLOOKUP(A2752, Kickstarter!B:E, 3, FALSE)</f>
        <v>1999</v>
      </c>
      <c r="D2752">
        <f>VLOOKUP(A2752, Kickstarter!B:E, 4, FALSE)</f>
        <v>0</v>
      </c>
      <c r="E2752" t="str">
        <f>VLOOKUP(A2752, Kickstarter!B:F, 5, FALSE)</f>
        <v>failed</v>
      </c>
      <c r="F2752" t="str">
        <f>VLOOKUP(A2752, Kickstarter!B:G, 6, FALSE)</f>
        <v>US</v>
      </c>
      <c r="G2752" t="str">
        <f>VLOOKUP(A2752, Kickstarter!B:H, 7, FALSE)</f>
        <v>USD</v>
      </c>
      <c r="H2752">
        <f>VLOOKUP(A2752, Kickstarter!B:I, 8, FALSE)</f>
        <v>1341086400</v>
      </c>
    </row>
    <row r="2753" spans="1:8" ht="60" x14ac:dyDescent="0.25">
      <c r="A2753" s="1" t="s">
        <v>2751</v>
      </c>
      <c r="B2753" s="1" t="str">
        <f>VLOOKUP(A2753, Kickstarter!B:C, 2, FALSE)</f>
        <v>"Daddy what's a divorce?" A child gains insight and wisdom to the miracles of GOD and helps a family reunite; in " GRACE SAVES THE DAY"</v>
      </c>
      <c r="C2753" s="9">
        <f>VLOOKUP(A2753, Kickstarter!B:E, 3, FALSE)</f>
        <v>3274</v>
      </c>
      <c r="D2753">
        <f>VLOOKUP(A2753, Kickstarter!B:E, 4, FALSE)</f>
        <v>0</v>
      </c>
      <c r="E2753" t="str">
        <f>VLOOKUP(A2753, Kickstarter!B:F, 5, FALSE)</f>
        <v>failed</v>
      </c>
      <c r="F2753" t="str">
        <f>VLOOKUP(A2753, Kickstarter!B:G, 6, FALSE)</f>
        <v>US</v>
      </c>
      <c r="G2753" t="str">
        <f>VLOOKUP(A2753, Kickstarter!B:H, 7, FALSE)</f>
        <v>USD</v>
      </c>
      <c r="H2753">
        <f>VLOOKUP(A2753, Kickstarter!B:I, 8, FALSE)</f>
        <v>1403039842</v>
      </c>
    </row>
    <row r="2754" spans="1:8" ht="60" x14ac:dyDescent="0.25">
      <c r="A2754" s="1" t="s">
        <v>2752</v>
      </c>
      <c r="B2754" s="1" t="str">
        <f>VLOOKUP(A2754, Kickstarter!B:C, 2, FALSE)</f>
        <v>Andrew wonders if his life would be more exciting if he'd been hatched a frog. Shiny and green just seems more exciting to him. Until..</v>
      </c>
      <c r="C2754" s="9">
        <f>VLOOKUP(A2754, Kickstarter!B:E, 3, FALSE)</f>
        <v>4800</v>
      </c>
      <c r="D2754">
        <f>VLOOKUP(A2754, Kickstarter!B:E, 4, FALSE)</f>
        <v>550</v>
      </c>
      <c r="E2754" t="str">
        <f>VLOOKUP(A2754, Kickstarter!B:F, 5, FALSE)</f>
        <v>failed</v>
      </c>
      <c r="F2754" t="str">
        <f>VLOOKUP(A2754, Kickstarter!B:G, 6, FALSE)</f>
        <v>US</v>
      </c>
      <c r="G2754" t="str">
        <f>VLOOKUP(A2754, Kickstarter!B:H, 7, FALSE)</f>
        <v>USD</v>
      </c>
      <c r="H2754">
        <f>VLOOKUP(A2754, Kickstarter!B:I, 8, FALSE)</f>
        <v>1324232504</v>
      </c>
    </row>
    <row r="2755" spans="1:8" ht="45" x14ac:dyDescent="0.25">
      <c r="A2755" s="1" t="s">
        <v>2753</v>
      </c>
      <c r="B2755" s="1" t="str">
        <f>VLOOKUP(A2755, Kickstarter!B:C, 2, FALSE)</f>
        <v>Written by my daughter and myself, illustrated by Jack Wiens. Everything is complete except for publishing.</v>
      </c>
      <c r="C2755" s="9">
        <f>VLOOKUP(A2755, Kickstarter!B:E, 3, FALSE)</f>
        <v>2000</v>
      </c>
      <c r="D2755">
        <f>VLOOKUP(A2755, Kickstarter!B:E, 4, FALSE)</f>
        <v>380</v>
      </c>
      <c r="E2755" t="str">
        <f>VLOOKUP(A2755, Kickstarter!B:F, 5, FALSE)</f>
        <v>failed</v>
      </c>
      <c r="F2755" t="str">
        <f>VLOOKUP(A2755, Kickstarter!B:G, 6, FALSE)</f>
        <v>US</v>
      </c>
      <c r="G2755" t="str">
        <f>VLOOKUP(A2755, Kickstarter!B:H, 7, FALSE)</f>
        <v>USD</v>
      </c>
      <c r="H2755">
        <f>VLOOKUP(A2755, Kickstarter!B:I, 8, FALSE)</f>
        <v>1346017023</v>
      </c>
    </row>
    <row r="2756" spans="1:8" ht="45" x14ac:dyDescent="0.25">
      <c r="A2756" s="1" t="s">
        <v>2754</v>
      </c>
      <c r="B2756" s="1" t="str">
        <f>VLOOKUP(A2756, Kickstarter!B:C, 2, FALSE)</f>
        <v>I have been a writer all my life. But until recently never a parent. I want to write a children book for my children, and yours!</v>
      </c>
      <c r="C2756" s="9">
        <f>VLOOKUP(A2756, Kickstarter!B:E, 3, FALSE)</f>
        <v>10000</v>
      </c>
      <c r="D2756">
        <f>VLOOKUP(A2756, Kickstarter!B:E, 4, FALSE)</f>
        <v>0</v>
      </c>
      <c r="E2756" t="str">
        <f>VLOOKUP(A2756, Kickstarter!B:F, 5, FALSE)</f>
        <v>failed</v>
      </c>
      <c r="F2756" t="str">
        <f>VLOOKUP(A2756, Kickstarter!B:G, 6, FALSE)</f>
        <v>US</v>
      </c>
      <c r="G2756" t="str">
        <f>VLOOKUP(A2756, Kickstarter!B:H, 7, FALSE)</f>
        <v>USD</v>
      </c>
      <c r="H2756">
        <f>VLOOKUP(A2756, Kickstarter!B:I, 8, FALSE)</f>
        <v>1410448551</v>
      </c>
    </row>
    <row r="2757" spans="1:8" ht="45" x14ac:dyDescent="0.25">
      <c r="A2757" s="1" t="s">
        <v>2755</v>
      </c>
      <c r="B2757" s="1" t="str">
        <f>VLOOKUP(A2757, Kickstarter!B:C, 2, FALSE)</f>
        <v>Colourful and imaginative book app for children, will be relished especially by those with Irish roots.</v>
      </c>
      <c r="C2757" s="9">
        <f>VLOOKUP(A2757, Kickstarter!B:E, 3, FALSE)</f>
        <v>500</v>
      </c>
      <c r="D2757">
        <f>VLOOKUP(A2757, Kickstarter!B:E, 4, FALSE)</f>
        <v>260</v>
      </c>
      <c r="E2757" t="str">
        <f>VLOOKUP(A2757, Kickstarter!B:F, 5, FALSE)</f>
        <v>failed</v>
      </c>
      <c r="F2757" t="str">
        <f>VLOOKUP(A2757, Kickstarter!B:G, 6, FALSE)</f>
        <v>IE</v>
      </c>
      <c r="G2757" t="str">
        <f>VLOOKUP(A2757, Kickstarter!B:H, 7, FALSE)</f>
        <v>EUR</v>
      </c>
      <c r="H2757">
        <f>VLOOKUP(A2757, Kickstarter!B:I, 8, FALSE)</f>
        <v>1428519527</v>
      </c>
    </row>
    <row r="2758" spans="1:8" ht="45" x14ac:dyDescent="0.25">
      <c r="A2758" s="1" t="s">
        <v>2756</v>
      </c>
      <c r="B2758" s="1" t="str">
        <f>VLOOKUP(A2758, Kickstarter!B:C, 2, FALSE)</f>
        <v>We all pray to the same God no matter what name we might refer to Him as.  Our children deserve to know this basic truth.</v>
      </c>
      <c r="C2758" s="9">
        <f>VLOOKUP(A2758, Kickstarter!B:E, 3, FALSE)</f>
        <v>10000</v>
      </c>
      <c r="D2758">
        <f>VLOOKUP(A2758, Kickstarter!B:E, 4, FALSE)</f>
        <v>1048</v>
      </c>
      <c r="E2758" t="str">
        <f>VLOOKUP(A2758, Kickstarter!B:F, 5, FALSE)</f>
        <v>failed</v>
      </c>
      <c r="F2758" t="str">
        <f>VLOOKUP(A2758, Kickstarter!B:G, 6, FALSE)</f>
        <v>US</v>
      </c>
      <c r="G2758" t="str">
        <f>VLOOKUP(A2758, Kickstarter!B:H, 7, FALSE)</f>
        <v>USD</v>
      </c>
      <c r="H2758">
        <f>VLOOKUP(A2758, Kickstarter!B:I, 8, FALSE)</f>
        <v>1389476201</v>
      </c>
    </row>
    <row r="2759" spans="1:8" ht="30" x14ac:dyDescent="0.25">
      <c r="A2759" s="1" t="s">
        <v>2757</v>
      </c>
      <c r="B2759" s="1" t="str">
        <f>VLOOKUP(A2759, Kickstarter!B:C, 2, FALSE)</f>
        <v>A children's letter book that Lampoons Hillary Clinton</v>
      </c>
      <c r="C2759" s="9">
        <f>VLOOKUP(A2759, Kickstarter!B:E, 3, FALSE)</f>
        <v>1500</v>
      </c>
      <c r="D2759">
        <f>VLOOKUP(A2759, Kickstarter!B:E, 4, FALSE)</f>
        <v>10</v>
      </c>
      <c r="E2759" t="str">
        <f>VLOOKUP(A2759, Kickstarter!B:F, 5, FALSE)</f>
        <v>failed</v>
      </c>
      <c r="F2759" t="str">
        <f>VLOOKUP(A2759, Kickstarter!B:G, 6, FALSE)</f>
        <v>US</v>
      </c>
      <c r="G2759" t="str">
        <f>VLOOKUP(A2759, Kickstarter!B:H, 7, FALSE)</f>
        <v>USD</v>
      </c>
      <c r="H2759">
        <f>VLOOKUP(A2759, Kickstarter!B:I, 8, FALSE)</f>
        <v>1470498332</v>
      </c>
    </row>
    <row r="2760" spans="1:8" ht="60" x14ac:dyDescent="0.25">
      <c r="A2760" s="1" t="s">
        <v>2758</v>
      </c>
      <c r="B2760" s="1" t="str">
        <f>VLOOKUP(A2760, Kickstarter!B:C, 2, FALSE)</f>
        <v>Water Bomb Fight, Swooped &amp; Moon You Are Unique by Soraya Yvette are Christ centred Aussie outdoor fun adventure books for tween/teens</v>
      </c>
      <c r="C2760" s="9">
        <f>VLOOKUP(A2760, Kickstarter!B:E, 3, FALSE)</f>
        <v>2000</v>
      </c>
      <c r="D2760">
        <f>VLOOKUP(A2760, Kickstarter!B:E, 4, FALSE)</f>
        <v>234</v>
      </c>
      <c r="E2760" t="str">
        <f>VLOOKUP(A2760, Kickstarter!B:F, 5, FALSE)</f>
        <v>failed</v>
      </c>
      <c r="F2760" t="str">
        <f>VLOOKUP(A2760, Kickstarter!B:G, 6, FALSE)</f>
        <v>AU</v>
      </c>
      <c r="G2760" t="str">
        <f>VLOOKUP(A2760, Kickstarter!B:H, 7, FALSE)</f>
        <v>AUD</v>
      </c>
      <c r="H2760">
        <f>VLOOKUP(A2760, Kickstarter!B:I, 8, FALSE)</f>
        <v>1476095783</v>
      </c>
    </row>
    <row r="2761" spans="1:8" ht="60" x14ac:dyDescent="0.25">
      <c r="A2761" s="1" t="s">
        <v>2759</v>
      </c>
      <c r="B2761" s="1" t="str">
        <f>VLOOKUP(A2761, Kickstarter!B:C, 2, FALSE)</f>
        <v>READY TO PRINT. A fun 38 page full color, hand illustrated children's book based on Australian animals and Indigenous Legends.</v>
      </c>
      <c r="C2761" s="9">
        <f>VLOOKUP(A2761, Kickstarter!B:E, 3, FALSE)</f>
        <v>1000</v>
      </c>
      <c r="D2761">
        <f>VLOOKUP(A2761, Kickstarter!B:E, 4, FALSE)</f>
        <v>105</v>
      </c>
      <c r="E2761" t="str">
        <f>VLOOKUP(A2761, Kickstarter!B:F, 5, FALSE)</f>
        <v>failed</v>
      </c>
      <c r="F2761" t="str">
        <f>VLOOKUP(A2761, Kickstarter!B:G, 6, FALSE)</f>
        <v>AU</v>
      </c>
      <c r="G2761" t="str">
        <f>VLOOKUP(A2761, Kickstarter!B:H, 7, FALSE)</f>
        <v>AUD</v>
      </c>
      <c r="H2761">
        <f>VLOOKUP(A2761, Kickstarter!B:I, 8, FALSE)</f>
        <v>1468658866</v>
      </c>
    </row>
    <row r="2762" spans="1:8" ht="60" x14ac:dyDescent="0.25">
      <c r="A2762" s="1" t="s">
        <v>2760</v>
      </c>
      <c r="B2762" s="1" t="str">
        <f>VLOOKUP(A2762, Kickstarter!B:C, 2, FALSE)</f>
        <v>A fantastic Doggie Adventure filled with laughter, tears and heroics. Lets get a fresh New Edition of Bosley published for all to enjoy</v>
      </c>
      <c r="C2762" s="9">
        <f>VLOOKUP(A2762, Kickstarter!B:E, 3, FALSE)</f>
        <v>5000</v>
      </c>
      <c r="D2762">
        <f>VLOOKUP(A2762, Kickstarter!B:E, 4, FALSE)</f>
        <v>0</v>
      </c>
      <c r="E2762" t="str">
        <f>VLOOKUP(A2762, Kickstarter!B:F, 5, FALSE)</f>
        <v>failed</v>
      </c>
      <c r="F2762" t="str">
        <f>VLOOKUP(A2762, Kickstarter!B:G, 6, FALSE)</f>
        <v>GB</v>
      </c>
      <c r="G2762" t="str">
        <f>VLOOKUP(A2762, Kickstarter!B:H, 7, FALSE)</f>
        <v>GBP</v>
      </c>
      <c r="H2762">
        <f>VLOOKUP(A2762, Kickstarter!B:I, 8, FALSE)</f>
        <v>1371726258</v>
      </c>
    </row>
    <row r="2763" spans="1:8" ht="30" x14ac:dyDescent="0.25">
      <c r="A2763" s="1" t="s">
        <v>2761</v>
      </c>
      <c r="B2763" s="1" t="str">
        <f>VLOOKUP(A2763, Kickstarter!B:C, 2, FALSE)</f>
        <v>Help me give away 500 copies of my picture book so more kids will know US geography!</v>
      </c>
      <c r="C2763" s="9">
        <f>VLOOKUP(A2763, Kickstarter!B:E, 3, FALSE)</f>
        <v>5000</v>
      </c>
      <c r="D2763">
        <f>VLOOKUP(A2763, Kickstarter!B:E, 4, FALSE)</f>
        <v>36</v>
      </c>
      <c r="E2763" t="str">
        <f>VLOOKUP(A2763, Kickstarter!B:F, 5, FALSE)</f>
        <v>failed</v>
      </c>
      <c r="F2763" t="str">
        <f>VLOOKUP(A2763, Kickstarter!B:G, 6, FALSE)</f>
        <v>US</v>
      </c>
      <c r="G2763" t="str">
        <f>VLOOKUP(A2763, Kickstarter!B:H, 7, FALSE)</f>
        <v>USD</v>
      </c>
      <c r="H2763">
        <f>VLOOKUP(A2763, Kickstarter!B:I, 8, FALSE)</f>
        <v>1357176693</v>
      </c>
    </row>
    <row r="2764" spans="1:8" ht="45" x14ac:dyDescent="0.25">
      <c r="A2764" s="1" t="s">
        <v>2762</v>
      </c>
      <c r="B2764" s="1" t="str">
        <f>VLOOKUP(A2764, Kickstarter!B:C, 2, FALSE)</f>
        <v>How-to book of toys and games constructed from materials found in nature, recyclable and easily available.</v>
      </c>
      <c r="C2764" s="9">
        <f>VLOOKUP(A2764, Kickstarter!B:E, 3, FALSE)</f>
        <v>3250</v>
      </c>
      <c r="D2764">
        <f>VLOOKUP(A2764, Kickstarter!B:E, 4, FALSE)</f>
        <v>25</v>
      </c>
      <c r="E2764" t="str">
        <f>VLOOKUP(A2764, Kickstarter!B:F, 5, FALSE)</f>
        <v>failed</v>
      </c>
      <c r="F2764" t="str">
        <f>VLOOKUP(A2764, Kickstarter!B:G, 6, FALSE)</f>
        <v>US</v>
      </c>
      <c r="G2764" t="str">
        <f>VLOOKUP(A2764, Kickstarter!B:H, 7, FALSE)</f>
        <v>USD</v>
      </c>
      <c r="H2764">
        <f>VLOOKUP(A2764, Kickstarter!B:I, 8, FALSE)</f>
        <v>1332114795</v>
      </c>
    </row>
    <row r="2765" spans="1:8" ht="30" x14ac:dyDescent="0.25">
      <c r="A2765" s="1" t="s">
        <v>2763</v>
      </c>
      <c r="B2765" s="1" t="str">
        <f>VLOOKUP(A2765, Kickstarter!B:C, 2, FALSE)</f>
        <v>How Santa finds childrens homes without getting lost by following certain stars.</v>
      </c>
      <c r="C2765" s="9">
        <f>VLOOKUP(A2765, Kickstarter!B:E, 3, FALSE)</f>
        <v>39400</v>
      </c>
      <c r="D2765">
        <f>VLOOKUP(A2765, Kickstarter!B:E, 4, FALSE)</f>
        <v>90</v>
      </c>
      <c r="E2765" t="str">
        <f>VLOOKUP(A2765, Kickstarter!B:F, 5, FALSE)</f>
        <v>failed</v>
      </c>
      <c r="F2765" t="str">
        <f>VLOOKUP(A2765, Kickstarter!B:G, 6, FALSE)</f>
        <v>US</v>
      </c>
      <c r="G2765" t="str">
        <f>VLOOKUP(A2765, Kickstarter!B:H, 7, FALSE)</f>
        <v>USD</v>
      </c>
      <c r="H2765">
        <f>VLOOKUP(A2765, Kickstarter!B:I, 8, FALSE)</f>
        <v>1369403684</v>
      </c>
    </row>
    <row r="2766" spans="1:8" ht="60" x14ac:dyDescent="0.25">
      <c r="A2766" s="1" t="s">
        <v>2764</v>
      </c>
      <c r="B2766" s="1" t="str">
        <f>VLOOKUP(A2766, Kickstarter!B:C, 2, FALSE)</f>
        <v>My Budding Bears are four teddy bears living in an enchanted garden sharing friendship, tea parties and delightful adventures.</v>
      </c>
      <c r="C2766" s="9">
        <f>VLOOKUP(A2766, Kickstarter!B:E, 3, FALSE)</f>
        <v>4000</v>
      </c>
      <c r="D2766">
        <f>VLOOKUP(A2766, Kickstarter!B:E, 4, FALSE)</f>
        <v>45</v>
      </c>
      <c r="E2766" t="str">
        <f>VLOOKUP(A2766, Kickstarter!B:F, 5, FALSE)</f>
        <v>failed</v>
      </c>
      <c r="F2766" t="str">
        <f>VLOOKUP(A2766, Kickstarter!B:G, 6, FALSE)</f>
        <v>US</v>
      </c>
      <c r="G2766" t="str">
        <f>VLOOKUP(A2766, Kickstarter!B:H, 7, FALSE)</f>
        <v>USD</v>
      </c>
      <c r="H2766">
        <f>VLOOKUP(A2766, Kickstarter!B:I, 8, FALSE)</f>
        <v>1338404400</v>
      </c>
    </row>
    <row r="2767" spans="1:8" ht="45" x14ac:dyDescent="0.25">
      <c r="A2767" s="1" t="s">
        <v>2765</v>
      </c>
      <c r="B2767" s="1" t="str">
        <f>VLOOKUP(A2767, Kickstarter!B:C, 2, FALSE)</f>
        <v>I am writing an illustrated book for children ages 3 to 7 that meshes technology in everyday life stories.</v>
      </c>
      <c r="C2767" s="9">
        <f>VLOOKUP(A2767, Kickstarter!B:E, 3, FALSE)</f>
        <v>4000</v>
      </c>
      <c r="D2767">
        <f>VLOOKUP(A2767, Kickstarter!B:E, 4, FALSE)</f>
        <v>0</v>
      </c>
      <c r="E2767" t="str">
        <f>VLOOKUP(A2767, Kickstarter!B:F, 5, FALSE)</f>
        <v>failed</v>
      </c>
      <c r="F2767" t="str">
        <f>VLOOKUP(A2767, Kickstarter!B:G, 6, FALSE)</f>
        <v>US</v>
      </c>
      <c r="G2767" t="str">
        <f>VLOOKUP(A2767, Kickstarter!B:H, 7, FALSE)</f>
        <v>USD</v>
      </c>
      <c r="H2767">
        <f>VLOOKUP(A2767, Kickstarter!B:I, 8, FALSE)</f>
        <v>1351432428</v>
      </c>
    </row>
    <row r="2768" spans="1:8" ht="60" x14ac:dyDescent="0.25">
      <c r="A2768" s="1" t="s">
        <v>2766</v>
      </c>
      <c r="B2768" s="1" t="str">
        <f>VLOOKUP(A2768, Kickstarter!B:C, 2, FALSE)</f>
        <v>Jambie is a children's book geared towards kids ages 4-9 years of age. This book teaches young children about making wise decisions.</v>
      </c>
      <c r="C2768" s="9">
        <f>VLOOKUP(A2768, Kickstarter!B:E, 3, FALSE)</f>
        <v>5000</v>
      </c>
      <c r="D2768">
        <f>VLOOKUP(A2768, Kickstarter!B:E, 4, FALSE)</f>
        <v>100</v>
      </c>
      <c r="E2768" t="str">
        <f>VLOOKUP(A2768, Kickstarter!B:F, 5, FALSE)</f>
        <v>failed</v>
      </c>
      <c r="F2768" t="str">
        <f>VLOOKUP(A2768, Kickstarter!B:G, 6, FALSE)</f>
        <v>US</v>
      </c>
      <c r="G2768" t="str">
        <f>VLOOKUP(A2768, Kickstarter!B:H, 7, FALSE)</f>
        <v>USD</v>
      </c>
      <c r="H2768">
        <f>VLOOKUP(A2768, Kickstarter!B:I, 8, FALSE)</f>
        <v>1313078518</v>
      </c>
    </row>
    <row r="2769" spans="1:8" ht="45" x14ac:dyDescent="0.25">
      <c r="A2769" s="1" t="s">
        <v>2767</v>
      </c>
      <c r="B2769" s="1" t="str">
        <f>VLOOKUP(A2769, Kickstarter!B:C, 2, FALSE)</f>
        <v>An animated bedtime story with Dedka, Babka and the rest of the family working together on a BIG problem</v>
      </c>
      <c r="C2769" s="9">
        <f>VLOOKUP(A2769, Kickstarter!B:E, 3, FALSE)</f>
        <v>4000</v>
      </c>
      <c r="D2769">
        <f>VLOOKUP(A2769, Kickstarter!B:E, 4, FALSE)</f>
        <v>34</v>
      </c>
      <c r="E2769" t="str">
        <f>VLOOKUP(A2769, Kickstarter!B:F, 5, FALSE)</f>
        <v>failed</v>
      </c>
      <c r="F2769" t="str">
        <f>VLOOKUP(A2769, Kickstarter!B:G, 6, FALSE)</f>
        <v>CA</v>
      </c>
      <c r="G2769" t="str">
        <f>VLOOKUP(A2769, Kickstarter!B:H, 7, FALSE)</f>
        <v>CAD</v>
      </c>
      <c r="H2769">
        <f>VLOOKUP(A2769, Kickstarter!B:I, 8, FALSE)</f>
        <v>1439766050</v>
      </c>
    </row>
    <row r="2770" spans="1:8" ht="45" x14ac:dyDescent="0.25">
      <c r="A2770" s="1" t="s">
        <v>2768</v>
      </c>
      <c r="B2770" s="1" t="str">
        <f>VLOOKUP(A2770, Kickstarter!B:C, 2, FALSE)</f>
        <v>â€œItâ€™s Okay to Waitâ€ is the story of a father who sits down with his adolescent daughter to have â€œthe talkâ€ about sex.</v>
      </c>
      <c r="C2770" s="9">
        <f>VLOOKUP(A2770, Kickstarter!B:E, 3, FALSE)</f>
        <v>7000</v>
      </c>
      <c r="D2770">
        <f>VLOOKUP(A2770, Kickstarter!B:E, 4, FALSE)</f>
        <v>1002</v>
      </c>
      <c r="E2770" t="str">
        <f>VLOOKUP(A2770, Kickstarter!B:F, 5, FALSE)</f>
        <v>failed</v>
      </c>
      <c r="F2770" t="str">
        <f>VLOOKUP(A2770, Kickstarter!B:G, 6, FALSE)</f>
        <v>US</v>
      </c>
      <c r="G2770" t="str">
        <f>VLOOKUP(A2770, Kickstarter!B:H, 7, FALSE)</f>
        <v>USD</v>
      </c>
      <c r="H2770">
        <f>VLOOKUP(A2770, Kickstarter!B:I, 8, FALSE)</f>
        <v>1333028723</v>
      </c>
    </row>
    <row r="2771" spans="1:8" ht="45" x14ac:dyDescent="0.25">
      <c r="A2771" s="1" t="s">
        <v>2769</v>
      </c>
      <c r="B2771" s="1" t="str">
        <f>VLOOKUP(A2771, Kickstarter!B:C, 2, FALSE)</f>
        <v>Raph the Ninja Giraffe is a project that is my 5 year old sons idea, &amp; I am working with him to bring his idea to life.</v>
      </c>
      <c r="C2771" s="9">
        <f>VLOOKUP(A2771, Kickstarter!B:E, 3, FALSE)</f>
        <v>800</v>
      </c>
      <c r="D2771">
        <f>VLOOKUP(A2771, Kickstarter!B:E, 4, FALSE)</f>
        <v>2</v>
      </c>
      <c r="E2771" t="str">
        <f>VLOOKUP(A2771, Kickstarter!B:F, 5, FALSE)</f>
        <v>failed</v>
      </c>
      <c r="F2771" t="str">
        <f>VLOOKUP(A2771, Kickstarter!B:G, 6, FALSE)</f>
        <v>GB</v>
      </c>
      <c r="G2771" t="str">
        <f>VLOOKUP(A2771, Kickstarter!B:H, 7, FALSE)</f>
        <v>GBP</v>
      </c>
      <c r="H2771">
        <f>VLOOKUP(A2771, Kickstarter!B:I, 8, FALSE)</f>
        <v>1401997790</v>
      </c>
    </row>
    <row r="2772" spans="1:8" ht="60" x14ac:dyDescent="0.25">
      <c r="A2772" s="1" t="s">
        <v>2770</v>
      </c>
      <c r="B2772" s="1" t="str">
        <f>VLOOKUP(A2772, Kickstarter!B:C, 2, FALSE)</f>
        <v>A story about two friends who part ways because they are different, then reunite after learning they both are made of atoms.</v>
      </c>
      <c r="C2772" s="9">
        <f>VLOOKUP(A2772, Kickstarter!B:E, 3, FALSE)</f>
        <v>20000</v>
      </c>
      <c r="D2772">
        <f>VLOOKUP(A2772, Kickstarter!B:E, 4, FALSE)</f>
        <v>2082.25</v>
      </c>
      <c r="E2772" t="str">
        <f>VLOOKUP(A2772, Kickstarter!B:F, 5, FALSE)</f>
        <v>failed</v>
      </c>
      <c r="F2772" t="str">
        <f>VLOOKUP(A2772, Kickstarter!B:G, 6, FALSE)</f>
        <v>US</v>
      </c>
      <c r="G2772" t="str">
        <f>VLOOKUP(A2772, Kickstarter!B:H, 7, FALSE)</f>
        <v>USD</v>
      </c>
      <c r="H2772">
        <f>VLOOKUP(A2772, Kickstarter!B:I, 8, FALSE)</f>
        <v>1395158130</v>
      </c>
    </row>
    <row r="2773" spans="1:8" ht="60" x14ac:dyDescent="0.25">
      <c r="A2773" s="1" t="s">
        <v>2771</v>
      </c>
      <c r="B2773" s="1" t="str">
        <f>VLOOKUP(A2773, Kickstarter!B:C, 2, FALSE)</f>
        <v>Hello Vermont are books that demonstrate the 4 seasons. Subtitles: Soggy Spring, Sizzling Summer, Fabulous Fall &amp; Winter Wonderland.</v>
      </c>
      <c r="C2773" s="9">
        <f>VLOOKUP(A2773, Kickstarter!B:E, 3, FALSE)</f>
        <v>19980</v>
      </c>
      <c r="D2773">
        <f>VLOOKUP(A2773, Kickstarter!B:E, 4, FALSE)</f>
        <v>0</v>
      </c>
      <c r="E2773" t="str">
        <f>VLOOKUP(A2773, Kickstarter!B:F, 5, FALSE)</f>
        <v>failed</v>
      </c>
      <c r="F2773" t="str">
        <f>VLOOKUP(A2773, Kickstarter!B:G, 6, FALSE)</f>
        <v>US</v>
      </c>
      <c r="G2773" t="str">
        <f>VLOOKUP(A2773, Kickstarter!B:H, 7, FALSE)</f>
        <v>USD</v>
      </c>
      <c r="H2773">
        <f>VLOOKUP(A2773, Kickstarter!B:I, 8, FALSE)</f>
        <v>1359738000</v>
      </c>
    </row>
    <row r="2774" spans="1:8" ht="45" x14ac:dyDescent="0.25">
      <c r="A2774" s="1" t="s">
        <v>2772</v>
      </c>
      <c r="B2774" s="1" t="str">
        <f>VLOOKUP(A2774, Kickstarter!B:C, 2, FALSE)</f>
        <v>See the little boy in the photo? Doesn't he look angelic? Wouldn't you like to read his story? Take a look at this.......</v>
      </c>
      <c r="C2774" s="9">
        <f>VLOOKUP(A2774, Kickstarter!B:E, 3, FALSE)</f>
        <v>8000</v>
      </c>
      <c r="D2774">
        <f>VLOOKUP(A2774, Kickstarter!B:E, 4, FALSE)</f>
        <v>0</v>
      </c>
      <c r="E2774" t="str">
        <f>VLOOKUP(A2774, Kickstarter!B:F, 5, FALSE)</f>
        <v>failed</v>
      </c>
      <c r="F2774" t="str">
        <f>VLOOKUP(A2774, Kickstarter!B:G, 6, FALSE)</f>
        <v>US</v>
      </c>
      <c r="G2774" t="str">
        <f>VLOOKUP(A2774, Kickstarter!B:H, 7, FALSE)</f>
        <v>USD</v>
      </c>
      <c r="H2774">
        <f>VLOOKUP(A2774, Kickstarter!B:I, 8, FALSE)</f>
        <v>1381006294</v>
      </c>
    </row>
    <row r="2775" spans="1:8" ht="45" x14ac:dyDescent="0.25">
      <c r="A2775" s="1" t="s">
        <v>2773</v>
      </c>
      <c r="B2775" s="1" t="str">
        <f>VLOOKUP(A2775, Kickstarter!B:C, 2, FALSE)</f>
        <v>Parents know the pain of rereading bad bedtime stories. I want to write stories that all ages will enjoy</v>
      </c>
      <c r="C2775" s="9">
        <f>VLOOKUP(A2775, Kickstarter!B:E, 3, FALSE)</f>
        <v>530</v>
      </c>
      <c r="D2775">
        <f>VLOOKUP(A2775, Kickstarter!B:E, 4, FALSE)</f>
        <v>1</v>
      </c>
      <c r="E2775" t="str">
        <f>VLOOKUP(A2775, Kickstarter!B:F, 5, FALSE)</f>
        <v>failed</v>
      </c>
      <c r="F2775" t="str">
        <f>VLOOKUP(A2775, Kickstarter!B:G, 6, FALSE)</f>
        <v>CA</v>
      </c>
      <c r="G2775" t="str">
        <f>VLOOKUP(A2775, Kickstarter!B:H, 7, FALSE)</f>
        <v>CAD</v>
      </c>
      <c r="H2775">
        <f>VLOOKUP(A2775, Kickstarter!B:I, 8, FALSE)</f>
        <v>1461530721</v>
      </c>
    </row>
    <row r="2776" spans="1:8" ht="60" x14ac:dyDescent="0.25">
      <c r="A2776" s="1" t="s">
        <v>2774</v>
      </c>
      <c r="B2776" s="1" t="str">
        <f>VLOOKUP(A2776, Kickstarter!B:C, 2, FALSE)</f>
        <v>Building the inner wealth of children builds stronger families, schools and communities. Peaceful and positive relationships flourish.</v>
      </c>
      <c r="C2776" s="9">
        <f>VLOOKUP(A2776, Kickstarter!B:E, 3, FALSE)</f>
        <v>4000</v>
      </c>
      <c r="D2776">
        <f>VLOOKUP(A2776, Kickstarter!B:E, 4, FALSE)</f>
        <v>570</v>
      </c>
      <c r="E2776" t="str">
        <f>VLOOKUP(A2776, Kickstarter!B:F, 5, FALSE)</f>
        <v>failed</v>
      </c>
      <c r="F2776" t="str">
        <f>VLOOKUP(A2776, Kickstarter!B:G, 6, FALSE)</f>
        <v>US</v>
      </c>
      <c r="G2776" t="str">
        <f>VLOOKUP(A2776, Kickstarter!B:H, 7, FALSE)</f>
        <v>USD</v>
      </c>
      <c r="H2776">
        <f>VLOOKUP(A2776, Kickstarter!B:I, 8, FALSE)</f>
        <v>1362711728</v>
      </c>
    </row>
    <row r="2777" spans="1:8" ht="45" x14ac:dyDescent="0.25">
      <c r="A2777" s="1" t="s">
        <v>2775</v>
      </c>
      <c r="B2777" s="1" t="str">
        <f>VLOOKUP(A2777, Kickstarter!B:C, 2, FALSE)</f>
        <v>Kids Radio Theatre is a radio show played on National Pubic Radio to teach children all about theatre every Sunday 20 states.</v>
      </c>
      <c r="C2777" s="9">
        <f>VLOOKUP(A2777, Kickstarter!B:E, 3, FALSE)</f>
        <v>5000</v>
      </c>
      <c r="D2777">
        <f>VLOOKUP(A2777, Kickstarter!B:E, 4, FALSE)</f>
        <v>150</v>
      </c>
      <c r="E2777" t="str">
        <f>VLOOKUP(A2777, Kickstarter!B:F, 5, FALSE)</f>
        <v>failed</v>
      </c>
      <c r="F2777" t="str">
        <f>VLOOKUP(A2777, Kickstarter!B:G, 6, FALSE)</f>
        <v>US</v>
      </c>
      <c r="G2777" t="str">
        <f>VLOOKUP(A2777, Kickstarter!B:H, 7, FALSE)</f>
        <v>USD</v>
      </c>
      <c r="H2777">
        <f>VLOOKUP(A2777, Kickstarter!B:I, 8, FALSE)</f>
        <v>1323994754</v>
      </c>
    </row>
    <row r="2778" spans="1:8" ht="60" x14ac:dyDescent="0.25">
      <c r="A2778" s="1" t="s">
        <v>2776</v>
      </c>
      <c r="B2778" s="1" t="str">
        <f>VLOOKUP(A2778, Kickstarter!B:C, 2, FALSE)</f>
        <v>A young girlâ€™s journey into a world of superheroesâ€”exploring love, compassion and acceptance with mystical creatures from far away.</v>
      </c>
      <c r="C2778" s="9">
        <f>VLOOKUP(A2778, Kickstarter!B:E, 3, FALSE)</f>
        <v>21000</v>
      </c>
      <c r="D2778">
        <f>VLOOKUP(A2778, Kickstarter!B:E, 4, FALSE)</f>
        <v>1655</v>
      </c>
      <c r="E2778" t="str">
        <f>VLOOKUP(A2778, Kickstarter!B:F, 5, FALSE)</f>
        <v>failed</v>
      </c>
      <c r="F2778" t="str">
        <f>VLOOKUP(A2778, Kickstarter!B:G, 6, FALSE)</f>
        <v>US</v>
      </c>
      <c r="G2778" t="str">
        <f>VLOOKUP(A2778, Kickstarter!B:H, 7, FALSE)</f>
        <v>USD</v>
      </c>
      <c r="H2778">
        <f>VLOOKUP(A2778, Kickstarter!B:I, 8, FALSE)</f>
        <v>1434092876</v>
      </c>
    </row>
    <row r="2779" spans="1:8" ht="60" x14ac:dyDescent="0.25">
      <c r="A2779" s="1" t="s">
        <v>2777</v>
      </c>
      <c r="B2779" s="1" t="str">
        <f>VLOOKUP(A2779, Kickstarter!B:C, 2, FALSE)</f>
        <v>Thisis a children's story.It teaches family values and about other animals in the forest.It teaches the value of friendship also.Thanks</v>
      </c>
      <c r="C2779" s="9">
        <f>VLOOKUP(A2779, Kickstarter!B:E, 3, FALSE)</f>
        <v>3000</v>
      </c>
      <c r="D2779">
        <f>VLOOKUP(A2779, Kickstarter!B:E, 4, FALSE)</f>
        <v>10</v>
      </c>
      <c r="E2779" t="str">
        <f>VLOOKUP(A2779, Kickstarter!B:F, 5, FALSE)</f>
        <v>failed</v>
      </c>
      <c r="F2779" t="str">
        <f>VLOOKUP(A2779, Kickstarter!B:G, 6, FALSE)</f>
        <v>US</v>
      </c>
      <c r="G2779" t="str">
        <f>VLOOKUP(A2779, Kickstarter!B:H, 7, FALSE)</f>
        <v>USD</v>
      </c>
      <c r="H2779">
        <f>VLOOKUP(A2779, Kickstarter!B:I, 8, FALSE)</f>
        <v>1437149004</v>
      </c>
    </row>
    <row r="2780" spans="1:8" ht="60" x14ac:dyDescent="0.25">
      <c r="A2780" s="1" t="s">
        <v>2778</v>
      </c>
      <c r="B2780" s="1" t="str">
        <f>VLOOKUP(A2780, Kickstarter!B:C, 2, FALSE)</f>
        <v>Mariah is an illustrated story of a girl and a tiny Mermaid.
Make  your own Mermaid Doll with the included knitting or sewing pattern!</v>
      </c>
      <c r="C2780" s="9">
        <f>VLOOKUP(A2780, Kickstarter!B:E, 3, FALSE)</f>
        <v>5500</v>
      </c>
      <c r="D2780">
        <f>VLOOKUP(A2780, Kickstarter!B:E, 4, FALSE)</f>
        <v>1405</v>
      </c>
      <c r="E2780" t="str">
        <f>VLOOKUP(A2780, Kickstarter!B:F, 5, FALSE)</f>
        <v>failed</v>
      </c>
      <c r="F2780" t="str">
        <f>VLOOKUP(A2780, Kickstarter!B:G, 6, FALSE)</f>
        <v>US</v>
      </c>
      <c r="G2780" t="str">
        <f>VLOOKUP(A2780, Kickstarter!B:H, 7, FALSE)</f>
        <v>USD</v>
      </c>
      <c r="H2780">
        <f>VLOOKUP(A2780, Kickstarter!B:I, 8, FALSE)</f>
        <v>1409009306</v>
      </c>
    </row>
    <row r="2781" spans="1:8" ht="45" x14ac:dyDescent="0.25">
      <c r="A2781" s="1" t="s">
        <v>2779</v>
      </c>
      <c r="B2781" s="1" t="str">
        <f>VLOOKUP(A2781, Kickstarter!B:C, 2, FALSE)</f>
        <v>Our Moon is a simple book based on a nightly tradition my mother and youngest son started while I was working away.</v>
      </c>
      <c r="C2781" s="9">
        <f>VLOOKUP(A2781, Kickstarter!B:E, 3, FALSE)</f>
        <v>2500</v>
      </c>
      <c r="D2781">
        <f>VLOOKUP(A2781, Kickstarter!B:E, 4, FALSE)</f>
        <v>53</v>
      </c>
      <c r="E2781" t="str">
        <f>VLOOKUP(A2781, Kickstarter!B:F, 5, FALSE)</f>
        <v>failed</v>
      </c>
      <c r="F2781" t="str">
        <f>VLOOKUP(A2781, Kickstarter!B:G, 6, FALSE)</f>
        <v>US</v>
      </c>
      <c r="G2781" t="str">
        <f>VLOOKUP(A2781, Kickstarter!B:H, 7, FALSE)</f>
        <v>USD</v>
      </c>
      <c r="H2781">
        <f>VLOOKUP(A2781, Kickstarter!B:I, 8, FALSE)</f>
        <v>1448204621</v>
      </c>
    </row>
    <row r="2782" spans="1:8" ht="45" x14ac:dyDescent="0.25">
      <c r="A2782" s="1" t="s">
        <v>2780</v>
      </c>
      <c r="B2782" s="1" t="str">
        <f>VLOOKUP(A2782, Kickstarter!B:C, 2, FALSE)</f>
        <v>Turn the World with my kids, and then write a book with the advice for traveling with baby</v>
      </c>
      <c r="C2782" s="9">
        <f>VLOOKUP(A2782, Kickstarter!B:E, 3, FALSE)</f>
        <v>100000</v>
      </c>
      <c r="D2782">
        <f>VLOOKUP(A2782, Kickstarter!B:E, 4, FALSE)</f>
        <v>0</v>
      </c>
      <c r="E2782" t="str">
        <f>VLOOKUP(A2782, Kickstarter!B:F, 5, FALSE)</f>
        <v>failed</v>
      </c>
      <c r="F2782" t="str">
        <f>VLOOKUP(A2782, Kickstarter!B:G, 6, FALSE)</f>
        <v>IT</v>
      </c>
      <c r="G2782" t="str">
        <f>VLOOKUP(A2782, Kickstarter!B:H, 7, FALSE)</f>
        <v>EUR</v>
      </c>
      <c r="H2782">
        <f>VLOOKUP(A2782, Kickstarter!B:I, 8, FALSE)</f>
        <v>1489142688</v>
      </c>
    </row>
    <row r="2783" spans="1:8" ht="45" x14ac:dyDescent="0.25">
      <c r="A2783" s="1" t="s">
        <v>2781</v>
      </c>
      <c r="B2783" s="1" t="str">
        <f>VLOOKUP(A2783, Kickstarter!B:C, 2, FALSE)</f>
        <v>STRIKE, DANCE AND RISE with us at the University of Utah to end violence against women and girls!</v>
      </c>
      <c r="C2783" s="9">
        <f>VLOOKUP(A2783, Kickstarter!B:E, 3, FALSE)</f>
        <v>1250</v>
      </c>
      <c r="D2783">
        <f>VLOOKUP(A2783, Kickstarter!B:E, 4, FALSE)</f>
        <v>1316</v>
      </c>
      <c r="E2783" t="str">
        <f>VLOOKUP(A2783, Kickstarter!B:F, 5, FALSE)</f>
        <v>successful</v>
      </c>
      <c r="F2783" t="str">
        <f>VLOOKUP(A2783, Kickstarter!B:G, 6, FALSE)</f>
        <v>US</v>
      </c>
      <c r="G2783" t="str">
        <f>VLOOKUP(A2783, Kickstarter!B:H, 7, FALSE)</f>
        <v>USD</v>
      </c>
      <c r="H2783">
        <f>VLOOKUP(A2783, Kickstarter!B:I, 8, FALSE)</f>
        <v>1423724400</v>
      </c>
    </row>
    <row r="2784" spans="1:8" ht="45" x14ac:dyDescent="0.25">
      <c r="A2784" s="1" t="s">
        <v>2782</v>
      </c>
      <c r="B2784" s="1" t="str">
        <f>VLOOKUP(A2784, Kickstarter!B:C, 2, FALSE)</f>
        <v>The premiere theatre troupe in SE Michigan offering acting opportunities for the 50+ actor.</v>
      </c>
      <c r="C2784" s="9">
        <f>VLOOKUP(A2784, Kickstarter!B:E, 3, FALSE)</f>
        <v>1000</v>
      </c>
      <c r="D2784">
        <f>VLOOKUP(A2784, Kickstarter!B:E, 4, FALSE)</f>
        <v>1200</v>
      </c>
      <c r="E2784" t="str">
        <f>VLOOKUP(A2784, Kickstarter!B:F, 5, FALSE)</f>
        <v>successful</v>
      </c>
      <c r="F2784" t="str">
        <f>VLOOKUP(A2784, Kickstarter!B:G, 6, FALSE)</f>
        <v>US</v>
      </c>
      <c r="G2784" t="str">
        <f>VLOOKUP(A2784, Kickstarter!B:H, 7, FALSE)</f>
        <v>USD</v>
      </c>
      <c r="H2784">
        <f>VLOOKUP(A2784, Kickstarter!B:I, 8, FALSE)</f>
        <v>1424149140</v>
      </c>
    </row>
    <row r="2785" spans="1:8" ht="60" x14ac:dyDescent="0.25">
      <c r="A2785" s="1" t="s">
        <v>2783</v>
      </c>
      <c r="B2785" s="1" t="str">
        <f>VLOOKUP(A2785, Kickstarter!B:C, 2, FALSE)</f>
        <v>A new, LGBTQ focused adaptation of As You Like It that puts Celia and Rosalind's romantic relationship centre stage for the first time.</v>
      </c>
      <c r="C2785" s="9">
        <f>VLOOKUP(A2785, Kickstarter!B:E, 3, FALSE)</f>
        <v>1000</v>
      </c>
      <c r="D2785">
        <f>VLOOKUP(A2785, Kickstarter!B:E, 4, FALSE)</f>
        <v>1145</v>
      </c>
      <c r="E2785" t="str">
        <f>VLOOKUP(A2785, Kickstarter!B:F, 5, FALSE)</f>
        <v>successful</v>
      </c>
      <c r="F2785" t="str">
        <f>VLOOKUP(A2785, Kickstarter!B:G, 6, FALSE)</f>
        <v>GB</v>
      </c>
      <c r="G2785" t="str">
        <f>VLOOKUP(A2785, Kickstarter!B:H, 7, FALSE)</f>
        <v>GBP</v>
      </c>
      <c r="H2785">
        <f>VLOOKUP(A2785, Kickstarter!B:I, 8, FALSE)</f>
        <v>1429793446</v>
      </c>
    </row>
    <row r="2786" spans="1:8" ht="45" x14ac:dyDescent="0.25">
      <c r="A2786" s="1" t="s">
        <v>2784</v>
      </c>
      <c r="B2786" s="1" t="str">
        <f>VLOOKUP(A2786, Kickstarter!B:C, 2, FALSE)</f>
        <v>David Sedaris' "The Santaland Diaries" starring Matt Crabtree at The Working Stage Theatre in Hollywood!</v>
      </c>
      <c r="C2786" s="9">
        <f>VLOOKUP(A2786, Kickstarter!B:E, 3, FALSE)</f>
        <v>6000</v>
      </c>
      <c r="D2786">
        <f>VLOOKUP(A2786, Kickstarter!B:E, 4, FALSE)</f>
        <v>7140</v>
      </c>
      <c r="E2786" t="str">
        <f>VLOOKUP(A2786, Kickstarter!B:F, 5, FALSE)</f>
        <v>successful</v>
      </c>
      <c r="F2786" t="str">
        <f>VLOOKUP(A2786, Kickstarter!B:G, 6, FALSE)</f>
        <v>US</v>
      </c>
      <c r="G2786" t="str">
        <f>VLOOKUP(A2786, Kickstarter!B:H, 7, FALSE)</f>
        <v>USD</v>
      </c>
      <c r="H2786">
        <f>VLOOKUP(A2786, Kickstarter!B:I, 8, FALSE)</f>
        <v>1414608843</v>
      </c>
    </row>
    <row r="2787" spans="1:8" ht="45" x14ac:dyDescent="0.25">
      <c r="A2787" s="1" t="s">
        <v>2785</v>
      </c>
      <c r="B2787" s="1" t="str">
        <f>VLOOKUP(A2787, Kickstarter!B:C, 2, FALSE)</f>
        <v>Bare Theatre and Raleigh Little Theatre present Shakespeare's epic, set in a post-apocalyptic dystopia.</v>
      </c>
      <c r="C2787" s="9">
        <f>VLOOKUP(A2787, Kickstarter!B:E, 3, FALSE)</f>
        <v>5000</v>
      </c>
      <c r="D2787">
        <f>VLOOKUP(A2787, Kickstarter!B:E, 4, FALSE)</f>
        <v>5234</v>
      </c>
      <c r="E2787" t="str">
        <f>VLOOKUP(A2787, Kickstarter!B:F, 5, FALSE)</f>
        <v>successful</v>
      </c>
      <c r="F2787" t="str">
        <f>VLOOKUP(A2787, Kickstarter!B:G, 6, FALSE)</f>
        <v>US</v>
      </c>
      <c r="G2787" t="str">
        <f>VLOOKUP(A2787, Kickstarter!B:H, 7, FALSE)</f>
        <v>USD</v>
      </c>
      <c r="H2787">
        <f>VLOOKUP(A2787, Kickstarter!B:I, 8, FALSE)</f>
        <v>1470430800</v>
      </c>
    </row>
    <row r="2788" spans="1:8" ht="30" x14ac:dyDescent="0.25">
      <c r="A2788" s="1" t="s">
        <v>2786</v>
      </c>
      <c r="B2788" s="1" t="str">
        <f>VLOOKUP(A2788, Kickstarter!B:C, 2, FALSE)</f>
        <v>A heart-melting farce about sex, art and the lovelorn lay-abouts of London-town.</v>
      </c>
      <c r="C2788" s="9">
        <f>VLOOKUP(A2788, Kickstarter!B:E, 3, FALSE)</f>
        <v>2500</v>
      </c>
      <c r="D2788">
        <f>VLOOKUP(A2788, Kickstarter!B:E, 4, FALSE)</f>
        <v>2946</v>
      </c>
      <c r="E2788" t="str">
        <f>VLOOKUP(A2788, Kickstarter!B:F, 5, FALSE)</f>
        <v>successful</v>
      </c>
      <c r="F2788" t="str">
        <f>VLOOKUP(A2788, Kickstarter!B:G, 6, FALSE)</f>
        <v>GB</v>
      </c>
      <c r="G2788" t="str">
        <f>VLOOKUP(A2788, Kickstarter!B:H, 7, FALSE)</f>
        <v>GBP</v>
      </c>
      <c r="H2788">
        <f>VLOOKUP(A2788, Kickstarter!B:I, 8, FALSE)</f>
        <v>1404913180</v>
      </c>
    </row>
    <row r="2789" spans="1:8" ht="60" x14ac:dyDescent="0.25">
      <c r="A2789" s="1" t="s">
        <v>2787</v>
      </c>
      <c r="B2789" s="1" t="str">
        <f>VLOOKUP(A2789, Kickstarter!B:C, 2, FALSE)</f>
        <v>Orson Welles and Superman meet up to record a radio drama version of their "true" adventure triumphing over Fascist Martians.</v>
      </c>
      <c r="C2789" s="9">
        <f>VLOOKUP(A2789, Kickstarter!B:E, 3, FALSE)</f>
        <v>1000</v>
      </c>
      <c r="D2789">
        <f>VLOOKUP(A2789, Kickstarter!B:E, 4, FALSE)</f>
        <v>1197</v>
      </c>
      <c r="E2789" t="str">
        <f>VLOOKUP(A2789, Kickstarter!B:F, 5, FALSE)</f>
        <v>successful</v>
      </c>
      <c r="F2789" t="str">
        <f>VLOOKUP(A2789, Kickstarter!B:G, 6, FALSE)</f>
        <v>US</v>
      </c>
      <c r="G2789" t="str">
        <f>VLOOKUP(A2789, Kickstarter!B:H, 7, FALSE)</f>
        <v>USD</v>
      </c>
      <c r="H2789">
        <f>VLOOKUP(A2789, Kickstarter!B:I, 8, FALSE)</f>
        <v>1405658752</v>
      </c>
    </row>
    <row r="2790" spans="1:8" ht="45" x14ac:dyDescent="0.25">
      <c r="A2790" s="1" t="s">
        <v>2788</v>
      </c>
      <c r="B2790" s="1" t="str">
        <f>VLOOKUP(A2790, Kickstarter!B:C, 2, FALSE)</f>
        <v>MOVING FORWARD! WE HAVE REACHED GOAL BUT HAVE MORE TIME!! PLEASE CONSIDER PLEDGING.</v>
      </c>
      <c r="C2790" s="9">
        <f>VLOOKUP(A2790, Kickstarter!B:E, 3, FALSE)</f>
        <v>2000</v>
      </c>
      <c r="D2790">
        <f>VLOOKUP(A2790, Kickstarter!B:E, 4, FALSE)</f>
        <v>2050</v>
      </c>
      <c r="E2790" t="str">
        <f>VLOOKUP(A2790, Kickstarter!B:F, 5, FALSE)</f>
        <v>successful</v>
      </c>
      <c r="F2790" t="str">
        <f>VLOOKUP(A2790, Kickstarter!B:G, 6, FALSE)</f>
        <v>US</v>
      </c>
      <c r="G2790" t="str">
        <f>VLOOKUP(A2790, Kickstarter!B:H, 7, FALSE)</f>
        <v>USD</v>
      </c>
      <c r="H2790">
        <f>VLOOKUP(A2790, Kickstarter!B:I, 8, FALSE)</f>
        <v>1469811043</v>
      </c>
    </row>
    <row r="2791" spans="1:8" ht="30" x14ac:dyDescent="0.25">
      <c r="A2791" s="1" t="s">
        <v>2789</v>
      </c>
      <c r="B2791" s="1" t="str">
        <f>VLOOKUP(A2791, Kickstarter!B:C, 2, FALSE)</f>
        <v>BNT's Biggest Adventure So Far: Our 2015 full length production!</v>
      </c>
      <c r="C2791" s="9">
        <f>VLOOKUP(A2791, Kickstarter!B:E, 3, FALSE)</f>
        <v>3000</v>
      </c>
      <c r="D2791">
        <f>VLOOKUP(A2791, Kickstarter!B:E, 4, FALSE)</f>
        <v>3035</v>
      </c>
      <c r="E2791" t="str">
        <f>VLOOKUP(A2791, Kickstarter!B:F, 5, FALSE)</f>
        <v>successful</v>
      </c>
      <c r="F2791" t="str">
        <f>VLOOKUP(A2791, Kickstarter!B:G, 6, FALSE)</f>
        <v>US</v>
      </c>
      <c r="G2791" t="str">
        <f>VLOOKUP(A2791, Kickstarter!B:H, 7, FALSE)</f>
        <v>USD</v>
      </c>
      <c r="H2791">
        <f>VLOOKUP(A2791, Kickstarter!B:I, 8, FALSE)</f>
        <v>1426132800</v>
      </c>
    </row>
    <row r="2792" spans="1:8" ht="60" x14ac:dyDescent="0.25">
      <c r="A2792" s="1" t="s">
        <v>2790</v>
      </c>
      <c r="B2792" s="1" t="str">
        <f>VLOOKUP(A2792, Kickstarter!B:C, 2, FALSE)</f>
        <v>We want to perform the one act play "Old Friends" at the El Portal Theatre in North Hollywood, CA.!!  Help us to get on the stage!!</v>
      </c>
      <c r="C2792" s="9">
        <f>VLOOKUP(A2792, Kickstarter!B:E, 3, FALSE)</f>
        <v>3000</v>
      </c>
      <c r="D2792">
        <f>VLOOKUP(A2792, Kickstarter!B:E, 4, FALSE)</f>
        <v>3160</v>
      </c>
      <c r="E2792" t="str">
        <f>VLOOKUP(A2792, Kickstarter!B:F, 5, FALSE)</f>
        <v>successful</v>
      </c>
      <c r="F2792" t="str">
        <f>VLOOKUP(A2792, Kickstarter!B:G, 6, FALSE)</f>
        <v>US</v>
      </c>
      <c r="G2792" t="str">
        <f>VLOOKUP(A2792, Kickstarter!B:H, 7, FALSE)</f>
        <v>USD</v>
      </c>
      <c r="H2792">
        <f>VLOOKUP(A2792, Kickstarter!B:I, 8, FALSE)</f>
        <v>1423693903</v>
      </c>
    </row>
    <row r="2793" spans="1:8" ht="60" x14ac:dyDescent="0.25">
      <c r="A2793" s="1" t="s">
        <v>2791</v>
      </c>
      <c r="B2793" s="1" t="str">
        <f>VLOOKUP(A2793, Kickstarter!B:C, 2, FALSE)</f>
        <v>A one act play, one act cabaret focusing on various social issues to remind us that when we come together, beautiful things can happen.</v>
      </c>
      <c r="C2793" s="9">
        <f>VLOOKUP(A2793, Kickstarter!B:E, 3, FALSE)</f>
        <v>2000</v>
      </c>
      <c r="D2793">
        <f>VLOOKUP(A2793, Kickstarter!B:E, 4, FALSE)</f>
        <v>2050</v>
      </c>
      <c r="E2793" t="str">
        <f>VLOOKUP(A2793, Kickstarter!B:F, 5, FALSE)</f>
        <v>successful</v>
      </c>
      <c r="F2793" t="str">
        <f>VLOOKUP(A2793, Kickstarter!B:G, 6, FALSE)</f>
        <v>US</v>
      </c>
      <c r="G2793" t="str">
        <f>VLOOKUP(A2793, Kickstarter!B:H, 7, FALSE)</f>
        <v>USD</v>
      </c>
      <c r="H2793">
        <f>VLOOKUP(A2793, Kickstarter!B:I, 8, FALSE)</f>
        <v>1473393600</v>
      </c>
    </row>
    <row r="2794" spans="1:8" ht="45" x14ac:dyDescent="0.25">
      <c r="A2794" s="1" t="s">
        <v>2792</v>
      </c>
      <c r="B2794" s="1" t="str">
        <f>VLOOKUP(A2794, Kickstarter!B:C, 2, FALSE)</f>
        <v>Homeless and hopeless, this prequel tells the story of a Colorado youth who leans on her friends when family leaves her behind.</v>
      </c>
      <c r="C2794" s="9">
        <f>VLOOKUP(A2794, Kickstarter!B:E, 3, FALSE)</f>
        <v>2000</v>
      </c>
      <c r="D2794">
        <f>VLOOKUP(A2794, Kickstarter!B:E, 4, FALSE)</f>
        <v>2152</v>
      </c>
      <c r="E2794" t="str">
        <f>VLOOKUP(A2794, Kickstarter!B:F, 5, FALSE)</f>
        <v>successful</v>
      </c>
      <c r="F2794" t="str">
        <f>VLOOKUP(A2794, Kickstarter!B:G, 6, FALSE)</f>
        <v>US</v>
      </c>
      <c r="G2794" t="str">
        <f>VLOOKUP(A2794, Kickstarter!B:H, 7, FALSE)</f>
        <v>USD</v>
      </c>
      <c r="H2794">
        <f>VLOOKUP(A2794, Kickstarter!B:I, 8, FALSE)</f>
        <v>1439357559</v>
      </c>
    </row>
    <row r="2795" spans="1:8" ht="60" x14ac:dyDescent="0.25">
      <c r="A2795" s="1" t="s">
        <v>2793</v>
      </c>
      <c r="B2795" s="1" t="str">
        <f>VLOOKUP(A2795, Kickstarter!B:C, 2, FALSE)</f>
        <v>THE GOODS are Premiering the NEW Australian play DROPPED by Katy Warner @ OLD FITZ THEATRE Dec 8-20 
Its Godot with Gals n Grenades</v>
      </c>
      <c r="C2795" s="9">
        <f>VLOOKUP(A2795, Kickstarter!B:E, 3, FALSE)</f>
        <v>10000</v>
      </c>
      <c r="D2795">
        <f>VLOOKUP(A2795, Kickstarter!B:E, 4, FALSE)</f>
        <v>11056.75</v>
      </c>
      <c r="E2795" t="str">
        <f>VLOOKUP(A2795, Kickstarter!B:F, 5, FALSE)</f>
        <v>successful</v>
      </c>
      <c r="F2795" t="str">
        <f>VLOOKUP(A2795, Kickstarter!B:G, 6, FALSE)</f>
        <v>AU</v>
      </c>
      <c r="G2795" t="str">
        <f>VLOOKUP(A2795, Kickstarter!B:H, 7, FALSE)</f>
        <v>AUD</v>
      </c>
      <c r="H2795">
        <f>VLOOKUP(A2795, Kickstarter!B:I, 8, FALSE)</f>
        <v>1437473005</v>
      </c>
    </row>
    <row r="2796" spans="1:8" ht="60" x14ac:dyDescent="0.25">
      <c r="A2796" s="1" t="s">
        <v>2794</v>
      </c>
      <c r="B2796" s="1" t="str">
        <f>VLOOKUP(A2796, Kickstarter!B:C, 2, FALSE)</f>
        <v>Dusk Theatre have created a brand new adaptation of the hilarious BBC4 comedy "Macbeth Rebothered" originally by The Penny Dreadfuls.</v>
      </c>
      <c r="C2796" s="9">
        <f>VLOOKUP(A2796, Kickstarter!B:E, 3, FALSE)</f>
        <v>50</v>
      </c>
      <c r="D2796">
        <f>VLOOKUP(A2796, Kickstarter!B:E, 4, FALSE)</f>
        <v>75</v>
      </c>
      <c r="E2796" t="str">
        <f>VLOOKUP(A2796, Kickstarter!B:F, 5, FALSE)</f>
        <v>successful</v>
      </c>
      <c r="F2796" t="str">
        <f>VLOOKUP(A2796, Kickstarter!B:G, 6, FALSE)</f>
        <v>GB</v>
      </c>
      <c r="G2796" t="str">
        <f>VLOOKUP(A2796, Kickstarter!B:H, 7, FALSE)</f>
        <v>GBP</v>
      </c>
      <c r="H2796">
        <f>VLOOKUP(A2796, Kickstarter!B:I, 8, FALSE)</f>
        <v>1457031600</v>
      </c>
    </row>
    <row r="2797" spans="1:8" ht="45" x14ac:dyDescent="0.25">
      <c r="A2797" s="1" t="s">
        <v>2795</v>
      </c>
      <c r="B2797" s="1" t="str">
        <f>VLOOKUP(A2797, Kickstarter!B:C, 2, FALSE)</f>
        <v>A new play about five bad bitches who fought in the Civil War disguised as men, premiering at Ars Nova's ANT Fest.</v>
      </c>
      <c r="C2797" s="9">
        <f>VLOOKUP(A2797, Kickstarter!B:E, 3, FALSE)</f>
        <v>700</v>
      </c>
      <c r="D2797">
        <f>VLOOKUP(A2797, Kickstarter!B:E, 4, FALSE)</f>
        <v>730</v>
      </c>
      <c r="E2797" t="str">
        <f>VLOOKUP(A2797, Kickstarter!B:F, 5, FALSE)</f>
        <v>successful</v>
      </c>
      <c r="F2797" t="str">
        <f>VLOOKUP(A2797, Kickstarter!B:G, 6, FALSE)</f>
        <v>US</v>
      </c>
      <c r="G2797" t="str">
        <f>VLOOKUP(A2797, Kickstarter!B:H, 7, FALSE)</f>
        <v>USD</v>
      </c>
      <c r="H2797">
        <f>VLOOKUP(A2797, Kickstarter!B:I, 8, FALSE)</f>
        <v>1402095600</v>
      </c>
    </row>
    <row r="2798" spans="1:8" ht="45" x14ac:dyDescent="0.25">
      <c r="A2798" s="1" t="s">
        <v>2796</v>
      </c>
      <c r="B2798" s="1" t="str">
        <f>VLOOKUP(A2798, Kickstarter!B:C, 2, FALSE)</f>
        <v>Fishcakes is a piece of new writing for the Camden Fringe that explores a story of love, loss, and all the â€˜little things'.</v>
      </c>
      <c r="C2798" s="9">
        <f>VLOOKUP(A2798, Kickstarter!B:E, 3, FALSE)</f>
        <v>800</v>
      </c>
      <c r="D2798">
        <f>VLOOKUP(A2798, Kickstarter!B:E, 4, FALSE)</f>
        <v>924</v>
      </c>
      <c r="E2798" t="str">
        <f>VLOOKUP(A2798, Kickstarter!B:F, 5, FALSE)</f>
        <v>successful</v>
      </c>
      <c r="F2798" t="str">
        <f>VLOOKUP(A2798, Kickstarter!B:G, 6, FALSE)</f>
        <v>GB</v>
      </c>
      <c r="G2798" t="str">
        <f>VLOOKUP(A2798, Kickstarter!B:H, 7, FALSE)</f>
        <v>GBP</v>
      </c>
      <c r="H2798">
        <f>VLOOKUP(A2798, Kickstarter!B:I, 8, FALSE)</f>
        <v>1404564028</v>
      </c>
    </row>
    <row r="2799" spans="1:8" ht="45" x14ac:dyDescent="0.25">
      <c r="A2799" s="1" t="s">
        <v>2797</v>
      </c>
      <c r="B2799" s="1" t="str">
        <f>VLOOKUP(A2799, Kickstarter!B:C, 2, FALSE)</f>
        <v>"Labyrinth" meets "Jumanji"  in this dark adventure fantasy play from the makers of the five star fringe hit "Death Ship 666"</v>
      </c>
      <c r="C2799" s="9">
        <f>VLOOKUP(A2799, Kickstarter!B:E, 3, FALSE)</f>
        <v>8000</v>
      </c>
      <c r="D2799">
        <f>VLOOKUP(A2799, Kickstarter!B:E, 4, FALSE)</f>
        <v>8211.61</v>
      </c>
      <c r="E2799" t="str">
        <f>VLOOKUP(A2799, Kickstarter!B:F, 5, FALSE)</f>
        <v>successful</v>
      </c>
      <c r="F2799" t="str">
        <f>VLOOKUP(A2799, Kickstarter!B:G, 6, FALSE)</f>
        <v>GB</v>
      </c>
      <c r="G2799" t="str">
        <f>VLOOKUP(A2799, Kickstarter!B:H, 7, FALSE)</f>
        <v>GBP</v>
      </c>
      <c r="H2799">
        <f>VLOOKUP(A2799, Kickstarter!B:I, 8, FALSE)</f>
        <v>1404858840</v>
      </c>
    </row>
    <row r="2800" spans="1:8" ht="60" x14ac:dyDescent="0.25">
      <c r="A2800" s="1" t="s">
        <v>2798</v>
      </c>
      <c r="B2800" s="1" t="str">
        <f>VLOOKUP(A2800, Kickstarter!B:C, 2, FALSE)</f>
        <v>A darkly funny new play about the supermarket industry and its impact on all of our lives by award-nominated playwright Michael Ross.</v>
      </c>
      <c r="C2800" s="9">
        <f>VLOOKUP(A2800, Kickstarter!B:E, 3, FALSE)</f>
        <v>5000</v>
      </c>
      <c r="D2800">
        <f>VLOOKUP(A2800, Kickstarter!B:E, 4, FALSE)</f>
        <v>5070</v>
      </c>
      <c r="E2800" t="str">
        <f>VLOOKUP(A2800, Kickstarter!B:F, 5, FALSE)</f>
        <v>successful</v>
      </c>
      <c r="F2800" t="str">
        <f>VLOOKUP(A2800, Kickstarter!B:G, 6, FALSE)</f>
        <v>GB</v>
      </c>
      <c r="G2800" t="str">
        <f>VLOOKUP(A2800, Kickstarter!B:H, 7, FALSE)</f>
        <v>GBP</v>
      </c>
      <c r="H2800">
        <f>VLOOKUP(A2800, Kickstarter!B:I, 8, FALSE)</f>
        <v>1438358400</v>
      </c>
    </row>
    <row r="2801" spans="1:8" ht="60" x14ac:dyDescent="0.25">
      <c r="A2801" s="1" t="s">
        <v>2799</v>
      </c>
      <c r="B2801" s="1" t="str">
        <f>VLOOKUP(A2801, Kickstarter!B:C, 2, FALSE)</f>
        <v>August012 make their debut at Edinburgh Fringe with their play about the absurdity of wanting to bring children into a deranged world</v>
      </c>
      <c r="C2801" s="9">
        <f>VLOOKUP(A2801, Kickstarter!B:E, 3, FALSE)</f>
        <v>5000</v>
      </c>
      <c r="D2801">
        <f>VLOOKUP(A2801, Kickstarter!B:E, 4, FALSE)</f>
        <v>5831.74</v>
      </c>
      <c r="E2801" t="str">
        <f>VLOOKUP(A2801, Kickstarter!B:F, 5, FALSE)</f>
        <v>successful</v>
      </c>
      <c r="F2801" t="str">
        <f>VLOOKUP(A2801, Kickstarter!B:G, 6, FALSE)</f>
        <v>GB</v>
      </c>
      <c r="G2801" t="str">
        <f>VLOOKUP(A2801, Kickstarter!B:H, 7, FALSE)</f>
        <v>GBP</v>
      </c>
      <c r="H2801">
        <f>VLOOKUP(A2801, Kickstarter!B:I, 8, FALSE)</f>
        <v>1466179200</v>
      </c>
    </row>
    <row r="2802" spans="1:8" ht="45" x14ac:dyDescent="0.25">
      <c r="A2802" s="1" t="s">
        <v>2800</v>
      </c>
      <c r="B2802" s="1" t="str">
        <f>VLOOKUP(A2802, Kickstarter!B:C, 2, FALSE)</f>
        <v>Exeter University Theatre Company is bringing the award winning play by Dale Wasserman to Exeter's Northcott Theatre</v>
      </c>
      <c r="C2802" s="9">
        <f>VLOOKUP(A2802, Kickstarter!B:E, 3, FALSE)</f>
        <v>1000</v>
      </c>
      <c r="D2802">
        <f>VLOOKUP(A2802, Kickstarter!B:E, 4, FALSE)</f>
        <v>1330</v>
      </c>
      <c r="E2802" t="str">
        <f>VLOOKUP(A2802, Kickstarter!B:F, 5, FALSE)</f>
        <v>successful</v>
      </c>
      <c r="F2802" t="str">
        <f>VLOOKUP(A2802, Kickstarter!B:G, 6, FALSE)</f>
        <v>GB</v>
      </c>
      <c r="G2802" t="str">
        <f>VLOOKUP(A2802, Kickstarter!B:H, 7, FALSE)</f>
        <v>GBP</v>
      </c>
      <c r="H2802">
        <f>VLOOKUP(A2802, Kickstarter!B:I, 8, FALSE)</f>
        <v>1420377366</v>
      </c>
    </row>
    <row r="2803" spans="1:8" ht="45" x14ac:dyDescent="0.25">
      <c r="A2803" s="1" t="s">
        <v>2801</v>
      </c>
      <c r="B2803" s="1" t="str">
        <f>VLOOKUP(A2803, Kickstarter!B:C, 2, FALSE)</f>
        <v>Arise Theatre Company's production of August Strindberg's expressionist masterpiece 'A Dream Play'.</v>
      </c>
      <c r="C2803" s="9">
        <f>VLOOKUP(A2803, Kickstarter!B:E, 3, FALSE)</f>
        <v>500</v>
      </c>
      <c r="D2803">
        <f>VLOOKUP(A2803, Kickstarter!B:E, 4, FALSE)</f>
        <v>666</v>
      </c>
      <c r="E2803" t="str">
        <f>VLOOKUP(A2803, Kickstarter!B:F, 5, FALSE)</f>
        <v>successful</v>
      </c>
      <c r="F2803" t="str">
        <f>VLOOKUP(A2803, Kickstarter!B:G, 6, FALSE)</f>
        <v>AU</v>
      </c>
      <c r="G2803" t="str">
        <f>VLOOKUP(A2803, Kickstarter!B:H, 7, FALSE)</f>
        <v>AUD</v>
      </c>
      <c r="H2803">
        <f>VLOOKUP(A2803, Kickstarter!B:I, 8, FALSE)</f>
        <v>1412938800</v>
      </c>
    </row>
    <row r="2804" spans="1:8" ht="60" x14ac:dyDescent="0.25">
      <c r="A2804" s="1" t="s">
        <v>2802</v>
      </c>
      <c r="B2804" s="1" t="str">
        <f>VLOOKUP(A2804, Kickstarter!B:C, 2, FALSE)</f>
        <v>An honest &amp; inspiring journey with cancer, discovery of self-mortality &amp; celebration of life. Winner of IdeasTap Underbelly Award 2015.</v>
      </c>
      <c r="C2804" s="9">
        <f>VLOOKUP(A2804, Kickstarter!B:E, 3, FALSE)</f>
        <v>3000</v>
      </c>
      <c r="D2804">
        <f>VLOOKUP(A2804, Kickstarter!B:E, 4, FALSE)</f>
        <v>3055</v>
      </c>
      <c r="E2804" t="str">
        <f>VLOOKUP(A2804, Kickstarter!B:F, 5, FALSE)</f>
        <v>successful</v>
      </c>
      <c r="F2804" t="str">
        <f>VLOOKUP(A2804, Kickstarter!B:G, 6, FALSE)</f>
        <v>GB</v>
      </c>
      <c r="G2804" t="str">
        <f>VLOOKUP(A2804, Kickstarter!B:H, 7, FALSE)</f>
        <v>GBP</v>
      </c>
      <c r="H2804">
        <f>VLOOKUP(A2804, Kickstarter!B:I, 8, FALSE)</f>
        <v>1438875107</v>
      </c>
    </row>
    <row r="2805" spans="1:8" ht="60" x14ac:dyDescent="0.25">
      <c r="A2805" s="1" t="s">
        <v>2803</v>
      </c>
      <c r="B2805" s="1" t="str">
        <f>VLOOKUP(A2805, Kickstarter!B:C, 2, FALSE)</f>
        <v>An original theatrical production using music, movement and monologues to tell the story of a TN native growing up within a sex ring.</v>
      </c>
      <c r="C2805" s="9">
        <f>VLOOKUP(A2805, Kickstarter!B:E, 3, FALSE)</f>
        <v>10000</v>
      </c>
      <c r="D2805">
        <f>VLOOKUP(A2805, Kickstarter!B:E, 4, FALSE)</f>
        <v>12795</v>
      </c>
      <c r="E2805" t="str">
        <f>VLOOKUP(A2805, Kickstarter!B:F, 5, FALSE)</f>
        <v>successful</v>
      </c>
      <c r="F2805" t="str">
        <f>VLOOKUP(A2805, Kickstarter!B:G, 6, FALSE)</f>
        <v>US</v>
      </c>
      <c r="G2805" t="str">
        <f>VLOOKUP(A2805, Kickstarter!B:H, 7, FALSE)</f>
        <v>USD</v>
      </c>
      <c r="H2805">
        <f>VLOOKUP(A2805, Kickstarter!B:I, 8, FALSE)</f>
        <v>1437004800</v>
      </c>
    </row>
    <row r="2806" spans="1:8" ht="60" x14ac:dyDescent="0.25">
      <c r="A2806" s="1" t="s">
        <v>2804</v>
      </c>
      <c r="B2806" s="1" t="str">
        <f>VLOOKUP(A2806, Kickstarter!B:C, 2, FALSE)</f>
        <v>The real-life story of the mysterious 'Piano Man' who washed ashore with no memory; with no speech; but with an amazing ability...</v>
      </c>
      <c r="C2806" s="9">
        <f>VLOOKUP(A2806, Kickstarter!B:E, 3, FALSE)</f>
        <v>1000</v>
      </c>
      <c r="D2806">
        <f>VLOOKUP(A2806, Kickstarter!B:E, 4, FALSE)</f>
        <v>1150</v>
      </c>
      <c r="E2806" t="str">
        <f>VLOOKUP(A2806, Kickstarter!B:F, 5, FALSE)</f>
        <v>successful</v>
      </c>
      <c r="F2806" t="str">
        <f>VLOOKUP(A2806, Kickstarter!B:G, 6, FALSE)</f>
        <v>GB</v>
      </c>
      <c r="G2806" t="str">
        <f>VLOOKUP(A2806, Kickstarter!B:H, 7, FALSE)</f>
        <v>GBP</v>
      </c>
      <c r="H2806">
        <f>VLOOKUP(A2806, Kickstarter!B:I, 8, FALSE)</f>
        <v>1411987990</v>
      </c>
    </row>
    <row r="2807" spans="1:8" ht="60" x14ac:dyDescent="0.25">
      <c r="A2807" s="1" t="s">
        <v>2805</v>
      </c>
      <c r="B2807" s="1" t="str">
        <f>VLOOKUP(A2807, Kickstarter!B:C, 2, FALSE)</f>
        <v>1 game, 7 levels, 45 attempts; Lorraine, Esbe &amp; David; 1 Grandmaester.
Help us take our metatheatrical nutshell volcano to the Fringe!</v>
      </c>
      <c r="C2807" s="9">
        <f>VLOOKUP(A2807, Kickstarter!B:E, 3, FALSE)</f>
        <v>400</v>
      </c>
      <c r="D2807">
        <f>VLOOKUP(A2807, Kickstarter!B:E, 4, FALSE)</f>
        <v>440</v>
      </c>
      <c r="E2807" t="str">
        <f>VLOOKUP(A2807, Kickstarter!B:F, 5, FALSE)</f>
        <v>successful</v>
      </c>
      <c r="F2807" t="str">
        <f>VLOOKUP(A2807, Kickstarter!B:G, 6, FALSE)</f>
        <v>GB</v>
      </c>
      <c r="G2807" t="str">
        <f>VLOOKUP(A2807, Kickstarter!B:H, 7, FALSE)</f>
        <v>GBP</v>
      </c>
      <c r="H2807">
        <f>VLOOKUP(A2807, Kickstarter!B:I, 8, FALSE)</f>
        <v>1440245273</v>
      </c>
    </row>
    <row r="2808" spans="1:8" ht="45" x14ac:dyDescent="0.25">
      <c r="A2808" s="1" t="s">
        <v>2806</v>
      </c>
      <c r="B2808" s="1" t="str">
        <f>VLOOKUP(A2808, Kickstarter!B:C, 2, FALSE)</f>
        <v>A one woman show about the challenges of being a feminist in a digital age. Touring 6 UK cities. Now with Stretch Goals!</v>
      </c>
      <c r="C2808" s="9">
        <f>VLOOKUP(A2808, Kickstarter!B:E, 3, FALSE)</f>
        <v>3000</v>
      </c>
      <c r="D2808">
        <f>VLOOKUP(A2808, Kickstarter!B:E, 4, FALSE)</f>
        <v>3363</v>
      </c>
      <c r="E2808" t="str">
        <f>VLOOKUP(A2808, Kickstarter!B:F, 5, FALSE)</f>
        <v>successful</v>
      </c>
      <c r="F2808" t="str">
        <f>VLOOKUP(A2808, Kickstarter!B:G, 6, FALSE)</f>
        <v>GB</v>
      </c>
      <c r="G2808" t="str">
        <f>VLOOKUP(A2808, Kickstarter!B:H, 7, FALSE)</f>
        <v>GBP</v>
      </c>
      <c r="H2808">
        <f>VLOOKUP(A2808, Kickstarter!B:I, 8, FALSE)</f>
        <v>1438772400</v>
      </c>
    </row>
    <row r="2809" spans="1:8" ht="30" x14ac:dyDescent="0.25">
      <c r="A2809" s="1" t="s">
        <v>2807</v>
      </c>
      <c r="B2809" s="1" t="str">
        <f>VLOOKUP(A2809, Kickstarter!B:C, 2, FALSE)</f>
        <v>Bringing Shakespeare back to the Playwrights</v>
      </c>
      <c r="C2809" s="9">
        <f>VLOOKUP(A2809, Kickstarter!B:E, 3, FALSE)</f>
        <v>5000</v>
      </c>
      <c r="D2809">
        <f>VLOOKUP(A2809, Kickstarter!B:E, 4, FALSE)</f>
        <v>6300</v>
      </c>
      <c r="E2809" t="str">
        <f>VLOOKUP(A2809, Kickstarter!B:F, 5, FALSE)</f>
        <v>successful</v>
      </c>
      <c r="F2809" t="str">
        <f>VLOOKUP(A2809, Kickstarter!B:G, 6, FALSE)</f>
        <v>US</v>
      </c>
      <c r="G2809" t="str">
        <f>VLOOKUP(A2809, Kickstarter!B:H, 7, FALSE)</f>
        <v>USD</v>
      </c>
      <c r="H2809">
        <f>VLOOKUP(A2809, Kickstarter!B:I, 8, FALSE)</f>
        <v>1435611438</v>
      </c>
    </row>
    <row r="2810" spans="1:8" ht="60" x14ac:dyDescent="0.25">
      <c r="A2810" s="1" t="s">
        <v>2808</v>
      </c>
      <c r="B2810" s="1" t="str">
        <f>VLOOKUP(A2810, Kickstarter!B:C, 2, FALSE)</f>
        <v>Seat of the Pants mounts our first show in a black box space that could become permanent; can you help us excel and seal the deal?</v>
      </c>
      <c r="C2810" s="9">
        <f>VLOOKUP(A2810, Kickstarter!B:E, 3, FALSE)</f>
        <v>4500</v>
      </c>
      <c r="D2810">
        <f>VLOOKUP(A2810, Kickstarter!B:E, 4, FALSE)</f>
        <v>4511</v>
      </c>
      <c r="E2810" t="str">
        <f>VLOOKUP(A2810, Kickstarter!B:F, 5, FALSE)</f>
        <v>successful</v>
      </c>
      <c r="F2810" t="str">
        <f>VLOOKUP(A2810, Kickstarter!B:G, 6, FALSE)</f>
        <v>US</v>
      </c>
      <c r="G2810" t="str">
        <f>VLOOKUP(A2810, Kickstarter!B:H, 7, FALSE)</f>
        <v>USD</v>
      </c>
      <c r="H2810">
        <f>VLOOKUP(A2810, Kickstarter!B:I, 8, FALSE)</f>
        <v>1440274735</v>
      </c>
    </row>
    <row r="2811" spans="1:8" ht="60" x14ac:dyDescent="0.25">
      <c r="A2811" s="1" t="s">
        <v>2809</v>
      </c>
      <c r="B2811" s="1" t="str">
        <f>VLOOKUP(A2811, Kickstarter!B:C, 2, FALSE)</f>
        <v>Sugarglass is a Dublin based theatre company committed to international collaboration. 2016 sees the launch of their NYC division.</v>
      </c>
      <c r="C2811" s="9">
        <f>VLOOKUP(A2811, Kickstarter!B:E, 3, FALSE)</f>
        <v>2500</v>
      </c>
      <c r="D2811">
        <f>VLOOKUP(A2811, Kickstarter!B:E, 4, FALSE)</f>
        <v>2560</v>
      </c>
      <c r="E2811" t="str">
        <f>VLOOKUP(A2811, Kickstarter!B:F, 5, FALSE)</f>
        <v>successful</v>
      </c>
      <c r="F2811" t="str">
        <f>VLOOKUP(A2811, Kickstarter!B:G, 6, FALSE)</f>
        <v>US</v>
      </c>
      <c r="G2811" t="str">
        <f>VLOOKUP(A2811, Kickstarter!B:H, 7, FALSE)</f>
        <v>USD</v>
      </c>
      <c r="H2811">
        <f>VLOOKUP(A2811, Kickstarter!B:I, 8, FALSE)</f>
        <v>1459348740</v>
      </c>
    </row>
    <row r="2812" spans="1:8" ht="45" x14ac:dyDescent="0.25">
      <c r="A2812" s="1" t="s">
        <v>2810</v>
      </c>
      <c r="B2812" s="1" t="str">
        <f>VLOOKUP(A2812, Kickstarter!B:C, 2, FALSE)</f>
        <v>We're remounting the musical that brought down the Bush Administration: A Brief History of the Earth And Everything In It!</v>
      </c>
      <c r="C2812" s="9">
        <f>VLOOKUP(A2812, Kickstarter!B:E, 3, FALSE)</f>
        <v>2500</v>
      </c>
      <c r="D2812">
        <f>VLOOKUP(A2812, Kickstarter!B:E, 4, FALSE)</f>
        <v>2705</v>
      </c>
      <c r="E2812" t="str">
        <f>VLOOKUP(A2812, Kickstarter!B:F, 5, FALSE)</f>
        <v>successful</v>
      </c>
      <c r="F2812" t="str">
        <f>VLOOKUP(A2812, Kickstarter!B:G, 6, FALSE)</f>
        <v>US</v>
      </c>
      <c r="G2812" t="str">
        <f>VLOOKUP(A2812, Kickstarter!B:H, 7, FALSE)</f>
        <v>USD</v>
      </c>
      <c r="H2812">
        <f>VLOOKUP(A2812, Kickstarter!B:I, 8, FALSE)</f>
        <v>1401595140</v>
      </c>
    </row>
    <row r="2813" spans="1:8" ht="45" x14ac:dyDescent="0.25">
      <c r="A2813" s="1" t="s">
        <v>2811</v>
      </c>
      <c r="B2813" s="1" t="str">
        <f>VLOOKUP(A2813, Kickstarter!B:C, 2, FALSE)</f>
        <v>Ray Gunn and Starburst is an audio sci-fi/comedy sending up the tropes of classic and pulp science-fiction.</v>
      </c>
      <c r="C2813" s="9">
        <f>VLOOKUP(A2813, Kickstarter!B:E, 3, FALSE)</f>
        <v>10000</v>
      </c>
      <c r="D2813">
        <f>VLOOKUP(A2813, Kickstarter!B:E, 4, FALSE)</f>
        <v>10027</v>
      </c>
      <c r="E2813" t="str">
        <f>VLOOKUP(A2813, Kickstarter!B:F, 5, FALSE)</f>
        <v>successful</v>
      </c>
      <c r="F2813" t="str">
        <f>VLOOKUP(A2813, Kickstarter!B:G, 6, FALSE)</f>
        <v>GB</v>
      </c>
      <c r="G2813" t="str">
        <f>VLOOKUP(A2813, Kickstarter!B:H, 7, FALSE)</f>
        <v>GBP</v>
      </c>
      <c r="H2813">
        <f>VLOOKUP(A2813, Kickstarter!B:I, 8, FALSE)</f>
        <v>1424692503</v>
      </c>
    </row>
    <row r="2814" spans="1:8" ht="45" x14ac:dyDescent="0.25">
      <c r="A2814" s="1" t="s">
        <v>2812</v>
      </c>
      <c r="B2814" s="1" t="str">
        <f>VLOOKUP(A2814, Kickstarter!B:C, 2, FALSE)</f>
        <v>"A short, nasty and razor sharp play in one of Toronto's hottest new "off-off Broadway" style venues.</v>
      </c>
      <c r="C2814" s="9">
        <f>VLOOKUP(A2814, Kickstarter!B:E, 3, FALSE)</f>
        <v>5000</v>
      </c>
      <c r="D2814">
        <f>VLOOKUP(A2814, Kickstarter!B:E, 4, FALSE)</f>
        <v>5665</v>
      </c>
      <c r="E2814" t="str">
        <f>VLOOKUP(A2814, Kickstarter!B:F, 5, FALSE)</f>
        <v>successful</v>
      </c>
      <c r="F2814" t="str">
        <f>VLOOKUP(A2814, Kickstarter!B:G, 6, FALSE)</f>
        <v>CA</v>
      </c>
      <c r="G2814" t="str">
        <f>VLOOKUP(A2814, Kickstarter!B:H, 7, FALSE)</f>
        <v>CAD</v>
      </c>
      <c r="H2814">
        <f>VLOOKUP(A2814, Kickstarter!B:I, 8, FALSE)</f>
        <v>1428292800</v>
      </c>
    </row>
    <row r="2815" spans="1:8" ht="45" x14ac:dyDescent="0.25">
      <c r="A2815" s="1" t="s">
        <v>2813</v>
      </c>
      <c r="B2815" s="1" t="str">
        <f>VLOOKUP(A2815, Kickstarter!B:C, 2, FALSE)</f>
        <v>Ryan has a higher sex drive than you. He also has cerebral palsy. Join him for his hilarious and poignant new solo show!</v>
      </c>
      <c r="C2815" s="9">
        <f>VLOOKUP(A2815, Kickstarter!B:E, 3, FALSE)</f>
        <v>2800</v>
      </c>
      <c r="D2815">
        <f>VLOOKUP(A2815, Kickstarter!B:E, 4, FALSE)</f>
        <v>3572.12</v>
      </c>
      <c r="E2815" t="str">
        <f>VLOOKUP(A2815, Kickstarter!B:F, 5, FALSE)</f>
        <v>successful</v>
      </c>
      <c r="F2815" t="str">
        <f>VLOOKUP(A2815, Kickstarter!B:G, 6, FALSE)</f>
        <v>US</v>
      </c>
      <c r="G2815" t="str">
        <f>VLOOKUP(A2815, Kickstarter!B:H, 7, FALSE)</f>
        <v>USD</v>
      </c>
      <c r="H2815">
        <f>VLOOKUP(A2815, Kickstarter!B:I, 8, FALSE)</f>
        <v>1481737761</v>
      </c>
    </row>
    <row r="2816" spans="1:8" ht="45" x14ac:dyDescent="0.25">
      <c r="A2816" s="1" t="s">
        <v>2814</v>
      </c>
      <c r="B2816" s="1" t="str">
        <f>VLOOKUP(A2816, Kickstarter!B:C, 2, FALSE)</f>
        <v>Stitching is a play exploring how a couple cope with the loss of their child. It will run for a month at The Drayton Arms Theatre.</v>
      </c>
      <c r="C2816" s="9">
        <f>VLOOKUP(A2816, Kickstarter!B:E, 3, FALSE)</f>
        <v>1500</v>
      </c>
      <c r="D2816">
        <f>VLOOKUP(A2816, Kickstarter!B:E, 4, FALSE)</f>
        <v>1616</v>
      </c>
      <c r="E2816" t="str">
        <f>VLOOKUP(A2816, Kickstarter!B:F, 5, FALSE)</f>
        <v>successful</v>
      </c>
      <c r="F2816" t="str">
        <f>VLOOKUP(A2816, Kickstarter!B:G, 6, FALSE)</f>
        <v>GB</v>
      </c>
      <c r="G2816" t="str">
        <f>VLOOKUP(A2816, Kickstarter!B:H, 7, FALSE)</f>
        <v>GBP</v>
      </c>
      <c r="H2816">
        <f>VLOOKUP(A2816, Kickstarter!B:I, 8, FALSE)</f>
        <v>1431164115</v>
      </c>
    </row>
    <row r="2817" spans="1:8" ht="45" x14ac:dyDescent="0.25">
      <c r="A2817" s="1" t="s">
        <v>2815</v>
      </c>
      <c r="B2817" s="1" t="str">
        <f>VLOOKUP(A2817, Kickstarter!B:C, 2, FALSE)</f>
        <v>Set in 1950s Northern Ireland, this play tells the story of two sisters in a community of Travellers, or Irish Gypsies.</v>
      </c>
      <c r="C2817" s="9">
        <f>VLOOKUP(A2817, Kickstarter!B:E, 3, FALSE)</f>
        <v>250</v>
      </c>
      <c r="D2817">
        <f>VLOOKUP(A2817, Kickstarter!B:E, 4, FALSE)</f>
        <v>605</v>
      </c>
      <c r="E2817" t="str">
        <f>VLOOKUP(A2817, Kickstarter!B:F, 5, FALSE)</f>
        <v>successful</v>
      </c>
      <c r="F2817" t="str">
        <f>VLOOKUP(A2817, Kickstarter!B:G, 6, FALSE)</f>
        <v>CA</v>
      </c>
      <c r="G2817" t="str">
        <f>VLOOKUP(A2817, Kickstarter!B:H, 7, FALSE)</f>
        <v>CAD</v>
      </c>
      <c r="H2817">
        <f>VLOOKUP(A2817, Kickstarter!B:I, 8, FALSE)</f>
        <v>1470595109</v>
      </c>
    </row>
    <row r="2818" spans="1:8" ht="45" x14ac:dyDescent="0.25">
      <c r="A2818" s="1" t="s">
        <v>2816</v>
      </c>
      <c r="B2818" s="1" t="str">
        <f>VLOOKUP(A2818, Kickstarter!B:C, 2, FALSE)</f>
        <v>Inspired by real life interviews 'In My Head' is a new play exploring the lives of those living with a mental health condition.</v>
      </c>
      <c r="C2818" s="9">
        <f>VLOOKUP(A2818, Kickstarter!B:E, 3, FALSE)</f>
        <v>3000</v>
      </c>
      <c r="D2818">
        <f>VLOOKUP(A2818, Kickstarter!B:E, 4, FALSE)</f>
        <v>4247</v>
      </c>
      <c r="E2818" t="str">
        <f>VLOOKUP(A2818, Kickstarter!B:F, 5, FALSE)</f>
        <v>successful</v>
      </c>
      <c r="F2818" t="str">
        <f>VLOOKUP(A2818, Kickstarter!B:G, 6, FALSE)</f>
        <v>GB</v>
      </c>
      <c r="G2818" t="str">
        <f>VLOOKUP(A2818, Kickstarter!B:H, 7, FALSE)</f>
        <v>GBP</v>
      </c>
      <c r="H2818">
        <f>VLOOKUP(A2818, Kickstarter!B:I, 8, FALSE)</f>
        <v>1438531200</v>
      </c>
    </row>
    <row r="2819" spans="1:8" ht="60" x14ac:dyDescent="0.25">
      <c r="A2819" s="1" t="s">
        <v>2817</v>
      </c>
      <c r="B2819" s="1" t="str">
        <f>VLOOKUP(A2819, Kickstarter!B:C, 2, FALSE)</f>
        <v>Let Go Theatre Co's very first production is going ahead in June 2015. Help support a brand new theatre co as we begin our adventure</v>
      </c>
      <c r="C2819" s="9">
        <f>VLOOKUP(A2819, Kickstarter!B:E, 3, FALSE)</f>
        <v>600</v>
      </c>
      <c r="D2819">
        <f>VLOOKUP(A2819, Kickstarter!B:E, 4, FALSE)</f>
        <v>780</v>
      </c>
      <c r="E2819" t="str">
        <f>VLOOKUP(A2819, Kickstarter!B:F, 5, FALSE)</f>
        <v>successful</v>
      </c>
      <c r="F2819" t="str">
        <f>VLOOKUP(A2819, Kickstarter!B:G, 6, FALSE)</f>
        <v>GB</v>
      </c>
      <c r="G2819" t="str">
        <f>VLOOKUP(A2819, Kickstarter!B:H, 7, FALSE)</f>
        <v>GBP</v>
      </c>
      <c r="H2819">
        <f>VLOOKUP(A2819, Kickstarter!B:I, 8, FALSE)</f>
        <v>1425136462</v>
      </c>
    </row>
    <row r="2820" spans="1:8" ht="45" x14ac:dyDescent="0.25">
      <c r="A2820" s="1" t="s">
        <v>2818</v>
      </c>
      <c r="B2820" s="1" t="str">
        <f>VLOOKUP(A2820, Kickstarter!B:C, 2, FALSE)</f>
        <v>Joe West and his wonderful theater company THEATER OF DEATH present original plays both horrific and comical.</v>
      </c>
      <c r="C2820" s="9">
        <f>VLOOKUP(A2820, Kickstarter!B:E, 3, FALSE)</f>
        <v>10000</v>
      </c>
      <c r="D2820">
        <f>VLOOKUP(A2820, Kickstarter!B:E, 4, FALSE)</f>
        <v>10603</v>
      </c>
      <c r="E2820" t="str">
        <f>VLOOKUP(A2820, Kickstarter!B:F, 5, FALSE)</f>
        <v>successful</v>
      </c>
      <c r="F2820" t="str">
        <f>VLOOKUP(A2820, Kickstarter!B:G, 6, FALSE)</f>
        <v>US</v>
      </c>
      <c r="G2820" t="str">
        <f>VLOOKUP(A2820, Kickstarter!B:H, 7, FALSE)</f>
        <v>USD</v>
      </c>
      <c r="H2820">
        <f>VLOOKUP(A2820, Kickstarter!B:I, 8, FALSE)</f>
        <v>1443018086</v>
      </c>
    </row>
    <row r="2821" spans="1:8" ht="60" x14ac:dyDescent="0.25">
      <c r="A2821" s="1" t="s">
        <v>2819</v>
      </c>
      <c r="B2821" s="1" t="str">
        <f>VLOOKUP(A2821, Kickstarter!B:C, 2, FALSE)</f>
        <v>Years of work, my best show, and a top Edinburgh venue.  Help me expose my talents to the UK and tell an important story.</v>
      </c>
      <c r="C2821" s="9">
        <f>VLOOKUP(A2821, Kickstarter!B:E, 3, FALSE)</f>
        <v>5000</v>
      </c>
      <c r="D2821">
        <f>VLOOKUP(A2821, Kickstarter!B:E, 4, FALSE)</f>
        <v>5240</v>
      </c>
      <c r="E2821" t="str">
        <f>VLOOKUP(A2821, Kickstarter!B:F, 5, FALSE)</f>
        <v>successful</v>
      </c>
      <c r="F2821" t="str">
        <f>VLOOKUP(A2821, Kickstarter!B:G, 6, FALSE)</f>
        <v>GB</v>
      </c>
      <c r="G2821" t="str">
        <f>VLOOKUP(A2821, Kickstarter!B:H, 7, FALSE)</f>
        <v>GBP</v>
      </c>
      <c r="H2821">
        <f>VLOOKUP(A2821, Kickstarter!B:I, 8, FALSE)</f>
        <v>1434285409</v>
      </c>
    </row>
    <row r="2822" spans="1:8" ht="60" x14ac:dyDescent="0.25">
      <c r="A2822" s="1" t="s">
        <v>2820</v>
      </c>
      <c r="B2822" s="1" t="str">
        <f>VLOOKUP(A2822, Kickstarter!B:C, 2, FALSE)</f>
        <v>Montage Theatre Arts, as part of National Theatre Connections, are performing a show - We need you help to raise vital funds!</v>
      </c>
      <c r="C2822" s="9">
        <f>VLOOKUP(A2822, Kickstarter!B:E, 3, FALSE)</f>
        <v>200</v>
      </c>
      <c r="D2822">
        <f>VLOOKUP(A2822, Kickstarter!B:E, 4, FALSE)</f>
        <v>272</v>
      </c>
      <c r="E2822" t="str">
        <f>VLOOKUP(A2822, Kickstarter!B:F, 5, FALSE)</f>
        <v>successful</v>
      </c>
      <c r="F2822" t="str">
        <f>VLOOKUP(A2822, Kickstarter!B:G, 6, FALSE)</f>
        <v>GB</v>
      </c>
      <c r="G2822" t="str">
        <f>VLOOKUP(A2822, Kickstarter!B:H, 7, FALSE)</f>
        <v>GBP</v>
      </c>
      <c r="H2822">
        <f>VLOOKUP(A2822, Kickstarter!B:I, 8, FALSE)</f>
        <v>1456444800</v>
      </c>
    </row>
    <row r="2823" spans="1:8" ht="60" x14ac:dyDescent="0.25">
      <c r="A2823" s="1" t="s">
        <v>2821</v>
      </c>
      <c r="B2823" s="1" t="str">
        <f>VLOOKUP(A2823, Kickstarter!B:C, 2, FALSE)</f>
        <v>Help us share an untold story of Britain's involvement in the slave trade, in the church where Wilberforce began his abolition campaign</v>
      </c>
      <c r="C2823" s="9">
        <f>VLOOKUP(A2823, Kickstarter!B:E, 3, FALSE)</f>
        <v>1000</v>
      </c>
      <c r="D2823">
        <f>VLOOKUP(A2823, Kickstarter!B:E, 4, FALSE)</f>
        <v>1000</v>
      </c>
      <c r="E2823" t="str">
        <f>VLOOKUP(A2823, Kickstarter!B:F, 5, FALSE)</f>
        <v>successful</v>
      </c>
      <c r="F2823" t="str">
        <f>VLOOKUP(A2823, Kickstarter!B:G, 6, FALSE)</f>
        <v>GB</v>
      </c>
      <c r="G2823" t="str">
        <f>VLOOKUP(A2823, Kickstarter!B:H, 7, FALSE)</f>
        <v>GBP</v>
      </c>
      <c r="H2823">
        <f>VLOOKUP(A2823, Kickstarter!B:I, 8, FALSE)</f>
        <v>1411510135</v>
      </c>
    </row>
    <row r="2824" spans="1:8" ht="60" x14ac:dyDescent="0.25">
      <c r="A2824" s="1" t="s">
        <v>2822</v>
      </c>
      <c r="B2824" s="1" t="str">
        <f>VLOOKUP(A2824, Kickstarter!B:C, 2, FALSE)</f>
        <v>A campaign to support the artists creating Theatre Forever's The Nature Crown, premiering in the Guthrie Theater's Dowling Studio!</v>
      </c>
      <c r="C2824" s="9">
        <f>VLOOKUP(A2824, Kickstarter!B:E, 3, FALSE)</f>
        <v>6000</v>
      </c>
      <c r="D2824">
        <f>VLOOKUP(A2824, Kickstarter!B:E, 4, FALSE)</f>
        <v>6000</v>
      </c>
      <c r="E2824" t="str">
        <f>VLOOKUP(A2824, Kickstarter!B:F, 5, FALSE)</f>
        <v>successful</v>
      </c>
      <c r="F2824" t="str">
        <f>VLOOKUP(A2824, Kickstarter!B:G, 6, FALSE)</f>
        <v>US</v>
      </c>
      <c r="G2824" t="str">
        <f>VLOOKUP(A2824, Kickstarter!B:H, 7, FALSE)</f>
        <v>USD</v>
      </c>
      <c r="H2824">
        <f>VLOOKUP(A2824, Kickstarter!B:I, 8, FALSE)</f>
        <v>1427469892</v>
      </c>
    </row>
    <row r="2825" spans="1:8" ht="60" x14ac:dyDescent="0.25">
      <c r="A2825" s="1" t="s">
        <v>2823</v>
      </c>
      <c r="B2825" s="1" t="str">
        <f>VLOOKUP(A2825, Kickstarter!B:C, 2, FALSE)</f>
        <v>Seliges Theater is a brand new theatre company based out of Bristol. "The God of Carnage" will be our debut show. Help us get started!</v>
      </c>
      <c r="C2825" s="9">
        <f>VLOOKUP(A2825, Kickstarter!B:E, 3, FALSE)</f>
        <v>100</v>
      </c>
      <c r="D2825">
        <f>VLOOKUP(A2825, Kickstarter!B:E, 4, FALSE)</f>
        <v>124</v>
      </c>
      <c r="E2825" t="str">
        <f>VLOOKUP(A2825, Kickstarter!B:F, 5, FALSE)</f>
        <v>successful</v>
      </c>
      <c r="F2825" t="str">
        <f>VLOOKUP(A2825, Kickstarter!B:G, 6, FALSE)</f>
        <v>GB</v>
      </c>
      <c r="G2825" t="str">
        <f>VLOOKUP(A2825, Kickstarter!B:H, 7, FALSE)</f>
        <v>GBP</v>
      </c>
      <c r="H2825">
        <f>VLOOKUP(A2825, Kickstarter!B:I, 8, FALSE)</f>
        <v>1427842740</v>
      </c>
    </row>
    <row r="2826" spans="1:8" ht="45" x14ac:dyDescent="0.25">
      <c r="A2826" s="1" t="s">
        <v>2824</v>
      </c>
      <c r="B2826" s="1" t="str">
        <f>VLOOKUP(A2826, Kickstarter!B:C, 2, FALSE)</f>
        <v>I wrote a One Act play called The Rooftop for a Female Playwright's festival. Every little bit helps!</v>
      </c>
      <c r="C2826" s="9">
        <f>VLOOKUP(A2826, Kickstarter!B:E, 3, FALSE)</f>
        <v>650</v>
      </c>
      <c r="D2826">
        <f>VLOOKUP(A2826, Kickstarter!B:E, 4, FALSE)</f>
        <v>760</v>
      </c>
      <c r="E2826" t="str">
        <f>VLOOKUP(A2826, Kickstarter!B:F, 5, FALSE)</f>
        <v>successful</v>
      </c>
      <c r="F2826" t="str">
        <f>VLOOKUP(A2826, Kickstarter!B:G, 6, FALSE)</f>
        <v>US</v>
      </c>
      <c r="G2826" t="str">
        <f>VLOOKUP(A2826, Kickstarter!B:H, 7, FALSE)</f>
        <v>USD</v>
      </c>
      <c r="H2826">
        <f>VLOOKUP(A2826, Kickstarter!B:I, 8, FALSE)</f>
        <v>1434159780</v>
      </c>
    </row>
    <row r="2827" spans="1:8" ht="60" x14ac:dyDescent="0.25">
      <c r="A2827" s="1" t="s">
        <v>2825</v>
      </c>
      <c r="B2827" s="1" t="str">
        <f>VLOOKUP(A2827, Kickstarter!B:C, 2, FALSE)</f>
        <v>Help Saltmine Theatre Company tell the exciting story of St Nicholas and the importance of gratefulness in their new Christmas show.</v>
      </c>
      <c r="C2827" s="9">
        <f>VLOOKUP(A2827, Kickstarter!B:E, 3, FALSE)</f>
        <v>3000</v>
      </c>
      <c r="D2827">
        <f>VLOOKUP(A2827, Kickstarter!B:E, 4, FALSE)</f>
        <v>3100</v>
      </c>
      <c r="E2827" t="str">
        <f>VLOOKUP(A2827, Kickstarter!B:F, 5, FALSE)</f>
        <v>successful</v>
      </c>
      <c r="F2827" t="str">
        <f>VLOOKUP(A2827, Kickstarter!B:G, 6, FALSE)</f>
        <v>GB</v>
      </c>
      <c r="G2827" t="str">
        <f>VLOOKUP(A2827, Kickstarter!B:H, 7, FALSE)</f>
        <v>GBP</v>
      </c>
      <c r="H2827">
        <f>VLOOKUP(A2827, Kickstarter!B:I, 8, FALSE)</f>
        <v>1449255686</v>
      </c>
    </row>
    <row r="2828" spans="1:8" ht="60" x14ac:dyDescent="0.25">
      <c r="A2828" s="1" t="s">
        <v>2826</v>
      </c>
      <c r="B2828" s="1" t="str">
        <f>VLOOKUP(A2828, Kickstarter!B:C, 2, FALSE)</f>
        <v>Mickey &amp; Worm is a Noir stage experience, written by Santa Paula playwright John McKinley and back again on tour by popular demand!</v>
      </c>
      <c r="C2828" s="9">
        <f>VLOOKUP(A2828, Kickstarter!B:E, 3, FALSE)</f>
        <v>2000</v>
      </c>
      <c r="D2828">
        <f>VLOOKUP(A2828, Kickstarter!B:E, 4, FALSE)</f>
        <v>2155</v>
      </c>
      <c r="E2828" t="str">
        <f>VLOOKUP(A2828, Kickstarter!B:F, 5, FALSE)</f>
        <v>successful</v>
      </c>
      <c r="F2828" t="str">
        <f>VLOOKUP(A2828, Kickstarter!B:G, 6, FALSE)</f>
        <v>US</v>
      </c>
      <c r="G2828" t="str">
        <f>VLOOKUP(A2828, Kickstarter!B:H, 7, FALSE)</f>
        <v>USD</v>
      </c>
      <c r="H2828">
        <f>VLOOKUP(A2828, Kickstarter!B:I, 8, FALSE)</f>
        <v>1436511600</v>
      </c>
    </row>
    <row r="2829" spans="1:8" ht="60" x14ac:dyDescent="0.25">
      <c r="A2829" s="1" t="s">
        <v>2827</v>
      </c>
      <c r="B2829" s="1" t="str">
        <f>VLOOKUP(A2829, Kickstarter!B:C, 2, FALSE)</f>
        <v>We are Capital J Theater Company and are looking to create the first production of an Alumni Theater Series at The Pennington School!</v>
      </c>
      <c r="C2829" s="9">
        <f>VLOOKUP(A2829, Kickstarter!B:E, 3, FALSE)</f>
        <v>2000</v>
      </c>
      <c r="D2829">
        <f>VLOOKUP(A2829, Kickstarter!B:E, 4, FALSE)</f>
        <v>2405</v>
      </c>
      <c r="E2829" t="str">
        <f>VLOOKUP(A2829, Kickstarter!B:F, 5, FALSE)</f>
        <v>successful</v>
      </c>
      <c r="F2829" t="str">
        <f>VLOOKUP(A2829, Kickstarter!B:G, 6, FALSE)</f>
        <v>US</v>
      </c>
      <c r="G2829" t="str">
        <f>VLOOKUP(A2829, Kickstarter!B:H, 7, FALSE)</f>
        <v>USD</v>
      </c>
      <c r="H2829">
        <f>VLOOKUP(A2829, Kickstarter!B:I, 8, FALSE)</f>
        <v>1464971400</v>
      </c>
    </row>
    <row r="2830" spans="1:8" ht="60" x14ac:dyDescent="0.25">
      <c r="A2830" s="1" t="s">
        <v>2828</v>
      </c>
      <c r="B2830" s="1" t="str">
        <f>VLOOKUP(A2830, Kickstarter!B:C, 2, FALSE)</f>
        <v>The Battle of Britain has been lost; London is occupied, who can you trust? Help produce this classic piece of theatre. Drama for now.</v>
      </c>
      <c r="C2830" s="9">
        <f>VLOOKUP(A2830, Kickstarter!B:E, 3, FALSE)</f>
        <v>9500</v>
      </c>
      <c r="D2830">
        <f>VLOOKUP(A2830, Kickstarter!B:E, 4, FALSE)</f>
        <v>9536</v>
      </c>
      <c r="E2830" t="str">
        <f>VLOOKUP(A2830, Kickstarter!B:F, 5, FALSE)</f>
        <v>successful</v>
      </c>
      <c r="F2830" t="str">
        <f>VLOOKUP(A2830, Kickstarter!B:G, 6, FALSE)</f>
        <v>GB</v>
      </c>
      <c r="G2830" t="str">
        <f>VLOOKUP(A2830, Kickstarter!B:H, 7, FALSE)</f>
        <v>GBP</v>
      </c>
      <c r="H2830">
        <f>VLOOKUP(A2830, Kickstarter!B:I, 8, FALSE)</f>
        <v>1443826800</v>
      </c>
    </row>
    <row r="2831" spans="1:8" ht="60" x14ac:dyDescent="0.25">
      <c r="A2831" s="1" t="s">
        <v>2829</v>
      </c>
      <c r="B2831" s="1" t="str">
        <f>VLOOKUP(A2831, Kickstarter!B:C, 2, FALSE)</f>
        <v>In a visceral new play about family, grief and red meat, Sarah Kosar (Royal Court) asks how far we'd go to connect with those we love.</v>
      </c>
      <c r="C2831" s="9">
        <f>VLOOKUP(A2831, Kickstarter!B:E, 3, FALSE)</f>
        <v>2500</v>
      </c>
      <c r="D2831">
        <f>VLOOKUP(A2831, Kickstarter!B:E, 4, FALSE)</f>
        <v>2663</v>
      </c>
      <c r="E2831" t="str">
        <f>VLOOKUP(A2831, Kickstarter!B:F, 5, FALSE)</f>
        <v>successful</v>
      </c>
      <c r="F2831" t="str">
        <f>VLOOKUP(A2831, Kickstarter!B:G, 6, FALSE)</f>
        <v>GB</v>
      </c>
      <c r="G2831" t="str">
        <f>VLOOKUP(A2831, Kickstarter!B:H, 7, FALSE)</f>
        <v>GBP</v>
      </c>
      <c r="H2831">
        <f>VLOOKUP(A2831, Kickstarter!B:I, 8, FALSE)</f>
        <v>1464863118</v>
      </c>
    </row>
    <row r="2832" spans="1:8" ht="45" x14ac:dyDescent="0.25">
      <c r="A2832" s="1" t="s">
        <v>2830</v>
      </c>
      <c r="B2832" s="1" t="str">
        <f>VLOOKUP(A2832, Kickstarter!B:C, 2, FALSE)</f>
        <v>Avalon is a new South African Township play and Nakhtik is a  danced political lecture.</v>
      </c>
      <c r="C2832" s="9">
        <f>VLOOKUP(A2832, Kickstarter!B:E, 3, FALSE)</f>
        <v>3000</v>
      </c>
      <c r="D2832">
        <f>VLOOKUP(A2832, Kickstarter!B:E, 4, FALSE)</f>
        <v>3000</v>
      </c>
      <c r="E2832" t="str">
        <f>VLOOKUP(A2832, Kickstarter!B:F, 5, FALSE)</f>
        <v>successful</v>
      </c>
      <c r="F2832" t="str">
        <f>VLOOKUP(A2832, Kickstarter!B:G, 6, FALSE)</f>
        <v>US</v>
      </c>
      <c r="G2832" t="str">
        <f>VLOOKUP(A2832, Kickstarter!B:H, 7, FALSE)</f>
        <v>USD</v>
      </c>
      <c r="H2832">
        <f>VLOOKUP(A2832, Kickstarter!B:I, 8, FALSE)</f>
        <v>1399867140</v>
      </c>
    </row>
    <row r="2833" spans="1:8" ht="45" x14ac:dyDescent="0.25">
      <c r="A2833" s="1" t="s">
        <v>2831</v>
      </c>
      <c r="B2833" s="1" t="str">
        <f>VLOOKUP(A2833, Kickstarter!B:C, 2, FALSE)</f>
        <v>We each wrote a play and would like to produce them for you for nothing more than art's sake!</v>
      </c>
      <c r="C2833" s="9">
        <f>VLOOKUP(A2833, Kickstarter!B:E, 3, FALSE)</f>
        <v>3000</v>
      </c>
      <c r="D2833">
        <f>VLOOKUP(A2833, Kickstarter!B:E, 4, FALSE)</f>
        <v>3320</v>
      </c>
      <c r="E2833" t="str">
        <f>VLOOKUP(A2833, Kickstarter!B:F, 5, FALSE)</f>
        <v>successful</v>
      </c>
      <c r="F2833" t="str">
        <f>VLOOKUP(A2833, Kickstarter!B:G, 6, FALSE)</f>
        <v>US</v>
      </c>
      <c r="G2833" t="str">
        <f>VLOOKUP(A2833, Kickstarter!B:H, 7, FALSE)</f>
        <v>USD</v>
      </c>
      <c r="H2833">
        <f>VLOOKUP(A2833, Kickstarter!B:I, 8, FALSE)</f>
        <v>1437076070</v>
      </c>
    </row>
    <row r="2834" spans="1:8" ht="60" x14ac:dyDescent="0.25">
      <c r="A2834" s="1" t="s">
        <v>2832</v>
      </c>
      <c r="B2834" s="1" t="str">
        <f>VLOOKUP(A2834, Kickstarter!B:C, 2, FALSE)</f>
        <v>Charting the big stuff in life from dance routines to coming out; exploring homophobia, family, friendship &amp; finding your own voice.</v>
      </c>
      <c r="C2834" s="9">
        <f>VLOOKUP(A2834, Kickstarter!B:E, 3, FALSE)</f>
        <v>2500</v>
      </c>
      <c r="D2834">
        <f>VLOOKUP(A2834, Kickstarter!B:E, 4, FALSE)</f>
        <v>2867.99</v>
      </c>
      <c r="E2834" t="str">
        <f>VLOOKUP(A2834, Kickstarter!B:F, 5, FALSE)</f>
        <v>successful</v>
      </c>
      <c r="F2834" t="str">
        <f>VLOOKUP(A2834, Kickstarter!B:G, 6, FALSE)</f>
        <v>GB</v>
      </c>
      <c r="G2834" t="str">
        <f>VLOOKUP(A2834, Kickstarter!B:H, 7, FALSE)</f>
        <v>GBP</v>
      </c>
      <c r="H2834">
        <f>VLOOKUP(A2834, Kickstarter!B:I, 8, FALSE)</f>
        <v>1416780000</v>
      </c>
    </row>
    <row r="2835" spans="1:8" ht="15.75" x14ac:dyDescent="0.25">
      <c r="A2835" s="1" t="s">
        <v>2833</v>
      </c>
      <c r="B2835" s="1" t="str">
        <f>VLOOKUP(A2835, Kickstarter!B:C, 2, FALSE)</f>
        <v>A new play about exploring outer space</v>
      </c>
      <c r="C2835" s="9">
        <f>VLOOKUP(A2835, Kickstarter!B:E, 3, FALSE)</f>
        <v>2700</v>
      </c>
      <c r="D2835">
        <f>VLOOKUP(A2835, Kickstarter!B:E, 4, FALSE)</f>
        <v>2923</v>
      </c>
      <c r="E2835" t="str">
        <f>VLOOKUP(A2835, Kickstarter!B:F, 5, FALSE)</f>
        <v>successful</v>
      </c>
      <c r="F2835" t="str">
        <f>VLOOKUP(A2835, Kickstarter!B:G, 6, FALSE)</f>
        <v>US</v>
      </c>
      <c r="G2835" t="str">
        <f>VLOOKUP(A2835, Kickstarter!B:H, 7, FALSE)</f>
        <v>USD</v>
      </c>
      <c r="H2835">
        <f>VLOOKUP(A2835, Kickstarter!B:I, 8, FALSE)</f>
        <v>1444528800</v>
      </c>
    </row>
    <row r="2836" spans="1:8" ht="45" x14ac:dyDescent="0.25">
      <c r="A2836" s="1" t="s">
        <v>2834</v>
      </c>
      <c r="B2836" s="1" t="str">
        <f>VLOOKUP(A2836, Kickstarter!B:C, 2, FALSE)</f>
        <v>Thank You For Smoking. A play about love, 5 trillion cigarettes and how the Flintstones earned the tobacco industry millions.</v>
      </c>
      <c r="C2836" s="9">
        <f>VLOOKUP(A2836, Kickstarter!B:E, 3, FALSE)</f>
        <v>800</v>
      </c>
      <c r="D2836">
        <f>VLOOKUP(A2836, Kickstarter!B:E, 4, FALSE)</f>
        <v>1360</v>
      </c>
      <c r="E2836" t="str">
        <f>VLOOKUP(A2836, Kickstarter!B:F, 5, FALSE)</f>
        <v>successful</v>
      </c>
      <c r="F2836" t="str">
        <f>VLOOKUP(A2836, Kickstarter!B:G, 6, FALSE)</f>
        <v>GB</v>
      </c>
      <c r="G2836" t="str">
        <f>VLOOKUP(A2836, Kickstarter!B:H, 7, FALSE)</f>
        <v>GBP</v>
      </c>
      <c r="H2836">
        <f>VLOOKUP(A2836, Kickstarter!B:I, 8, FALSE)</f>
        <v>1422658930</v>
      </c>
    </row>
    <row r="2837" spans="1:8" ht="45" x14ac:dyDescent="0.25">
      <c r="A2837" s="1" t="s">
        <v>2835</v>
      </c>
      <c r="B2837" s="1" t="str">
        <f>VLOOKUP(A2837, Kickstarter!B:C, 2, FALSE)</f>
        <v>A celebratory community theatre project about the Focus E15 Occupation of empty council homes on Carpenters Estate.</v>
      </c>
      <c r="C2837" s="9">
        <f>VLOOKUP(A2837, Kickstarter!B:E, 3, FALSE)</f>
        <v>1000</v>
      </c>
      <c r="D2837">
        <f>VLOOKUP(A2837, Kickstarter!B:E, 4, FALSE)</f>
        <v>1870.99</v>
      </c>
      <c r="E2837" t="str">
        <f>VLOOKUP(A2837, Kickstarter!B:F, 5, FALSE)</f>
        <v>successful</v>
      </c>
      <c r="F2837" t="str">
        <f>VLOOKUP(A2837, Kickstarter!B:G, 6, FALSE)</f>
        <v>GB</v>
      </c>
      <c r="G2837" t="str">
        <f>VLOOKUP(A2837, Kickstarter!B:H, 7, FALSE)</f>
        <v>GBP</v>
      </c>
      <c r="H2837">
        <f>VLOOKUP(A2837, Kickstarter!B:I, 8, FALSE)</f>
        <v>1449273600</v>
      </c>
    </row>
    <row r="2838" spans="1:8" ht="60" x14ac:dyDescent="0.25">
      <c r="A2838" s="1" t="s">
        <v>2836</v>
      </c>
      <c r="B2838" s="1" t="str">
        <f>VLOOKUP(A2838, Kickstarter!B:C, 2, FALSE)</f>
        <v>We're fundraising $450 by Feb.17, 2017 to purchase the rights for the show &amp; any extra proceeds will be used toward props and costume.</v>
      </c>
      <c r="C2838" s="9">
        <f>VLOOKUP(A2838, Kickstarter!B:E, 3, FALSE)</f>
        <v>450</v>
      </c>
      <c r="D2838">
        <f>VLOOKUP(A2838, Kickstarter!B:E, 4, FALSE)</f>
        <v>485</v>
      </c>
      <c r="E2838" t="str">
        <f>VLOOKUP(A2838, Kickstarter!B:F, 5, FALSE)</f>
        <v>successful</v>
      </c>
      <c r="F2838" t="str">
        <f>VLOOKUP(A2838, Kickstarter!B:G, 6, FALSE)</f>
        <v>US</v>
      </c>
      <c r="G2838" t="str">
        <f>VLOOKUP(A2838, Kickstarter!B:H, 7, FALSE)</f>
        <v>USD</v>
      </c>
      <c r="H2838">
        <f>VLOOKUP(A2838, Kickstarter!B:I, 8, FALSE)</f>
        <v>1487393940</v>
      </c>
    </row>
    <row r="2839" spans="1:8" ht="60" x14ac:dyDescent="0.25">
      <c r="A2839" s="1" t="s">
        <v>2837</v>
      </c>
      <c r="B2839" s="1" t="str">
        <f>VLOOKUP(A2839, Kickstarter!B:C, 2, FALSE)</f>
        <v>Aidez-nous Ã  financer notre projet Stop the tempo prÃ©sentÃ© du 18 nov au 12 dÃ©c 2015 au ThÃ©Ã¢tre Prospero! M.E.S de Michel-Maxime Legault</v>
      </c>
      <c r="C2839" s="9">
        <f>VLOOKUP(A2839, Kickstarter!B:E, 3, FALSE)</f>
        <v>850</v>
      </c>
      <c r="D2839">
        <f>VLOOKUP(A2839, Kickstarter!B:E, 4, FALSE)</f>
        <v>850</v>
      </c>
      <c r="E2839" t="str">
        <f>VLOOKUP(A2839, Kickstarter!B:F, 5, FALSE)</f>
        <v>successful</v>
      </c>
      <c r="F2839" t="str">
        <f>VLOOKUP(A2839, Kickstarter!B:G, 6, FALSE)</f>
        <v>CA</v>
      </c>
      <c r="G2839" t="str">
        <f>VLOOKUP(A2839, Kickstarter!B:H, 7, FALSE)</f>
        <v>CAD</v>
      </c>
      <c r="H2839">
        <f>VLOOKUP(A2839, Kickstarter!B:I, 8, FALSE)</f>
        <v>1449701284</v>
      </c>
    </row>
    <row r="2840" spans="1:8" ht="45" x14ac:dyDescent="0.25">
      <c r="A2840" s="1" t="s">
        <v>2838</v>
      </c>
      <c r="B2840" s="1" t="str">
        <f>VLOOKUP(A2840, Kickstarter!B:C, 2, FALSE)</f>
        <v>You like things that are funny. You (secretly) like murder. So why not support the NYC return of this hilarious whodunit?</v>
      </c>
      <c r="C2840" s="9">
        <f>VLOOKUP(A2840, Kickstarter!B:E, 3, FALSE)</f>
        <v>2000</v>
      </c>
      <c r="D2840">
        <f>VLOOKUP(A2840, Kickstarter!B:E, 4, FALSE)</f>
        <v>2405</v>
      </c>
      <c r="E2840" t="str">
        <f>VLOOKUP(A2840, Kickstarter!B:F, 5, FALSE)</f>
        <v>successful</v>
      </c>
      <c r="F2840" t="str">
        <f>VLOOKUP(A2840, Kickstarter!B:G, 6, FALSE)</f>
        <v>US</v>
      </c>
      <c r="G2840" t="str">
        <f>VLOOKUP(A2840, Kickstarter!B:H, 7, FALSE)</f>
        <v>USD</v>
      </c>
      <c r="H2840">
        <f>VLOOKUP(A2840, Kickstarter!B:I, 8, FALSE)</f>
        <v>1407967200</v>
      </c>
    </row>
    <row r="2841" spans="1:8" ht="60" x14ac:dyDescent="0.25">
      <c r="A2841" s="1" t="s">
        <v>2839</v>
      </c>
      <c r="B2841" s="1" t="str">
        <f>VLOOKUP(A2841, Kickstarter!B:C, 2, FALSE)</f>
        <v>Help us tour our brand new show "Stripe and Spot (Learn to) Get Along" to neighborhoods throughout the Twin Cities metro area!</v>
      </c>
      <c r="C2841" s="9">
        <f>VLOOKUP(A2841, Kickstarter!B:E, 3, FALSE)</f>
        <v>3500</v>
      </c>
      <c r="D2841">
        <f>VLOOKUP(A2841, Kickstarter!B:E, 4, FALSE)</f>
        <v>3900</v>
      </c>
      <c r="E2841" t="str">
        <f>VLOOKUP(A2841, Kickstarter!B:F, 5, FALSE)</f>
        <v>successful</v>
      </c>
      <c r="F2841" t="str">
        <f>VLOOKUP(A2841, Kickstarter!B:G, 6, FALSE)</f>
        <v>US</v>
      </c>
      <c r="G2841" t="str">
        <f>VLOOKUP(A2841, Kickstarter!B:H, 7, FALSE)</f>
        <v>USD</v>
      </c>
      <c r="H2841">
        <f>VLOOKUP(A2841, Kickstarter!B:I, 8, FALSE)</f>
        <v>1408942740</v>
      </c>
    </row>
    <row r="2842" spans="1:8" ht="60" x14ac:dyDescent="0.25">
      <c r="A2842" s="1" t="s">
        <v>2840</v>
      </c>
      <c r="B2842" s="1" t="str">
        <f>VLOOKUP(A2842, Kickstarter!B:C, 2, FALSE)</f>
        <v>The world premiere of an astounding new play at Southwark Playhouse exploring slut shaming/cyber bullying &amp; the emotional repercussions</v>
      </c>
      <c r="C2842" s="9">
        <f>VLOOKUP(A2842, Kickstarter!B:E, 3, FALSE)</f>
        <v>2500</v>
      </c>
      <c r="D2842">
        <f>VLOOKUP(A2842, Kickstarter!B:E, 4, FALSE)</f>
        <v>2600</v>
      </c>
      <c r="E2842" t="str">
        <f>VLOOKUP(A2842, Kickstarter!B:F, 5, FALSE)</f>
        <v>successful</v>
      </c>
      <c r="F2842" t="str">
        <f>VLOOKUP(A2842, Kickstarter!B:G, 6, FALSE)</f>
        <v>GB</v>
      </c>
      <c r="G2842" t="str">
        <f>VLOOKUP(A2842, Kickstarter!B:H, 7, FALSE)</f>
        <v>GBP</v>
      </c>
      <c r="H2842">
        <f>VLOOKUP(A2842, Kickstarter!B:I, 8, FALSE)</f>
        <v>1426698000</v>
      </c>
    </row>
    <row r="2843" spans="1:8" ht="60" x14ac:dyDescent="0.25">
      <c r="A2843" s="1" t="s">
        <v>2841</v>
      </c>
      <c r="B2843" s="1" t="str">
        <f>VLOOKUP(A2843, Kickstarter!B:C, 2, FALSE)</f>
        <v>1920's London; two brothers try to make a name for themselves in the underground crime world but encounter a ruthless Irish mob boss.</v>
      </c>
      <c r="C2843" s="9">
        <f>VLOOKUP(A2843, Kickstarter!B:E, 3, FALSE)</f>
        <v>1000</v>
      </c>
      <c r="D2843">
        <f>VLOOKUP(A2843, Kickstarter!B:E, 4, FALSE)</f>
        <v>10</v>
      </c>
      <c r="E2843" t="str">
        <f>VLOOKUP(A2843, Kickstarter!B:F, 5, FALSE)</f>
        <v>failed</v>
      </c>
      <c r="F2843" t="str">
        <f>VLOOKUP(A2843, Kickstarter!B:G, 6, FALSE)</f>
        <v>GB</v>
      </c>
      <c r="G2843" t="str">
        <f>VLOOKUP(A2843, Kickstarter!B:H, 7, FALSE)</f>
        <v>GBP</v>
      </c>
      <c r="H2843">
        <f>VLOOKUP(A2843, Kickstarter!B:I, 8, FALSE)</f>
        <v>1450032297</v>
      </c>
    </row>
    <row r="2844" spans="1:8" ht="60" x14ac:dyDescent="0.25">
      <c r="A2844" s="1" t="s">
        <v>2842</v>
      </c>
      <c r="B2844" s="1" t="str">
        <f>VLOOKUP(A2844, Kickstarter!B:C, 2, FALSE)</f>
        <v>A play performed at the FCO Global Summit on the Preventing Sexual Violence Initiative, hosted by William Hague and Angelina Jolie</v>
      </c>
      <c r="C2844" s="9">
        <f>VLOOKUP(A2844, Kickstarter!B:E, 3, FALSE)</f>
        <v>1500</v>
      </c>
      <c r="D2844">
        <f>VLOOKUP(A2844, Kickstarter!B:E, 4, FALSE)</f>
        <v>0</v>
      </c>
      <c r="E2844" t="str">
        <f>VLOOKUP(A2844, Kickstarter!B:F, 5, FALSE)</f>
        <v>failed</v>
      </c>
      <c r="F2844" t="str">
        <f>VLOOKUP(A2844, Kickstarter!B:G, 6, FALSE)</f>
        <v>GB</v>
      </c>
      <c r="G2844" t="str">
        <f>VLOOKUP(A2844, Kickstarter!B:H, 7, FALSE)</f>
        <v>GBP</v>
      </c>
      <c r="H2844">
        <f>VLOOKUP(A2844, Kickstarter!B:I, 8, FALSE)</f>
        <v>1403348400</v>
      </c>
    </row>
    <row r="2845" spans="1:8" ht="60" x14ac:dyDescent="0.25">
      <c r="A2845" s="1" t="s">
        <v>2843</v>
      </c>
      <c r="B2845" s="1" t="str">
        <f>VLOOKUP(A2845, Kickstarter!B:C, 2, FALSE)</f>
        <v>We're high school students directing a film adaptation of the play, Fallen Angels, written by NoÃ«l Coward and set in the 1920's.</v>
      </c>
      <c r="C2845" s="9">
        <f>VLOOKUP(A2845, Kickstarter!B:E, 3, FALSE)</f>
        <v>1200</v>
      </c>
      <c r="D2845">
        <f>VLOOKUP(A2845, Kickstarter!B:E, 4, FALSE)</f>
        <v>0</v>
      </c>
      <c r="E2845" t="str">
        <f>VLOOKUP(A2845, Kickstarter!B:F, 5, FALSE)</f>
        <v>failed</v>
      </c>
      <c r="F2845" t="str">
        <f>VLOOKUP(A2845, Kickstarter!B:G, 6, FALSE)</f>
        <v>US</v>
      </c>
      <c r="G2845" t="str">
        <f>VLOOKUP(A2845, Kickstarter!B:H, 7, FALSE)</f>
        <v>USD</v>
      </c>
      <c r="H2845">
        <f>VLOOKUP(A2845, Kickstarter!B:I, 8, FALSE)</f>
        <v>1465790400</v>
      </c>
    </row>
    <row r="2846" spans="1:8" ht="60" x14ac:dyDescent="0.25">
      <c r="A2846" s="1" t="s">
        <v>2844</v>
      </c>
      <c r="B2846" s="1" t="str">
        <f>VLOOKUP(A2846, Kickstarter!B:C, 2, FALSE)</f>
        <v>Zwei ausgebildete Schauspieler, ein Musiker - gemeinsam bringt man ein waschechtes KabarettstÃ¼ck auf die BÃ¼hne.</v>
      </c>
      <c r="C2846" s="9">
        <f>VLOOKUP(A2846, Kickstarter!B:E, 3, FALSE)</f>
        <v>550</v>
      </c>
      <c r="D2846">
        <f>VLOOKUP(A2846, Kickstarter!B:E, 4, FALSE)</f>
        <v>30</v>
      </c>
      <c r="E2846" t="str">
        <f>VLOOKUP(A2846, Kickstarter!B:F, 5, FALSE)</f>
        <v>failed</v>
      </c>
      <c r="F2846" t="str">
        <f>VLOOKUP(A2846, Kickstarter!B:G, 6, FALSE)</f>
        <v>AT</v>
      </c>
      <c r="G2846" t="str">
        <f>VLOOKUP(A2846, Kickstarter!B:H, 7, FALSE)</f>
        <v>EUR</v>
      </c>
      <c r="H2846">
        <f>VLOOKUP(A2846, Kickstarter!B:I, 8, FALSE)</f>
        <v>1483535180</v>
      </c>
    </row>
    <row r="2847" spans="1:8" ht="45" x14ac:dyDescent="0.25">
      <c r="A2847" s="1" t="s">
        <v>2845</v>
      </c>
      <c r="B2847" s="1" t="str">
        <f>VLOOKUP(A2847, Kickstarter!B:C, 2, FALSE)</f>
        <v>The Maderati: A bitingly witty absurdest comedy, which pokes wickedly perceptive fun at NY artist lifestyle.</v>
      </c>
      <c r="C2847" s="9">
        <f>VLOOKUP(A2847, Kickstarter!B:E, 3, FALSE)</f>
        <v>7500</v>
      </c>
      <c r="D2847">
        <f>VLOOKUP(A2847, Kickstarter!B:E, 4, FALSE)</f>
        <v>2366</v>
      </c>
      <c r="E2847" t="str">
        <f>VLOOKUP(A2847, Kickstarter!B:F, 5, FALSE)</f>
        <v>failed</v>
      </c>
      <c r="F2847" t="str">
        <f>VLOOKUP(A2847, Kickstarter!B:G, 6, FALSE)</f>
        <v>US</v>
      </c>
      <c r="G2847" t="str">
        <f>VLOOKUP(A2847, Kickstarter!B:H, 7, FALSE)</f>
        <v>USD</v>
      </c>
      <c r="H2847">
        <f>VLOOKUP(A2847, Kickstarter!B:I, 8, FALSE)</f>
        <v>1433723033</v>
      </c>
    </row>
    <row r="2848" spans="1:8" ht="60" x14ac:dyDescent="0.25">
      <c r="A2848" s="1" t="s">
        <v>2846</v>
      </c>
      <c r="B2848" s="1" t="str">
        <f>VLOOKUP(A2848, Kickstarter!B:C, 2, FALSE)</f>
        <v>SIN, has an important message, outstanding music, uplifting performances and amazing entertainment. SIN, is a "must see" for everyone!</v>
      </c>
      <c r="C2848" s="9">
        <f>VLOOKUP(A2848, Kickstarter!B:E, 3, FALSE)</f>
        <v>8000</v>
      </c>
      <c r="D2848">
        <f>VLOOKUP(A2848, Kickstarter!B:E, 4, FALSE)</f>
        <v>0</v>
      </c>
      <c r="E2848" t="str">
        <f>VLOOKUP(A2848, Kickstarter!B:F, 5, FALSE)</f>
        <v>failed</v>
      </c>
      <c r="F2848" t="str">
        <f>VLOOKUP(A2848, Kickstarter!B:G, 6, FALSE)</f>
        <v>US</v>
      </c>
      <c r="G2848" t="str">
        <f>VLOOKUP(A2848, Kickstarter!B:H, 7, FALSE)</f>
        <v>USD</v>
      </c>
      <c r="H2848">
        <f>VLOOKUP(A2848, Kickstarter!B:I, 8, FALSE)</f>
        <v>1432917394</v>
      </c>
    </row>
    <row r="2849" spans="1:8" ht="60" x14ac:dyDescent="0.25">
      <c r="A2849" s="1" t="s">
        <v>2847</v>
      </c>
      <c r="B2849" s="1" t="str">
        <f>VLOOKUP(A2849, Kickstarter!B:C, 2, FALSE)</f>
        <v>Dark secrets come to light when Mariah meets Stella. They find a way to face the south's largest elephant in the room: RACISM.</v>
      </c>
      <c r="C2849" s="9">
        <f>VLOOKUP(A2849, Kickstarter!B:E, 3, FALSE)</f>
        <v>2000</v>
      </c>
      <c r="D2849">
        <f>VLOOKUP(A2849, Kickstarter!B:E, 4, FALSE)</f>
        <v>0</v>
      </c>
      <c r="E2849" t="str">
        <f>VLOOKUP(A2849, Kickstarter!B:F, 5, FALSE)</f>
        <v>failed</v>
      </c>
      <c r="F2849" t="str">
        <f>VLOOKUP(A2849, Kickstarter!B:G, 6, FALSE)</f>
        <v>US</v>
      </c>
      <c r="G2849" t="str">
        <f>VLOOKUP(A2849, Kickstarter!B:H, 7, FALSE)</f>
        <v>USD</v>
      </c>
      <c r="H2849">
        <f>VLOOKUP(A2849, Kickstarter!B:I, 8, FALSE)</f>
        <v>1464031265</v>
      </c>
    </row>
    <row r="2850" spans="1:8" ht="60" x14ac:dyDescent="0.25">
      <c r="A2850" s="1" t="s">
        <v>2848</v>
      </c>
      <c r="B2850" s="1" t="str">
        <f>VLOOKUP(A2850, Kickstarter!B:C, 2, FALSE)</f>
        <v>Wendell Pierce stars in Brothers from the Bottom by Jackie Alexander to mark Hurricane Katrinaâ€™s 10th Anniversary. June 2015 in NoLA.</v>
      </c>
      <c r="C2850" s="9">
        <f>VLOOKUP(A2850, Kickstarter!B:E, 3, FALSE)</f>
        <v>35000</v>
      </c>
      <c r="D2850">
        <f>VLOOKUP(A2850, Kickstarter!B:E, 4, FALSE)</f>
        <v>70</v>
      </c>
      <c r="E2850" t="str">
        <f>VLOOKUP(A2850, Kickstarter!B:F, 5, FALSE)</f>
        <v>failed</v>
      </c>
      <c r="F2850" t="str">
        <f>VLOOKUP(A2850, Kickstarter!B:G, 6, FALSE)</f>
        <v>US</v>
      </c>
      <c r="G2850" t="str">
        <f>VLOOKUP(A2850, Kickstarter!B:H, 7, FALSE)</f>
        <v>USD</v>
      </c>
      <c r="H2850">
        <f>VLOOKUP(A2850, Kickstarter!B:I, 8, FALSE)</f>
        <v>1432913659</v>
      </c>
    </row>
    <row r="2851" spans="1:8" ht="60" x14ac:dyDescent="0.25">
      <c r="A2851" s="1" t="s">
        <v>2849</v>
      </c>
      <c r="B2851" s="1" t="str">
        <f>VLOOKUP(A2851, Kickstarter!B:C, 2, FALSE)</f>
        <v>NonSens!cal tackles the struggles of four people with mental health issues/disorders inspired by A.A Milne's Winnie the Pooh</v>
      </c>
      <c r="C2851" s="9">
        <f>VLOOKUP(A2851, Kickstarter!B:E, 3, FALSE)</f>
        <v>500</v>
      </c>
      <c r="D2851">
        <f>VLOOKUP(A2851, Kickstarter!B:E, 4, FALSE)</f>
        <v>5</v>
      </c>
      <c r="E2851" t="str">
        <f>VLOOKUP(A2851, Kickstarter!B:F, 5, FALSE)</f>
        <v>failed</v>
      </c>
      <c r="F2851" t="str">
        <f>VLOOKUP(A2851, Kickstarter!B:G, 6, FALSE)</f>
        <v>GB</v>
      </c>
      <c r="G2851" t="str">
        <f>VLOOKUP(A2851, Kickstarter!B:H, 7, FALSE)</f>
        <v>GBP</v>
      </c>
      <c r="H2851">
        <f>VLOOKUP(A2851, Kickstarter!B:I, 8, FALSE)</f>
        <v>1461406600</v>
      </c>
    </row>
    <row r="2852" spans="1:8" ht="60" x14ac:dyDescent="0.25">
      <c r="A2852" s="1" t="s">
        <v>2850</v>
      </c>
      <c r="B2852" s="1" t="str">
        <f>VLOOKUP(A2852, Kickstarter!B:C, 2, FALSE)</f>
        <v>Romeo and Juliet: Wouldn't it be great if they didn't all die at the end? Now YOU get to control the fate of these timeless characters!</v>
      </c>
      <c r="C2852" s="9">
        <f>VLOOKUP(A2852, Kickstarter!B:E, 3, FALSE)</f>
        <v>8000</v>
      </c>
      <c r="D2852">
        <f>VLOOKUP(A2852, Kickstarter!B:E, 4, FALSE)</f>
        <v>311</v>
      </c>
      <c r="E2852" t="str">
        <f>VLOOKUP(A2852, Kickstarter!B:F, 5, FALSE)</f>
        <v>failed</v>
      </c>
      <c r="F2852" t="str">
        <f>VLOOKUP(A2852, Kickstarter!B:G, 6, FALSE)</f>
        <v>US</v>
      </c>
      <c r="G2852" t="str">
        <f>VLOOKUP(A2852, Kickstarter!B:H, 7, FALSE)</f>
        <v>USD</v>
      </c>
      <c r="H2852">
        <f>VLOOKUP(A2852, Kickstarter!B:I, 8, FALSE)</f>
        <v>1409962211</v>
      </c>
    </row>
    <row r="2853" spans="1:8" ht="60" x14ac:dyDescent="0.25">
      <c r="A2853" s="1" t="s">
        <v>2851</v>
      </c>
      <c r="B2853" s="1" t="str">
        <f>VLOOKUP(A2853, Kickstarter!B:C, 2, FALSE)</f>
        <v>Set in Southern America â€œThe Divideâ€ is a stage play that touches on the issues that are forefront in America and the world.</v>
      </c>
      <c r="C2853" s="9">
        <f>VLOOKUP(A2853, Kickstarter!B:E, 3, FALSE)</f>
        <v>4500</v>
      </c>
      <c r="D2853">
        <f>VLOOKUP(A2853, Kickstarter!B:E, 4, FALSE)</f>
        <v>0</v>
      </c>
      <c r="E2853" t="str">
        <f>VLOOKUP(A2853, Kickstarter!B:F, 5, FALSE)</f>
        <v>failed</v>
      </c>
      <c r="F2853" t="str">
        <f>VLOOKUP(A2853, Kickstarter!B:G, 6, FALSE)</f>
        <v>IE</v>
      </c>
      <c r="G2853" t="str">
        <f>VLOOKUP(A2853, Kickstarter!B:H, 7, FALSE)</f>
        <v>EUR</v>
      </c>
      <c r="H2853">
        <f>VLOOKUP(A2853, Kickstarter!B:I, 8, FALSE)</f>
        <v>1454109420</v>
      </c>
    </row>
    <row r="2854" spans="1:8" ht="45" x14ac:dyDescent="0.25">
      <c r="A2854" s="1" t="s">
        <v>2852</v>
      </c>
      <c r="B2854" s="1" t="str">
        <f>VLOOKUP(A2854, Kickstarter!B:C, 2, FALSE)</f>
        <v>Just one time back to the past on the Freedom Train will open your eyes and your lives will never ever be the same!</v>
      </c>
      <c r="C2854" s="9">
        <f>VLOOKUP(A2854, Kickstarter!B:E, 3, FALSE)</f>
        <v>5000</v>
      </c>
      <c r="D2854">
        <f>VLOOKUP(A2854, Kickstarter!B:E, 4, FALSE)</f>
        <v>95</v>
      </c>
      <c r="E2854" t="str">
        <f>VLOOKUP(A2854, Kickstarter!B:F, 5, FALSE)</f>
        <v>failed</v>
      </c>
      <c r="F2854" t="str">
        <f>VLOOKUP(A2854, Kickstarter!B:G, 6, FALSE)</f>
        <v>US</v>
      </c>
      <c r="G2854" t="str">
        <f>VLOOKUP(A2854, Kickstarter!B:H, 7, FALSE)</f>
        <v>USD</v>
      </c>
      <c r="H2854">
        <f>VLOOKUP(A2854, Kickstarter!B:I, 8, FALSE)</f>
        <v>1403312703</v>
      </c>
    </row>
    <row r="2855" spans="1:8" ht="60" x14ac:dyDescent="0.25">
      <c r="A2855" s="1" t="s">
        <v>2853</v>
      </c>
      <c r="B2855" s="1" t="str">
        <f>VLOOKUP(A2855, Kickstarter!B:C, 2, FALSE)</f>
        <v>Much has been written by women on breast cancer. Yet, there is little that has been written for the theatre on this by men. I have!</v>
      </c>
      <c r="C2855" s="9">
        <f>VLOOKUP(A2855, Kickstarter!B:E, 3, FALSE)</f>
        <v>9500</v>
      </c>
      <c r="D2855">
        <f>VLOOKUP(A2855, Kickstarter!B:E, 4, FALSE)</f>
        <v>0</v>
      </c>
      <c r="E2855" t="str">
        <f>VLOOKUP(A2855, Kickstarter!B:F, 5, FALSE)</f>
        <v>failed</v>
      </c>
      <c r="F2855" t="str">
        <f>VLOOKUP(A2855, Kickstarter!B:G, 6, FALSE)</f>
        <v>CA</v>
      </c>
      <c r="G2855" t="str">
        <f>VLOOKUP(A2855, Kickstarter!B:H, 7, FALSE)</f>
        <v>CAD</v>
      </c>
      <c r="H2855">
        <f>VLOOKUP(A2855, Kickstarter!B:I, 8, FALSE)</f>
        <v>1410669297</v>
      </c>
    </row>
    <row r="2856" spans="1:8" ht="45" x14ac:dyDescent="0.25">
      <c r="A2856" s="1" t="s">
        <v>2854</v>
      </c>
      <c r="B2856" s="1" t="str">
        <f>VLOOKUP(A2856, Kickstarter!B:C, 2, FALSE)</f>
        <v>Almost Random Theatre's play about a candidate - with no policies - who is seeking election in May 2015</v>
      </c>
      <c r="C2856" s="9">
        <f>VLOOKUP(A2856, Kickstarter!B:E, 3, FALSE)</f>
        <v>1000</v>
      </c>
      <c r="D2856">
        <f>VLOOKUP(A2856, Kickstarter!B:E, 4, FALSE)</f>
        <v>417</v>
      </c>
      <c r="E2856" t="str">
        <f>VLOOKUP(A2856, Kickstarter!B:F, 5, FALSE)</f>
        <v>failed</v>
      </c>
      <c r="F2856" t="str">
        <f>VLOOKUP(A2856, Kickstarter!B:G, 6, FALSE)</f>
        <v>GB</v>
      </c>
      <c r="G2856" t="str">
        <f>VLOOKUP(A2856, Kickstarter!B:H, 7, FALSE)</f>
        <v>GBP</v>
      </c>
      <c r="H2856">
        <f>VLOOKUP(A2856, Kickstarter!B:I, 8, FALSE)</f>
        <v>1431018719</v>
      </c>
    </row>
    <row r="2857" spans="1:8" ht="60" x14ac:dyDescent="0.25">
      <c r="A2857" s="1" t="s">
        <v>2855</v>
      </c>
      <c r="B2857" s="1" t="str">
        <f>VLOOKUP(A2857, Kickstarter!B:C, 2, FALSE)</f>
        <v>Raising funds to have a private stage reading for an upcoming play from THE ENSEMBLE THEATRE COMPANY OF NEW YORK (www.tetcny.org)</v>
      </c>
      <c r="C2857" s="9">
        <f>VLOOKUP(A2857, Kickstarter!B:E, 3, FALSE)</f>
        <v>600</v>
      </c>
      <c r="D2857">
        <f>VLOOKUP(A2857, Kickstarter!B:E, 4, FALSE)</f>
        <v>300</v>
      </c>
      <c r="E2857" t="str">
        <f>VLOOKUP(A2857, Kickstarter!B:F, 5, FALSE)</f>
        <v>failed</v>
      </c>
      <c r="F2857" t="str">
        <f>VLOOKUP(A2857, Kickstarter!B:G, 6, FALSE)</f>
        <v>US</v>
      </c>
      <c r="G2857" t="str">
        <f>VLOOKUP(A2857, Kickstarter!B:H, 7, FALSE)</f>
        <v>USD</v>
      </c>
      <c r="H2857">
        <f>VLOOKUP(A2857, Kickstarter!B:I, 8, FALSE)</f>
        <v>1454110440</v>
      </c>
    </row>
    <row r="2858" spans="1:8" ht="45" x14ac:dyDescent="0.25">
      <c r="A2858" s="1" t="s">
        <v>2856</v>
      </c>
      <c r="B2858" s="1" t="str">
        <f>VLOOKUP(A2858, Kickstarter!B:C, 2, FALSE)</f>
        <v>This will be the fifth play of The Jokeress, based on the ebook/paperback novelette series. It is scifi, suspense, terror, and noir.</v>
      </c>
      <c r="C2858" s="9">
        <f>VLOOKUP(A2858, Kickstarter!B:E, 3, FALSE)</f>
        <v>3000</v>
      </c>
      <c r="D2858">
        <f>VLOOKUP(A2858, Kickstarter!B:E, 4, FALSE)</f>
        <v>146</v>
      </c>
      <c r="E2858" t="str">
        <f>VLOOKUP(A2858, Kickstarter!B:F, 5, FALSE)</f>
        <v>failed</v>
      </c>
      <c r="F2858" t="str">
        <f>VLOOKUP(A2858, Kickstarter!B:G, 6, FALSE)</f>
        <v>US</v>
      </c>
      <c r="G2858" t="str">
        <f>VLOOKUP(A2858, Kickstarter!B:H, 7, FALSE)</f>
        <v>USD</v>
      </c>
      <c r="H2858">
        <f>VLOOKUP(A2858, Kickstarter!B:I, 8, FALSE)</f>
        <v>1439069640</v>
      </c>
    </row>
    <row r="2859" spans="1:8" ht="60" x14ac:dyDescent="0.25">
      <c r="A2859" s="1" t="s">
        <v>2857</v>
      </c>
      <c r="B2859" s="1" t="str">
        <f>VLOOKUP(A2859, Kickstarter!B:C, 2, FALSE)</f>
        <v>Somos una compaÃ±Ã­a de teatro independiente. Y en el 2017 queremos arrancar con el montaje de 3 obras.
3 elencos, 3 espacios.</v>
      </c>
      <c r="C2859" s="9">
        <f>VLOOKUP(A2859, Kickstarter!B:E, 3, FALSE)</f>
        <v>38000</v>
      </c>
      <c r="D2859">
        <f>VLOOKUP(A2859, Kickstarter!B:E, 4, FALSE)</f>
        <v>7500</v>
      </c>
      <c r="E2859" t="str">
        <f>VLOOKUP(A2859, Kickstarter!B:F, 5, FALSE)</f>
        <v>failed</v>
      </c>
      <c r="F2859" t="str">
        <f>VLOOKUP(A2859, Kickstarter!B:G, 6, FALSE)</f>
        <v>MX</v>
      </c>
      <c r="G2859" t="str">
        <f>VLOOKUP(A2859, Kickstarter!B:H, 7, FALSE)</f>
        <v>MXN</v>
      </c>
      <c r="H2859">
        <f>VLOOKUP(A2859, Kickstarter!B:I, 8, FALSE)</f>
        <v>1487613600</v>
      </c>
    </row>
    <row r="2860" spans="1:8" ht="60" x14ac:dyDescent="0.25">
      <c r="A2860" s="1" t="s">
        <v>2858</v>
      </c>
      <c r="B2860" s="1" t="str">
        <f>VLOOKUP(A2860, Kickstarter!B:C, 2, FALSE)</f>
        <v>Een Gay Party in het centrum van Amersfoort. 
Een geweldige avond uit, met een show, optredens en DJ's.</v>
      </c>
      <c r="C2860" s="9">
        <f>VLOOKUP(A2860, Kickstarter!B:E, 3, FALSE)</f>
        <v>1000</v>
      </c>
      <c r="D2860">
        <f>VLOOKUP(A2860, Kickstarter!B:E, 4, FALSE)</f>
        <v>0</v>
      </c>
      <c r="E2860" t="str">
        <f>VLOOKUP(A2860, Kickstarter!B:F, 5, FALSE)</f>
        <v>failed</v>
      </c>
      <c r="F2860" t="str">
        <f>VLOOKUP(A2860, Kickstarter!B:G, 6, FALSE)</f>
        <v>NL</v>
      </c>
      <c r="G2860" t="str">
        <f>VLOOKUP(A2860, Kickstarter!B:H, 7, FALSE)</f>
        <v>EUR</v>
      </c>
      <c r="H2860">
        <f>VLOOKUP(A2860, Kickstarter!B:I, 8, FALSE)</f>
        <v>1417778880</v>
      </c>
    </row>
    <row r="2861" spans="1:8" ht="45" x14ac:dyDescent="0.25">
      <c r="A2861" s="1" t="s">
        <v>2859</v>
      </c>
      <c r="B2861" s="1" t="str">
        <f>VLOOKUP(A2861, Kickstarter!B:C, 2, FALSE)</f>
        <v>A theatre company that will create works to inspire young people and get everyone involved.</v>
      </c>
      <c r="C2861" s="9">
        <f>VLOOKUP(A2861, Kickstarter!B:E, 3, FALSE)</f>
        <v>2000</v>
      </c>
      <c r="D2861">
        <f>VLOOKUP(A2861, Kickstarter!B:E, 4, FALSE)</f>
        <v>35</v>
      </c>
      <c r="E2861" t="str">
        <f>VLOOKUP(A2861, Kickstarter!B:F, 5, FALSE)</f>
        <v>failed</v>
      </c>
      <c r="F2861" t="str">
        <f>VLOOKUP(A2861, Kickstarter!B:G, 6, FALSE)</f>
        <v>AU</v>
      </c>
      <c r="G2861" t="str">
        <f>VLOOKUP(A2861, Kickstarter!B:H, 7, FALSE)</f>
        <v>AUD</v>
      </c>
      <c r="H2861">
        <f>VLOOKUP(A2861, Kickstarter!B:I, 8, FALSE)</f>
        <v>1444984904</v>
      </c>
    </row>
    <row r="2862" spans="1:8" ht="60" x14ac:dyDescent="0.25">
      <c r="A2862" s="1" t="s">
        <v>2860</v>
      </c>
      <c r="B2862" s="1" t="str">
        <f>VLOOKUP(A2862, Kickstarter!B:C, 2, FALSE)</f>
        <v>The Bard's classic tale set in the 2016 Presidential Campaign. Power, corruption, greed, and conspiracy. How far are you willing to go?</v>
      </c>
      <c r="C2862" s="9">
        <f>VLOOKUP(A2862, Kickstarter!B:E, 3, FALSE)</f>
        <v>4000</v>
      </c>
      <c r="D2862">
        <f>VLOOKUP(A2862, Kickstarter!B:E, 4, FALSE)</f>
        <v>266</v>
      </c>
      <c r="E2862" t="str">
        <f>VLOOKUP(A2862, Kickstarter!B:F, 5, FALSE)</f>
        <v>failed</v>
      </c>
      <c r="F2862" t="str">
        <f>VLOOKUP(A2862, Kickstarter!B:G, 6, FALSE)</f>
        <v>US</v>
      </c>
      <c r="G2862" t="str">
        <f>VLOOKUP(A2862, Kickstarter!B:H, 7, FALSE)</f>
        <v>USD</v>
      </c>
      <c r="H2862">
        <f>VLOOKUP(A2862, Kickstarter!B:I, 8, FALSE)</f>
        <v>1466363576</v>
      </c>
    </row>
    <row r="2863" spans="1:8" ht="60" x14ac:dyDescent="0.25">
      <c r="A2863" s="1" t="s">
        <v>2861</v>
      </c>
      <c r="B2863" s="1" t="str">
        <f>VLOOKUP(A2863, Kickstarter!B:C, 2, FALSE)</f>
        <v>The University of Queensland Drama Production Course is putting on an adaptation of William Shakespeares Julius Caesar</v>
      </c>
      <c r="C2863" s="9">
        <f>VLOOKUP(A2863, Kickstarter!B:E, 3, FALSE)</f>
        <v>250</v>
      </c>
      <c r="D2863">
        <f>VLOOKUP(A2863, Kickstarter!B:E, 4, FALSE)</f>
        <v>80</v>
      </c>
      <c r="E2863" t="str">
        <f>VLOOKUP(A2863, Kickstarter!B:F, 5, FALSE)</f>
        <v>failed</v>
      </c>
      <c r="F2863" t="str">
        <f>VLOOKUP(A2863, Kickstarter!B:G, 6, FALSE)</f>
        <v>AU</v>
      </c>
      <c r="G2863" t="str">
        <f>VLOOKUP(A2863, Kickstarter!B:H, 7, FALSE)</f>
        <v>AUD</v>
      </c>
      <c r="H2863">
        <f>VLOOKUP(A2863, Kickstarter!B:I, 8, FALSE)</f>
        <v>1443103848</v>
      </c>
    </row>
    <row r="2864" spans="1:8" ht="45" x14ac:dyDescent="0.25">
      <c r="A2864" s="1" t="s">
        <v>2862</v>
      </c>
      <c r="B2864" s="1" t="str">
        <f>VLOOKUP(A2864, Kickstarter!B:C, 2, FALSE)</f>
        <v>"Get Your Life Back" is a dynamic stage play that deals with true issues of life that reign in the lives of many people everyday.</v>
      </c>
      <c r="C2864" s="9">
        <f>VLOOKUP(A2864, Kickstarter!B:E, 3, FALSE)</f>
        <v>12700</v>
      </c>
      <c r="D2864">
        <f>VLOOKUP(A2864, Kickstarter!B:E, 4, FALSE)</f>
        <v>55</v>
      </c>
      <c r="E2864" t="str">
        <f>VLOOKUP(A2864, Kickstarter!B:F, 5, FALSE)</f>
        <v>failed</v>
      </c>
      <c r="F2864" t="str">
        <f>VLOOKUP(A2864, Kickstarter!B:G, 6, FALSE)</f>
        <v>US</v>
      </c>
      <c r="G2864" t="str">
        <f>VLOOKUP(A2864, Kickstarter!B:H, 7, FALSE)</f>
        <v>USD</v>
      </c>
      <c r="H2864">
        <f>VLOOKUP(A2864, Kickstarter!B:I, 8, FALSE)</f>
        <v>1403636229</v>
      </c>
    </row>
    <row r="2865" spans="1:8" ht="60" x14ac:dyDescent="0.25">
      <c r="A2865" s="1" t="s">
        <v>2863</v>
      </c>
      <c r="B2865" s="1" t="str">
        <f>VLOOKUP(A2865, Kickstarter!B:C, 2, FALSE)</f>
        <v>I would like to start a Acting Company that supports and includes LGBTQ youth and young adults in very conservative North Texas</v>
      </c>
      <c r="C2865" s="9">
        <f>VLOOKUP(A2865, Kickstarter!B:E, 3, FALSE)</f>
        <v>50000</v>
      </c>
      <c r="D2865">
        <f>VLOOKUP(A2865, Kickstarter!B:E, 4, FALSE)</f>
        <v>20</v>
      </c>
      <c r="E2865" t="str">
        <f>VLOOKUP(A2865, Kickstarter!B:F, 5, FALSE)</f>
        <v>failed</v>
      </c>
      <c r="F2865" t="str">
        <f>VLOOKUP(A2865, Kickstarter!B:G, 6, FALSE)</f>
        <v>US</v>
      </c>
      <c r="G2865" t="str">
        <f>VLOOKUP(A2865, Kickstarter!B:H, 7, FALSE)</f>
        <v>USD</v>
      </c>
      <c r="H2865">
        <f>VLOOKUP(A2865, Kickstarter!B:I, 8, FALSE)</f>
        <v>1410279123</v>
      </c>
    </row>
    <row r="2866" spans="1:8" ht="15.75" x14ac:dyDescent="0.25">
      <c r="A2866" s="1" t="s">
        <v>2864</v>
      </c>
      <c r="B2866" s="1" t="str">
        <f>VLOOKUP(A2866, Kickstarter!B:C, 2, FALSE)</f>
        <v>Accessible, original theatre for all!</v>
      </c>
      <c r="C2866" s="9">
        <f>VLOOKUP(A2866, Kickstarter!B:E, 3, FALSE)</f>
        <v>2500</v>
      </c>
      <c r="D2866">
        <f>VLOOKUP(A2866, Kickstarter!B:E, 4, FALSE)</f>
        <v>40</v>
      </c>
      <c r="E2866" t="str">
        <f>VLOOKUP(A2866, Kickstarter!B:F, 5, FALSE)</f>
        <v>failed</v>
      </c>
      <c r="F2866" t="str">
        <f>VLOOKUP(A2866, Kickstarter!B:G, 6, FALSE)</f>
        <v>GB</v>
      </c>
      <c r="G2866" t="str">
        <f>VLOOKUP(A2866, Kickstarter!B:H, 7, FALSE)</f>
        <v>GBP</v>
      </c>
      <c r="H2866">
        <f>VLOOKUP(A2866, Kickstarter!B:I, 8, FALSE)</f>
        <v>1437139080</v>
      </c>
    </row>
    <row r="2867" spans="1:8" ht="60" x14ac:dyDescent="0.25">
      <c r="A2867" s="1" t="s">
        <v>2865</v>
      </c>
      <c r="B2867" s="1" t="str">
        <f>VLOOKUP(A2867, Kickstarter!B:C, 2, FALSE)</f>
        <v>Prepare to be Swept Away. Three short plays from three master playwrights; LANDFALL, SNIPER and DANGERS of TOBACCO!</v>
      </c>
      <c r="C2867" s="9">
        <f>VLOOKUP(A2867, Kickstarter!B:E, 3, FALSE)</f>
        <v>2888</v>
      </c>
      <c r="D2867">
        <f>VLOOKUP(A2867, Kickstarter!B:E, 4, FALSE)</f>
        <v>0</v>
      </c>
      <c r="E2867" t="str">
        <f>VLOOKUP(A2867, Kickstarter!B:F, 5, FALSE)</f>
        <v>failed</v>
      </c>
      <c r="F2867" t="str">
        <f>VLOOKUP(A2867, Kickstarter!B:G, 6, FALSE)</f>
        <v>US</v>
      </c>
      <c r="G2867" t="str">
        <f>VLOOKUP(A2867, Kickstarter!B:H, 7, FALSE)</f>
        <v>USD</v>
      </c>
      <c r="H2867">
        <f>VLOOKUP(A2867, Kickstarter!B:I, 8, FALSE)</f>
        <v>1420512259</v>
      </c>
    </row>
    <row r="2868" spans="1:8" ht="45" x14ac:dyDescent="0.25">
      <c r="A2868" s="1" t="s">
        <v>2866</v>
      </c>
      <c r="B2868" s="1" t="str">
        <f>VLOOKUP(A2868, Kickstarter!B:C, 2, FALSE)</f>
        <v>The reality is dark, sinister. The milieu is not as friendly as it claims. What is this place? Where is it? Is it your local church?</v>
      </c>
      <c r="C2868" s="9">
        <f>VLOOKUP(A2868, Kickstarter!B:E, 3, FALSE)</f>
        <v>5000</v>
      </c>
      <c r="D2868">
        <f>VLOOKUP(A2868, Kickstarter!B:E, 4, FALSE)</f>
        <v>45</v>
      </c>
      <c r="E2868" t="str">
        <f>VLOOKUP(A2868, Kickstarter!B:F, 5, FALSE)</f>
        <v>failed</v>
      </c>
      <c r="F2868" t="str">
        <f>VLOOKUP(A2868, Kickstarter!B:G, 6, FALSE)</f>
        <v>US</v>
      </c>
      <c r="G2868" t="str">
        <f>VLOOKUP(A2868, Kickstarter!B:H, 7, FALSE)</f>
        <v>USD</v>
      </c>
      <c r="H2868">
        <f>VLOOKUP(A2868, Kickstarter!B:I, 8, FALSE)</f>
        <v>1476482400</v>
      </c>
    </row>
    <row r="2869" spans="1:8" ht="60" x14ac:dyDescent="0.25">
      <c r="A2869" s="1" t="s">
        <v>2867</v>
      </c>
      <c r="B2869" s="1" t="str">
        <f>VLOOKUP(A2869, Kickstarter!B:C, 2, FALSE)</f>
        <v>This production is being put together by Wilson's newest professional theater company, the Wyldepine Players in conjunction w/ Taiplab</v>
      </c>
      <c r="C2869" s="9">
        <f>VLOOKUP(A2869, Kickstarter!B:E, 3, FALSE)</f>
        <v>2500</v>
      </c>
      <c r="D2869">
        <f>VLOOKUP(A2869, Kickstarter!B:E, 4, FALSE)</f>
        <v>504</v>
      </c>
      <c r="E2869" t="str">
        <f>VLOOKUP(A2869, Kickstarter!B:F, 5, FALSE)</f>
        <v>failed</v>
      </c>
      <c r="F2869" t="str">
        <f>VLOOKUP(A2869, Kickstarter!B:G, 6, FALSE)</f>
        <v>US</v>
      </c>
      <c r="G2869" t="str">
        <f>VLOOKUP(A2869, Kickstarter!B:H, 7, FALSE)</f>
        <v>USD</v>
      </c>
      <c r="H2869">
        <f>VLOOKUP(A2869, Kickstarter!B:I, 8, FALSE)</f>
        <v>1467604800</v>
      </c>
    </row>
    <row r="2870" spans="1:8" ht="60" x14ac:dyDescent="0.25">
      <c r="A2870" s="1" t="s">
        <v>2868</v>
      </c>
      <c r="B2870" s="1" t="str">
        <f>VLOOKUP(A2870, Kickstarter!B:C, 2, FALSE)</f>
        <v>7 billion people &amp; most of us feel alone.  It's time we become emotionally unzipped.  "Unzipped" a new play about men &amp; relationships.</v>
      </c>
      <c r="C2870" s="9">
        <f>VLOOKUP(A2870, Kickstarter!B:E, 3, FALSE)</f>
        <v>15000</v>
      </c>
      <c r="D2870">
        <f>VLOOKUP(A2870, Kickstarter!B:E, 4, FALSE)</f>
        <v>6301.76</v>
      </c>
      <c r="E2870" t="str">
        <f>VLOOKUP(A2870, Kickstarter!B:F, 5, FALSE)</f>
        <v>failed</v>
      </c>
      <c r="F2870" t="str">
        <f>VLOOKUP(A2870, Kickstarter!B:G, 6, FALSE)</f>
        <v>US</v>
      </c>
      <c r="G2870" t="str">
        <f>VLOOKUP(A2870, Kickstarter!B:H, 7, FALSE)</f>
        <v>USD</v>
      </c>
      <c r="H2870">
        <f>VLOOKUP(A2870, Kickstarter!B:I, 8, FALSE)</f>
        <v>1475697054</v>
      </c>
    </row>
    <row r="2871" spans="1:8" ht="60" x14ac:dyDescent="0.25">
      <c r="A2871" s="1" t="s">
        <v>2869</v>
      </c>
      <c r="B2871" s="1" t="str">
        <f>VLOOKUP(A2871, Kickstarter!B:C, 2, FALSE)</f>
        <v>We provide performing arts training and experience to young people of low income families in NYC, building confidence and self esteem</v>
      </c>
      <c r="C2871" s="9">
        <f>VLOOKUP(A2871, Kickstarter!B:E, 3, FALSE)</f>
        <v>20000</v>
      </c>
      <c r="D2871">
        <f>VLOOKUP(A2871, Kickstarter!B:E, 4, FALSE)</f>
        <v>177</v>
      </c>
      <c r="E2871" t="str">
        <f>VLOOKUP(A2871, Kickstarter!B:F, 5, FALSE)</f>
        <v>failed</v>
      </c>
      <c r="F2871" t="str">
        <f>VLOOKUP(A2871, Kickstarter!B:G, 6, FALSE)</f>
        <v>US</v>
      </c>
      <c r="G2871" t="str">
        <f>VLOOKUP(A2871, Kickstarter!B:H, 7, FALSE)</f>
        <v>USD</v>
      </c>
      <c r="H2871">
        <f>VLOOKUP(A2871, Kickstarter!B:I, 8, FALSE)</f>
        <v>1468937681</v>
      </c>
    </row>
    <row r="2872" spans="1:8" ht="60" x14ac:dyDescent="0.25">
      <c r="A2872" s="1" t="s">
        <v>2870</v>
      </c>
      <c r="B2872" s="1" t="str">
        <f>VLOOKUP(A2872, Kickstarter!B:C, 2, FALSE)</f>
        <v>The war in Iraq changed everything -one journey from the safe haven of the 99% to the shadows of veteran. How would you persevere?</v>
      </c>
      <c r="C2872" s="9">
        <f>VLOOKUP(A2872, Kickstarter!B:E, 3, FALSE)</f>
        <v>5000</v>
      </c>
      <c r="D2872">
        <f>VLOOKUP(A2872, Kickstarter!B:E, 4, FALSE)</f>
        <v>750</v>
      </c>
      <c r="E2872" t="str">
        <f>VLOOKUP(A2872, Kickstarter!B:F, 5, FALSE)</f>
        <v>failed</v>
      </c>
      <c r="F2872" t="str">
        <f>VLOOKUP(A2872, Kickstarter!B:G, 6, FALSE)</f>
        <v>US</v>
      </c>
      <c r="G2872" t="str">
        <f>VLOOKUP(A2872, Kickstarter!B:H, 7, FALSE)</f>
        <v>USD</v>
      </c>
      <c r="H2872">
        <f>VLOOKUP(A2872, Kickstarter!B:I, 8, FALSE)</f>
        <v>1400301165</v>
      </c>
    </row>
    <row r="2873" spans="1:8" ht="45" x14ac:dyDescent="0.25">
      <c r="A2873" s="1" t="s">
        <v>2871</v>
      </c>
      <c r="B2873" s="1" t="str">
        <f>VLOOKUP(A2873, Kickstarter!B:C, 2, FALSE)</f>
        <v>America's dad or serial rapist? Or both? The stories of the Bill Cosby accusers and the society so skeptical of them.</v>
      </c>
      <c r="C2873" s="9">
        <f>VLOOKUP(A2873, Kickstarter!B:E, 3, FALSE)</f>
        <v>10000</v>
      </c>
      <c r="D2873">
        <f>VLOOKUP(A2873, Kickstarter!B:E, 4, FALSE)</f>
        <v>467</v>
      </c>
      <c r="E2873" t="str">
        <f>VLOOKUP(A2873, Kickstarter!B:F, 5, FALSE)</f>
        <v>failed</v>
      </c>
      <c r="F2873" t="str">
        <f>VLOOKUP(A2873, Kickstarter!B:G, 6, FALSE)</f>
        <v>US</v>
      </c>
      <c r="G2873" t="str">
        <f>VLOOKUP(A2873, Kickstarter!B:H, 7, FALSE)</f>
        <v>USD</v>
      </c>
      <c r="H2873">
        <f>VLOOKUP(A2873, Kickstarter!B:I, 8, FALSE)</f>
        <v>1419183813</v>
      </c>
    </row>
    <row r="2874" spans="1:8" ht="45" x14ac:dyDescent="0.25">
      <c r="A2874" s="1" t="s">
        <v>2872</v>
      </c>
      <c r="B2874" s="1" t="str">
        <f>VLOOKUP(A2874, Kickstarter!B:C, 2, FALSE)</f>
        <v>Local Theatre group in Loudoun County, Virginia. Looking for funds to start producing shows!</v>
      </c>
      <c r="C2874" s="9">
        <f>VLOOKUP(A2874, Kickstarter!B:E, 3, FALSE)</f>
        <v>3000</v>
      </c>
      <c r="D2874">
        <f>VLOOKUP(A2874, Kickstarter!B:E, 4, FALSE)</f>
        <v>0</v>
      </c>
      <c r="E2874" t="str">
        <f>VLOOKUP(A2874, Kickstarter!B:F, 5, FALSE)</f>
        <v>failed</v>
      </c>
      <c r="F2874" t="str">
        <f>VLOOKUP(A2874, Kickstarter!B:G, 6, FALSE)</f>
        <v>US</v>
      </c>
      <c r="G2874" t="str">
        <f>VLOOKUP(A2874, Kickstarter!B:H, 7, FALSE)</f>
        <v>USD</v>
      </c>
      <c r="H2874">
        <f>VLOOKUP(A2874, Kickstarter!B:I, 8, FALSE)</f>
        <v>1434768438</v>
      </c>
    </row>
    <row r="2875" spans="1:8" ht="60" x14ac:dyDescent="0.25">
      <c r="A2875" s="1" t="s">
        <v>2873</v>
      </c>
      <c r="B2875" s="1" t="str">
        <f>VLOOKUP(A2875, Kickstarter!B:C, 2, FALSE)</f>
        <v>DC/Baltimore AEA actors band together produce a world premiere of a touching, bittersweet, award winning play about letting go to live</v>
      </c>
      <c r="C2875" s="9">
        <f>VLOOKUP(A2875, Kickstarter!B:E, 3, FALSE)</f>
        <v>2500</v>
      </c>
      <c r="D2875">
        <f>VLOOKUP(A2875, Kickstarter!B:E, 4, FALSE)</f>
        <v>953</v>
      </c>
      <c r="E2875" t="str">
        <f>VLOOKUP(A2875, Kickstarter!B:F, 5, FALSE)</f>
        <v>failed</v>
      </c>
      <c r="F2875" t="str">
        <f>VLOOKUP(A2875, Kickstarter!B:G, 6, FALSE)</f>
        <v>US</v>
      </c>
      <c r="G2875" t="str">
        <f>VLOOKUP(A2875, Kickstarter!B:H, 7, FALSE)</f>
        <v>USD</v>
      </c>
      <c r="H2875">
        <f>VLOOKUP(A2875, Kickstarter!B:I, 8, FALSE)</f>
        <v>1422473831</v>
      </c>
    </row>
    <row r="2876" spans="1:8" ht="60" x14ac:dyDescent="0.25">
      <c r="A2876" s="1" t="s">
        <v>2874</v>
      </c>
      <c r="B2876" s="1" t="str">
        <f>VLOOKUP(A2876, Kickstarter!B:C, 2, FALSE)</f>
        <v>We present Classics made for the 21st Century and we need a space! Please help us rent a space for The Importance of Being Earnest!</v>
      </c>
      <c r="C2876" s="9">
        <f>VLOOKUP(A2876, Kickstarter!B:E, 3, FALSE)</f>
        <v>5000</v>
      </c>
      <c r="D2876">
        <f>VLOOKUP(A2876, Kickstarter!B:E, 4, FALSE)</f>
        <v>271</v>
      </c>
      <c r="E2876" t="str">
        <f>VLOOKUP(A2876, Kickstarter!B:F, 5, FALSE)</f>
        <v>failed</v>
      </c>
      <c r="F2876" t="str">
        <f>VLOOKUP(A2876, Kickstarter!B:G, 6, FALSE)</f>
        <v>US</v>
      </c>
      <c r="G2876" t="str">
        <f>VLOOKUP(A2876, Kickstarter!B:H, 7, FALSE)</f>
        <v>USD</v>
      </c>
      <c r="H2876">
        <f>VLOOKUP(A2876, Kickstarter!B:I, 8, FALSE)</f>
        <v>1484684186</v>
      </c>
    </row>
    <row r="2877" spans="1:8" ht="60" x14ac:dyDescent="0.25">
      <c r="A2877" s="1" t="s">
        <v>2875</v>
      </c>
      <c r="B2877" s="1" t="str">
        <f>VLOOKUP(A2877, Kickstarter!B:C, 2, FALSE)</f>
        <v>Play about Tracey a gay man trapped in his room by his Bible thumping mother. He finds love but the room can not keep the love alive.</v>
      </c>
      <c r="C2877" s="9">
        <f>VLOOKUP(A2877, Kickstarter!B:E, 3, FALSE)</f>
        <v>20000</v>
      </c>
      <c r="D2877">
        <f>VLOOKUP(A2877, Kickstarter!B:E, 4, FALSE)</f>
        <v>7</v>
      </c>
      <c r="E2877" t="str">
        <f>VLOOKUP(A2877, Kickstarter!B:F, 5, FALSE)</f>
        <v>failed</v>
      </c>
      <c r="F2877" t="str">
        <f>VLOOKUP(A2877, Kickstarter!B:G, 6, FALSE)</f>
        <v>US</v>
      </c>
      <c r="G2877" t="str">
        <f>VLOOKUP(A2877, Kickstarter!B:H, 7, FALSE)</f>
        <v>USD</v>
      </c>
      <c r="H2877">
        <f>VLOOKUP(A2877, Kickstarter!B:I, 8, FALSE)</f>
        <v>1462417493</v>
      </c>
    </row>
    <row r="2878" spans="1:8" ht="60" x14ac:dyDescent="0.25">
      <c r="A2878" s="1" t="s">
        <v>2876</v>
      </c>
      <c r="B2878" s="1" t="str">
        <f>VLOOKUP(A2878, Kickstarter!B:C, 2, FALSE)</f>
        <v>Charlotte NC playwright looking to showcase a series of three stage plays.  Plays are funny, completed and ready to run!</v>
      </c>
      <c r="C2878" s="9">
        <f>VLOOKUP(A2878, Kickstarter!B:E, 3, FALSE)</f>
        <v>150000</v>
      </c>
      <c r="D2878">
        <f>VLOOKUP(A2878, Kickstarter!B:E, 4, FALSE)</f>
        <v>0</v>
      </c>
      <c r="E2878" t="str">
        <f>VLOOKUP(A2878, Kickstarter!B:F, 5, FALSE)</f>
        <v>failed</v>
      </c>
      <c r="F2878" t="str">
        <f>VLOOKUP(A2878, Kickstarter!B:G, 6, FALSE)</f>
        <v>US</v>
      </c>
      <c r="G2878" t="str">
        <f>VLOOKUP(A2878, Kickstarter!B:H, 7, FALSE)</f>
        <v>USD</v>
      </c>
      <c r="H2878">
        <f>VLOOKUP(A2878, Kickstarter!B:I, 8, FALSE)</f>
        <v>1437069079</v>
      </c>
    </row>
    <row r="2879" spans="1:8" ht="60" x14ac:dyDescent="0.25">
      <c r="A2879" s="1" t="s">
        <v>2877</v>
      </c>
      <c r="B2879" s="1" t="str">
        <f>VLOOKUP(A2879, Kickstarter!B:C, 2, FALSE)</f>
        <v>Two of the 20th Centuryâ€™s Greatest Artists 
navigate the perilous terrain of Art &amp; Fame 
in a historic Collaboration.</v>
      </c>
      <c r="C2879" s="9">
        <f>VLOOKUP(A2879, Kickstarter!B:E, 3, FALSE)</f>
        <v>6000</v>
      </c>
      <c r="D2879">
        <f>VLOOKUP(A2879, Kickstarter!B:E, 4, FALSE)</f>
        <v>650</v>
      </c>
      <c r="E2879" t="str">
        <f>VLOOKUP(A2879, Kickstarter!B:F, 5, FALSE)</f>
        <v>failed</v>
      </c>
      <c r="F2879" t="str">
        <f>VLOOKUP(A2879, Kickstarter!B:G, 6, FALSE)</f>
        <v>US</v>
      </c>
      <c r="G2879" t="str">
        <f>VLOOKUP(A2879, Kickstarter!B:H, 7, FALSE)</f>
        <v>USD</v>
      </c>
      <c r="H2879">
        <f>VLOOKUP(A2879, Kickstarter!B:I, 8, FALSE)</f>
        <v>1480525200</v>
      </c>
    </row>
    <row r="2880" spans="1:8" ht="45" x14ac:dyDescent="0.25">
      <c r="A2880" s="1" t="s">
        <v>2878</v>
      </c>
      <c r="B2880" s="1" t="str">
        <f>VLOOKUP(A2880, Kickstarter!B:C, 2, FALSE)</f>
        <v>World premiere of "I'm Just Here to Buy Soy Sauce", a play about China &amp; the UK housing crisis by Jingan Young location TBC</v>
      </c>
      <c r="C2880" s="9">
        <f>VLOOKUP(A2880, Kickstarter!B:E, 3, FALSE)</f>
        <v>3000</v>
      </c>
      <c r="D2880">
        <f>VLOOKUP(A2880, Kickstarter!B:E, 4, FALSE)</f>
        <v>63</v>
      </c>
      <c r="E2880" t="str">
        <f>VLOOKUP(A2880, Kickstarter!B:F, 5, FALSE)</f>
        <v>failed</v>
      </c>
      <c r="F2880" t="str">
        <f>VLOOKUP(A2880, Kickstarter!B:G, 6, FALSE)</f>
        <v>GB</v>
      </c>
      <c r="G2880" t="str">
        <f>VLOOKUP(A2880, Kickstarter!B:H, 7, FALSE)</f>
        <v>GBP</v>
      </c>
      <c r="H2880">
        <f>VLOOKUP(A2880, Kickstarter!B:I, 8, FALSE)</f>
        <v>1435934795</v>
      </c>
    </row>
    <row r="2881" spans="1:8" ht="45" x14ac:dyDescent="0.25">
      <c r="A2881" s="1" t="s">
        <v>2879</v>
      </c>
      <c r="B2881" s="1" t="str">
        <f>VLOOKUP(A2881, Kickstarter!B:C, 2, FALSE)</f>
        <v>She that fines a husband? Wait, is that right? Girl... you better check yourself, before you wreck yourself!</v>
      </c>
      <c r="C2881" s="9">
        <f>VLOOKUP(A2881, Kickstarter!B:E, 3, FALSE)</f>
        <v>11200</v>
      </c>
      <c r="D2881">
        <f>VLOOKUP(A2881, Kickstarter!B:E, 4, FALSE)</f>
        <v>29</v>
      </c>
      <c r="E2881" t="str">
        <f>VLOOKUP(A2881, Kickstarter!B:F, 5, FALSE)</f>
        <v>failed</v>
      </c>
      <c r="F2881" t="str">
        <f>VLOOKUP(A2881, Kickstarter!B:G, 6, FALSE)</f>
        <v>US</v>
      </c>
      <c r="G2881" t="str">
        <f>VLOOKUP(A2881, Kickstarter!B:H, 7, FALSE)</f>
        <v>USD</v>
      </c>
      <c r="H2881">
        <f>VLOOKUP(A2881, Kickstarter!B:I, 8, FALSE)</f>
        <v>1453310661</v>
      </c>
    </row>
    <row r="2882" spans="1:8" ht="60" x14ac:dyDescent="0.25">
      <c r="A2882" s="1" t="s">
        <v>2880</v>
      </c>
      <c r="B2882" s="1" t="str">
        <f>VLOOKUP(A2882, Kickstarter!B:C, 2, FALSE)</f>
        <v>BELIEF leaves res &amp; crosses nations, swims the Atlantic, landing on Isle where Salish meets Gaelic, where humanity transcends barriers</v>
      </c>
      <c r="C2882" s="9">
        <f>VLOOKUP(A2882, Kickstarter!B:E, 3, FALSE)</f>
        <v>12000</v>
      </c>
      <c r="D2882">
        <f>VLOOKUP(A2882, Kickstarter!B:E, 4, FALSE)</f>
        <v>2800</v>
      </c>
      <c r="E2882" t="str">
        <f>VLOOKUP(A2882, Kickstarter!B:F, 5, FALSE)</f>
        <v>failed</v>
      </c>
      <c r="F2882" t="str">
        <f>VLOOKUP(A2882, Kickstarter!B:G, 6, FALSE)</f>
        <v>US</v>
      </c>
      <c r="G2882" t="str">
        <f>VLOOKUP(A2882, Kickstarter!B:H, 7, FALSE)</f>
        <v>USD</v>
      </c>
      <c r="H2882">
        <f>VLOOKUP(A2882, Kickstarter!B:I, 8, FALSE)</f>
        <v>1440090300</v>
      </c>
    </row>
    <row r="2883" spans="1:8" ht="60" x14ac:dyDescent="0.25">
      <c r="A2883" s="1" t="s">
        <v>2881</v>
      </c>
      <c r="B2883" s="1" t="str">
        <f>VLOOKUP(A2883, Kickstarter!B:C, 2, FALSE)</f>
        <v>"The struggles of Alzheimer's  &amp; Alcoholism. "Courage is the quiet voice at the end of the day, saying, I will try again tomorrow."</v>
      </c>
      <c r="C2883" s="9">
        <f>VLOOKUP(A2883, Kickstarter!B:E, 3, FALSE)</f>
        <v>5500</v>
      </c>
      <c r="D2883">
        <f>VLOOKUP(A2883, Kickstarter!B:E, 4, FALSE)</f>
        <v>0</v>
      </c>
      <c r="E2883" t="str">
        <f>VLOOKUP(A2883, Kickstarter!B:F, 5, FALSE)</f>
        <v>failed</v>
      </c>
      <c r="F2883" t="str">
        <f>VLOOKUP(A2883, Kickstarter!B:G, 6, FALSE)</f>
        <v>US</v>
      </c>
      <c r="G2883" t="str">
        <f>VLOOKUP(A2883, Kickstarter!B:H, 7, FALSE)</f>
        <v>USD</v>
      </c>
      <c r="H2883">
        <f>VLOOKUP(A2883, Kickstarter!B:I, 8, FALSE)</f>
        <v>1417620036</v>
      </c>
    </row>
    <row r="2884" spans="1:8" ht="60" x14ac:dyDescent="0.25">
      <c r="A2884" s="1" t="s">
        <v>2882</v>
      </c>
      <c r="B2884" s="1" t="str">
        <f>VLOOKUP(A2884, Kickstarter!B:C, 2, FALSE)</f>
        <v>A one-woman show about the life of Eva Schloss, her time in Auschwitz, and the positive impact she has had on thousands of lives.</v>
      </c>
      <c r="C2884" s="9">
        <f>VLOOKUP(A2884, Kickstarter!B:E, 3, FALSE)</f>
        <v>750</v>
      </c>
      <c r="D2884">
        <f>VLOOKUP(A2884, Kickstarter!B:E, 4, FALSE)</f>
        <v>252</v>
      </c>
      <c r="E2884" t="str">
        <f>VLOOKUP(A2884, Kickstarter!B:F, 5, FALSE)</f>
        <v>failed</v>
      </c>
      <c r="F2884" t="str">
        <f>VLOOKUP(A2884, Kickstarter!B:G, 6, FALSE)</f>
        <v>US</v>
      </c>
      <c r="G2884" t="str">
        <f>VLOOKUP(A2884, Kickstarter!B:H, 7, FALSE)</f>
        <v>USD</v>
      </c>
      <c r="H2884">
        <f>VLOOKUP(A2884, Kickstarter!B:I, 8, FALSE)</f>
        <v>1462112318</v>
      </c>
    </row>
    <row r="2885" spans="1:8" ht="60" x14ac:dyDescent="0.25">
      <c r="A2885" s="1" t="s">
        <v>2883</v>
      </c>
      <c r="B2885" s="1" t="str">
        <f>VLOOKUP(A2885, Kickstarter!B:C, 2, FALSE)</f>
        <v>Ticket sales benefit Bedford Hills Maximum Security Prison, Women's College Program Library. Presented by Theater For The New City.</v>
      </c>
      <c r="C2885" s="9">
        <f>VLOOKUP(A2885, Kickstarter!B:E, 3, FALSE)</f>
        <v>10000</v>
      </c>
      <c r="D2885">
        <f>VLOOKUP(A2885, Kickstarter!B:E, 4, FALSE)</f>
        <v>1908</v>
      </c>
      <c r="E2885" t="str">
        <f>VLOOKUP(A2885, Kickstarter!B:F, 5, FALSE)</f>
        <v>failed</v>
      </c>
      <c r="F2885" t="str">
        <f>VLOOKUP(A2885, Kickstarter!B:G, 6, FALSE)</f>
        <v>US</v>
      </c>
      <c r="G2885" t="str">
        <f>VLOOKUP(A2885, Kickstarter!B:H, 7, FALSE)</f>
        <v>USD</v>
      </c>
      <c r="H2885">
        <f>VLOOKUP(A2885, Kickstarter!B:I, 8, FALSE)</f>
        <v>1454734740</v>
      </c>
    </row>
    <row r="2886" spans="1:8" ht="45" x14ac:dyDescent="0.25">
      <c r="A2886" s="1" t="s">
        <v>2884</v>
      </c>
      <c r="B2886" s="1" t="str">
        <f>VLOOKUP(A2886, Kickstarter!B:C, 2, FALSE)</f>
        <v>Come explore the dream world of Jim Morrison, rock singer, mystic, poet, shaman.</v>
      </c>
      <c r="C2886" s="9">
        <f>VLOOKUP(A2886, Kickstarter!B:E, 3, FALSE)</f>
        <v>45000</v>
      </c>
      <c r="D2886">
        <f>VLOOKUP(A2886, Kickstarter!B:E, 4, FALSE)</f>
        <v>185</v>
      </c>
      <c r="E2886" t="str">
        <f>VLOOKUP(A2886, Kickstarter!B:F, 5, FALSE)</f>
        <v>failed</v>
      </c>
      <c r="F2886" t="str">
        <f>VLOOKUP(A2886, Kickstarter!B:G, 6, FALSE)</f>
        <v>US</v>
      </c>
      <c r="G2886" t="str">
        <f>VLOOKUP(A2886, Kickstarter!B:H, 7, FALSE)</f>
        <v>USD</v>
      </c>
      <c r="H2886">
        <f>VLOOKUP(A2886, Kickstarter!B:I, 8, FALSE)</f>
        <v>1417800435</v>
      </c>
    </row>
    <row r="2887" spans="1:8" ht="30" x14ac:dyDescent="0.25">
      <c r="A2887" s="1" t="s">
        <v>2885</v>
      </c>
      <c r="B2887" s="1" t="str">
        <f>VLOOKUP(A2887, Kickstarter!B:C, 2, FALSE)</f>
        <v>An historic and proud work of Polish nationalistic literature performed on stage.</v>
      </c>
      <c r="C2887" s="9">
        <f>VLOOKUP(A2887, Kickstarter!B:E, 3, FALSE)</f>
        <v>400</v>
      </c>
      <c r="D2887">
        <f>VLOOKUP(A2887, Kickstarter!B:E, 4, FALSE)</f>
        <v>130</v>
      </c>
      <c r="E2887" t="str">
        <f>VLOOKUP(A2887, Kickstarter!B:F, 5, FALSE)</f>
        <v>failed</v>
      </c>
      <c r="F2887" t="str">
        <f>VLOOKUP(A2887, Kickstarter!B:G, 6, FALSE)</f>
        <v>US</v>
      </c>
      <c r="G2887" t="str">
        <f>VLOOKUP(A2887, Kickstarter!B:H, 7, FALSE)</f>
        <v>USD</v>
      </c>
      <c r="H2887">
        <f>VLOOKUP(A2887, Kickstarter!B:I, 8, FALSE)</f>
        <v>1426294201</v>
      </c>
    </row>
    <row r="2888" spans="1:8" ht="60" x14ac:dyDescent="0.25">
      <c r="A2888" s="1" t="s">
        <v>2886</v>
      </c>
      <c r="B2888" s="1" t="str">
        <f>VLOOKUP(A2888, Kickstarter!B:C, 2, FALSE)</f>
        <v>Help us provide half-price tickets to the 11th annual Variations Project, allowing our fellow artists to see this wonderful production.</v>
      </c>
      <c r="C2888" s="9">
        <f>VLOOKUP(A2888, Kickstarter!B:E, 3, FALSE)</f>
        <v>200</v>
      </c>
      <c r="D2888">
        <f>VLOOKUP(A2888, Kickstarter!B:E, 4, FALSE)</f>
        <v>10</v>
      </c>
      <c r="E2888" t="str">
        <f>VLOOKUP(A2888, Kickstarter!B:F, 5, FALSE)</f>
        <v>failed</v>
      </c>
      <c r="F2888" t="str">
        <f>VLOOKUP(A2888, Kickstarter!B:G, 6, FALSE)</f>
        <v>US</v>
      </c>
      <c r="G2888" t="str">
        <f>VLOOKUP(A2888, Kickstarter!B:H, 7, FALSE)</f>
        <v>USD</v>
      </c>
      <c r="H2888">
        <f>VLOOKUP(A2888, Kickstarter!B:I, 8, FALSE)</f>
        <v>1442635140</v>
      </c>
    </row>
    <row r="2889" spans="1:8" ht="60" x14ac:dyDescent="0.25">
      <c r="A2889" s="1" t="s">
        <v>2887</v>
      </c>
      <c r="B2889" s="1" t="str">
        <f>VLOOKUP(A2889, Kickstarter!B:C, 2, FALSE)</f>
        <v>A stage play of love, faith, &amp; relationships in a comical &amp; spirit message that is sure to make you laugh &amp; rejoice to the ART OF LOVE</v>
      </c>
      <c r="C2889" s="9">
        <f>VLOOKUP(A2889, Kickstarter!B:E, 3, FALSE)</f>
        <v>3000</v>
      </c>
      <c r="D2889">
        <f>VLOOKUP(A2889, Kickstarter!B:E, 4, FALSE)</f>
        <v>5</v>
      </c>
      <c r="E2889" t="str">
        <f>VLOOKUP(A2889, Kickstarter!B:F, 5, FALSE)</f>
        <v>failed</v>
      </c>
      <c r="F2889" t="str">
        <f>VLOOKUP(A2889, Kickstarter!B:G, 6, FALSE)</f>
        <v>US</v>
      </c>
      <c r="G2889" t="str">
        <f>VLOOKUP(A2889, Kickstarter!B:H, 7, FALSE)</f>
        <v>USD</v>
      </c>
      <c r="H2889">
        <f>VLOOKUP(A2889, Kickstarter!B:I, 8, FALSE)</f>
        <v>1420971324</v>
      </c>
    </row>
    <row r="2890" spans="1:8" ht="60" x14ac:dyDescent="0.25">
      <c r="A2890" s="1" t="s">
        <v>2888</v>
      </c>
      <c r="B2890" s="1" t="str">
        <f>VLOOKUP(A2890, Kickstarter!B:C, 2, FALSE)</f>
        <v>We're dedicated to writing &amp; producing plays, infusing inspirational, universal principles that aren't commonly displayed in America.</v>
      </c>
      <c r="C2890" s="9">
        <f>VLOOKUP(A2890, Kickstarter!B:E, 3, FALSE)</f>
        <v>30000</v>
      </c>
      <c r="D2890">
        <f>VLOOKUP(A2890, Kickstarter!B:E, 4, FALSE)</f>
        <v>0</v>
      </c>
      <c r="E2890" t="str">
        <f>VLOOKUP(A2890, Kickstarter!B:F, 5, FALSE)</f>
        <v>failed</v>
      </c>
      <c r="F2890" t="str">
        <f>VLOOKUP(A2890, Kickstarter!B:G, 6, FALSE)</f>
        <v>US</v>
      </c>
      <c r="G2890" t="str">
        <f>VLOOKUP(A2890, Kickstarter!B:H, 7, FALSE)</f>
        <v>USD</v>
      </c>
      <c r="H2890">
        <f>VLOOKUP(A2890, Kickstarter!B:I, 8, FALSE)</f>
        <v>1413608340</v>
      </c>
    </row>
    <row r="2891" spans="1:8" ht="45" x14ac:dyDescent="0.25">
      <c r="A2891" s="1" t="s">
        <v>2889</v>
      </c>
      <c r="B2891" s="1" t="str">
        <f>VLOOKUP(A2891, Kickstarter!B:C, 2, FALSE)</f>
        <v>Halfway, Nebraska explores the limits of hope and what it means to love someone who may be too far damaged to save.</v>
      </c>
      <c r="C2891" s="9">
        <f>VLOOKUP(A2891, Kickstarter!B:E, 3, FALSE)</f>
        <v>3000</v>
      </c>
      <c r="D2891">
        <f>VLOOKUP(A2891, Kickstarter!B:E, 4, FALSE)</f>
        <v>1142</v>
      </c>
      <c r="E2891" t="str">
        <f>VLOOKUP(A2891, Kickstarter!B:F, 5, FALSE)</f>
        <v>failed</v>
      </c>
      <c r="F2891" t="str">
        <f>VLOOKUP(A2891, Kickstarter!B:G, 6, FALSE)</f>
        <v>US</v>
      </c>
      <c r="G2891" t="str">
        <f>VLOOKUP(A2891, Kickstarter!B:H, 7, FALSE)</f>
        <v>USD</v>
      </c>
      <c r="H2891">
        <f>VLOOKUP(A2891, Kickstarter!B:I, 8, FALSE)</f>
        <v>1409344985</v>
      </c>
    </row>
    <row r="2892" spans="1:8" ht="60" x14ac:dyDescent="0.25">
      <c r="A2892" s="1" t="s">
        <v>2890</v>
      </c>
      <c r="B2892" s="1" t="str">
        <f>VLOOKUP(A2892, Kickstarter!B:C, 2, FALSE)</f>
        <v>This Theological Comedy tells a story of when seemingly similar beliefs are discovered to be worlds apart; Damnation-Southern Style.</v>
      </c>
      <c r="C2892" s="9">
        <f>VLOOKUP(A2892, Kickstarter!B:E, 3, FALSE)</f>
        <v>2000</v>
      </c>
      <c r="D2892">
        <f>VLOOKUP(A2892, Kickstarter!B:E, 4, FALSE)</f>
        <v>21</v>
      </c>
      <c r="E2892" t="str">
        <f>VLOOKUP(A2892, Kickstarter!B:F, 5, FALSE)</f>
        <v>failed</v>
      </c>
      <c r="F2892" t="str">
        <f>VLOOKUP(A2892, Kickstarter!B:G, 6, FALSE)</f>
        <v>US</v>
      </c>
      <c r="G2892" t="str">
        <f>VLOOKUP(A2892, Kickstarter!B:H, 7, FALSE)</f>
        <v>USD</v>
      </c>
      <c r="H2892">
        <f>VLOOKUP(A2892, Kickstarter!B:I, 8, FALSE)</f>
        <v>1407553200</v>
      </c>
    </row>
    <row r="2893" spans="1:8" ht="60" x14ac:dyDescent="0.25">
      <c r="A2893" s="1" t="s">
        <v>2891</v>
      </c>
      <c r="B2893" s="1" t="str">
        <f>VLOOKUP(A2893, Kickstarter!B:C, 2, FALSE)</f>
        <v>Did you know that we are enriching the lives of Brooklyn kids through literacy and educational theater? We just need a little help.</v>
      </c>
      <c r="C2893" s="9">
        <f>VLOOKUP(A2893, Kickstarter!B:E, 3, FALSE)</f>
        <v>10000</v>
      </c>
      <c r="D2893">
        <f>VLOOKUP(A2893, Kickstarter!B:E, 4, FALSE)</f>
        <v>273</v>
      </c>
      <c r="E2893" t="str">
        <f>VLOOKUP(A2893, Kickstarter!B:F, 5, FALSE)</f>
        <v>failed</v>
      </c>
      <c r="F2893" t="str">
        <f>VLOOKUP(A2893, Kickstarter!B:G, 6, FALSE)</f>
        <v>US</v>
      </c>
      <c r="G2893" t="str">
        <f>VLOOKUP(A2893, Kickstarter!B:H, 7, FALSE)</f>
        <v>USD</v>
      </c>
      <c r="H2893">
        <f>VLOOKUP(A2893, Kickstarter!B:I, 8, FALSE)</f>
        <v>1460751128</v>
      </c>
    </row>
    <row r="2894" spans="1:8" ht="45" x14ac:dyDescent="0.25">
      <c r="A2894" s="1" t="s">
        <v>2892</v>
      </c>
      <c r="B2894" s="1" t="str">
        <f>VLOOKUP(A2894, Kickstarter!B:C, 2, FALSE)</f>
        <v>Something Precious is the world's first musical to alert folks to the harmful effects of technology on the human spirit.</v>
      </c>
      <c r="C2894" s="9">
        <f>VLOOKUP(A2894, Kickstarter!B:E, 3, FALSE)</f>
        <v>5500</v>
      </c>
      <c r="D2894">
        <f>VLOOKUP(A2894, Kickstarter!B:E, 4, FALSE)</f>
        <v>500</v>
      </c>
      <c r="E2894" t="str">
        <f>VLOOKUP(A2894, Kickstarter!B:F, 5, FALSE)</f>
        <v>failed</v>
      </c>
      <c r="F2894" t="str">
        <f>VLOOKUP(A2894, Kickstarter!B:G, 6, FALSE)</f>
        <v>US</v>
      </c>
      <c r="G2894" t="str">
        <f>VLOOKUP(A2894, Kickstarter!B:H, 7, FALSE)</f>
        <v>USD</v>
      </c>
      <c r="H2894">
        <f>VLOOKUP(A2894, Kickstarter!B:I, 8, FALSE)</f>
        <v>1409000400</v>
      </c>
    </row>
    <row r="2895" spans="1:8" ht="30" x14ac:dyDescent="0.25">
      <c r="A2895" s="1" t="s">
        <v>2893</v>
      </c>
      <c r="B2895" s="1" t="str">
        <f>VLOOKUP(A2895, Kickstarter!B:C, 2, FALSE)</f>
        <v>Fundraising for REDISCOVERING KIA THE PLAY</v>
      </c>
      <c r="C2895" s="9">
        <f>VLOOKUP(A2895, Kickstarter!B:E, 3, FALSE)</f>
        <v>5000</v>
      </c>
      <c r="D2895">
        <f>VLOOKUP(A2895, Kickstarter!B:E, 4, FALSE)</f>
        <v>25</v>
      </c>
      <c r="E2895" t="str">
        <f>VLOOKUP(A2895, Kickstarter!B:F, 5, FALSE)</f>
        <v>failed</v>
      </c>
      <c r="F2895" t="str">
        <f>VLOOKUP(A2895, Kickstarter!B:G, 6, FALSE)</f>
        <v>US</v>
      </c>
      <c r="G2895" t="str">
        <f>VLOOKUP(A2895, Kickstarter!B:H, 7, FALSE)</f>
        <v>USD</v>
      </c>
      <c r="H2895">
        <f>VLOOKUP(A2895, Kickstarter!B:I, 8, FALSE)</f>
        <v>1420768800</v>
      </c>
    </row>
    <row r="2896" spans="1:8" ht="30" x14ac:dyDescent="0.25">
      <c r="A2896" s="1" t="s">
        <v>2894</v>
      </c>
      <c r="B2896" s="1" t="str">
        <f>VLOOKUP(A2896, Kickstarter!B:C, 2, FALSE)</f>
        <v>This Is A Story About A Woman A Man And A Woman</v>
      </c>
      <c r="C2896" s="9">
        <f>VLOOKUP(A2896, Kickstarter!B:E, 3, FALSE)</f>
        <v>50000</v>
      </c>
      <c r="D2896">
        <f>VLOOKUP(A2896, Kickstarter!B:E, 4, FALSE)</f>
        <v>0</v>
      </c>
      <c r="E2896" t="str">
        <f>VLOOKUP(A2896, Kickstarter!B:F, 5, FALSE)</f>
        <v>failed</v>
      </c>
      <c r="F2896" t="str">
        <f>VLOOKUP(A2896, Kickstarter!B:G, 6, FALSE)</f>
        <v>US</v>
      </c>
      <c r="G2896" t="str">
        <f>VLOOKUP(A2896, Kickstarter!B:H, 7, FALSE)</f>
        <v>USD</v>
      </c>
      <c r="H2896">
        <f>VLOOKUP(A2896, Kickstarter!B:I, 8, FALSE)</f>
        <v>1428100815</v>
      </c>
    </row>
    <row r="2897" spans="1:8" ht="60" x14ac:dyDescent="0.25">
      <c r="A2897" s="1" t="s">
        <v>2895</v>
      </c>
      <c r="B2897" s="1" t="str">
        <f>VLOOKUP(A2897, Kickstarter!B:C, 2, FALSE)</f>
        <v>Alice on stage with a magical twist to brighten your smile and warm your heart. Project is in Polish with semi-pro actors and children.</v>
      </c>
      <c r="C2897" s="9">
        <f>VLOOKUP(A2897, Kickstarter!B:E, 3, FALSE)</f>
        <v>500</v>
      </c>
      <c r="D2897">
        <f>VLOOKUP(A2897, Kickstarter!B:E, 4, FALSE)</f>
        <v>23</v>
      </c>
      <c r="E2897" t="str">
        <f>VLOOKUP(A2897, Kickstarter!B:F, 5, FALSE)</f>
        <v>failed</v>
      </c>
      <c r="F2897" t="str">
        <f>VLOOKUP(A2897, Kickstarter!B:G, 6, FALSE)</f>
        <v>US</v>
      </c>
      <c r="G2897" t="str">
        <f>VLOOKUP(A2897, Kickstarter!B:H, 7, FALSE)</f>
        <v>USD</v>
      </c>
      <c r="H2897">
        <f>VLOOKUP(A2897, Kickstarter!B:I, 8, FALSE)</f>
        <v>1403470800</v>
      </c>
    </row>
    <row r="2898" spans="1:8" ht="45" x14ac:dyDescent="0.25">
      <c r="A2898" s="1" t="s">
        <v>2896</v>
      </c>
      <c r="B2898" s="1" t="str">
        <f>VLOOKUP(A2898, Kickstarter!B:C, 2, FALSE)</f>
        <v>"Miracle on 34th Street" is about faith and believing in others. 
We believe. Do you?</v>
      </c>
      <c r="C2898" s="9">
        <f>VLOOKUP(A2898, Kickstarter!B:E, 3, FALSE)</f>
        <v>3000</v>
      </c>
      <c r="D2898">
        <f>VLOOKUP(A2898, Kickstarter!B:E, 4, FALSE)</f>
        <v>625</v>
      </c>
      <c r="E2898" t="str">
        <f>VLOOKUP(A2898, Kickstarter!B:F, 5, FALSE)</f>
        <v>failed</v>
      </c>
      <c r="F2898" t="str">
        <f>VLOOKUP(A2898, Kickstarter!B:G, 6, FALSE)</f>
        <v>US</v>
      </c>
      <c r="G2898" t="str">
        <f>VLOOKUP(A2898, Kickstarter!B:H, 7, FALSE)</f>
        <v>USD</v>
      </c>
      <c r="H2898">
        <f>VLOOKUP(A2898, Kickstarter!B:I, 8, FALSE)</f>
        <v>1481522400</v>
      </c>
    </row>
    <row r="2899" spans="1:8" ht="60" x14ac:dyDescent="0.25">
      <c r="A2899" s="1" t="s">
        <v>2897</v>
      </c>
      <c r="B2899" s="1" t="str">
        <f>VLOOKUP(A2899, Kickstarter!B:C, 2, FALSE)</f>
        <v>A unique stage play about the epic struggle of psychic Edgar Cayce to deal with his extraordinary abilities and find his place in life.</v>
      </c>
      <c r="C2899" s="9">
        <f>VLOOKUP(A2899, Kickstarter!B:E, 3, FALSE)</f>
        <v>12000</v>
      </c>
      <c r="D2899">
        <f>VLOOKUP(A2899, Kickstarter!B:E, 4, FALSE)</f>
        <v>550</v>
      </c>
      <c r="E2899" t="str">
        <f>VLOOKUP(A2899, Kickstarter!B:F, 5, FALSE)</f>
        <v>failed</v>
      </c>
      <c r="F2899" t="str">
        <f>VLOOKUP(A2899, Kickstarter!B:G, 6, FALSE)</f>
        <v>US</v>
      </c>
      <c r="G2899" t="str">
        <f>VLOOKUP(A2899, Kickstarter!B:H, 7, FALSE)</f>
        <v>USD</v>
      </c>
      <c r="H2899">
        <f>VLOOKUP(A2899, Kickstarter!B:I, 8, FALSE)</f>
        <v>1444577345</v>
      </c>
    </row>
    <row r="2900" spans="1:8" ht="60" x14ac:dyDescent="0.25">
      <c r="A2900" s="1" t="s">
        <v>2898</v>
      </c>
      <c r="B2900" s="1" t="str">
        <f>VLOOKUP(A2900, Kickstarter!B:C, 2, FALSE)</f>
        <v>This is an action packed Sci-Fi stage play, using foam latex creature puppets, projected video footage, and audience participation.</v>
      </c>
      <c r="C2900" s="9">
        <f>VLOOKUP(A2900, Kickstarter!B:E, 3, FALSE)</f>
        <v>7500</v>
      </c>
      <c r="D2900">
        <f>VLOOKUP(A2900, Kickstarter!B:E, 4, FALSE)</f>
        <v>316</v>
      </c>
      <c r="E2900" t="str">
        <f>VLOOKUP(A2900, Kickstarter!B:F, 5, FALSE)</f>
        <v>failed</v>
      </c>
      <c r="F2900" t="str">
        <f>VLOOKUP(A2900, Kickstarter!B:G, 6, FALSE)</f>
        <v>US</v>
      </c>
      <c r="G2900" t="str">
        <f>VLOOKUP(A2900, Kickstarter!B:H, 7, FALSE)</f>
        <v>USD</v>
      </c>
      <c r="H2900">
        <f>VLOOKUP(A2900, Kickstarter!B:I, 8, FALSE)</f>
        <v>1446307053</v>
      </c>
    </row>
    <row r="2901" spans="1:8" ht="60" x14ac:dyDescent="0.25">
      <c r="A2901" s="1" t="s">
        <v>2899</v>
      </c>
      <c r="B2901" s="1" t="str">
        <f>VLOOKUP(A2901, Kickstarter!B:C, 2, FALSE)</f>
        <v>Sex, intrigue, lust, &amp; love; follow the lives of two individuals as their romance turns from innocent online flirting to something more</v>
      </c>
      <c r="C2901" s="9">
        <f>VLOOKUP(A2901, Kickstarter!B:E, 3, FALSE)</f>
        <v>10000</v>
      </c>
      <c r="D2901">
        <f>VLOOKUP(A2901, Kickstarter!B:E, 4, FALSE)</f>
        <v>0</v>
      </c>
      <c r="E2901" t="str">
        <f>VLOOKUP(A2901, Kickstarter!B:F, 5, FALSE)</f>
        <v>failed</v>
      </c>
      <c r="F2901" t="str">
        <f>VLOOKUP(A2901, Kickstarter!B:G, 6, FALSE)</f>
        <v>US</v>
      </c>
      <c r="G2901" t="str">
        <f>VLOOKUP(A2901, Kickstarter!B:H, 7, FALSE)</f>
        <v>USD</v>
      </c>
      <c r="H2901">
        <f>VLOOKUP(A2901, Kickstarter!B:I, 8, FALSE)</f>
        <v>1469325158</v>
      </c>
    </row>
    <row r="2902" spans="1:8" ht="60" x14ac:dyDescent="0.25">
      <c r="A2902" s="1" t="s">
        <v>2900</v>
      </c>
      <c r="B2902" s="1" t="str">
        <f>VLOOKUP(A2902, Kickstarter!B:C, 2, FALSE)</f>
        <v>In October, we plan to premiere Oedipus Revenant, a historically grounded horror adaptation of Sophoclesâ€™ classic, Oedipus the Tyrant.</v>
      </c>
      <c r="C2902" s="9">
        <f>VLOOKUP(A2902, Kickstarter!B:E, 3, FALSE)</f>
        <v>5500</v>
      </c>
      <c r="D2902">
        <f>VLOOKUP(A2902, Kickstarter!B:E, 4, FALSE)</f>
        <v>3405</v>
      </c>
      <c r="E2902" t="str">
        <f>VLOOKUP(A2902, Kickstarter!B:F, 5, FALSE)</f>
        <v>failed</v>
      </c>
      <c r="F2902" t="str">
        <f>VLOOKUP(A2902, Kickstarter!B:G, 6, FALSE)</f>
        <v>US</v>
      </c>
      <c r="G2902" t="str">
        <f>VLOOKUP(A2902, Kickstarter!B:H, 7, FALSE)</f>
        <v>USD</v>
      </c>
      <c r="H2902">
        <f>VLOOKUP(A2902, Kickstarter!B:I, 8, FALSE)</f>
        <v>1407562632</v>
      </c>
    </row>
    <row r="2903" spans="1:8" ht="60" x14ac:dyDescent="0.25">
      <c r="A2903" s="1" t="s">
        <v>2901</v>
      </c>
      <c r="B2903" s="1" t="str">
        <f>VLOOKUP(A2903, Kickstarter!B:C, 2, FALSE)</f>
        <v>How can the visual age appreciate something that cant see? With these Audio Plays I will show you, if your willing to listen.</v>
      </c>
      <c r="C2903" s="9">
        <f>VLOOKUP(A2903, Kickstarter!B:E, 3, FALSE)</f>
        <v>750</v>
      </c>
      <c r="D2903">
        <f>VLOOKUP(A2903, Kickstarter!B:E, 4, FALSE)</f>
        <v>6</v>
      </c>
      <c r="E2903" t="str">
        <f>VLOOKUP(A2903, Kickstarter!B:F, 5, FALSE)</f>
        <v>failed</v>
      </c>
      <c r="F2903" t="str">
        <f>VLOOKUP(A2903, Kickstarter!B:G, 6, FALSE)</f>
        <v>US</v>
      </c>
      <c r="G2903" t="str">
        <f>VLOOKUP(A2903, Kickstarter!B:H, 7, FALSE)</f>
        <v>USD</v>
      </c>
      <c r="H2903">
        <f>VLOOKUP(A2903, Kickstarter!B:I, 8, FALSE)</f>
        <v>1423345339</v>
      </c>
    </row>
    <row r="2904" spans="1:8" ht="45" x14ac:dyDescent="0.25">
      <c r="A2904" s="1" t="s">
        <v>2902</v>
      </c>
      <c r="B2904" s="1" t="str">
        <f>VLOOKUP(A2904, Kickstarter!B:C, 2, FALSE)</f>
        <v>Help me honor and bring "The American Soprano" Leontyne Price back to the stage one more time.</v>
      </c>
      <c r="C2904" s="9">
        <f>VLOOKUP(A2904, Kickstarter!B:E, 3, FALSE)</f>
        <v>150000</v>
      </c>
      <c r="D2904">
        <f>VLOOKUP(A2904, Kickstarter!B:E, 4, FALSE)</f>
        <v>25</v>
      </c>
      <c r="E2904" t="str">
        <f>VLOOKUP(A2904, Kickstarter!B:F, 5, FALSE)</f>
        <v>failed</v>
      </c>
      <c r="F2904" t="str">
        <f>VLOOKUP(A2904, Kickstarter!B:G, 6, FALSE)</f>
        <v>US</v>
      </c>
      <c r="G2904" t="str">
        <f>VLOOKUP(A2904, Kickstarter!B:H, 7, FALSE)</f>
        <v>USD</v>
      </c>
      <c r="H2904">
        <f>VLOOKUP(A2904, Kickstarter!B:I, 8, FALSE)</f>
        <v>1440412396</v>
      </c>
    </row>
    <row r="2905" spans="1:8" ht="60" x14ac:dyDescent="0.25">
      <c r="A2905" s="1" t="s">
        <v>2903</v>
      </c>
      <c r="B2905" s="1" t="str">
        <f>VLOOKUP(A2905, Kickstarter!B:C, 2, FALSE)</f>
        <v>We are raising funds to rent a theater hall for a play to help educate teenagers and parents on the pitfalls teenagers currently face.</v>
      </c>
      <c r="C2905" s="9">
        <f>VLOOKUP(A2905, Kickstarter!B:E, 3, FALSE)</f>
        <v>5000</v>
      </c>
      <c r="D2905">
        <f>VLOOKUP(A2905, Kickstarter!B:E, 4, FALSE)</f>
        <v>39</v>
      </c>
      <c r="E2905" t="str">
        <f>VLOOKUP(A2905, Kickstarter!B:F, 5, FALSE)</f>
        <v>failed</v>
      </c>
      <c r="F2905" t="str">
        <f>VLOOKUP(A2905, Kickstarter!B:G, 6, FALSE)</f>
        <v>US</v>
      </c>
      <c r="G2905" t="str">
        <f>VLOOKUP(A2905, Kickstarter!B:H, 7, FALSE)</f>
        <v>USD</v>
      </c>
      <c r="H2905">
        <f>VLOOKUP(A2905, Kickstarter!B:I, 8, FALSE)</f>
        <v>1441771218</v>
      </c>
    </row>
    <row r="2906" spans="1:8" ht="60" x14ac:dyDescent="0.25">
      <c r="A2906" s="1" t="s">
        <v>2904</v>
      </c>
      <c r="B2906" s="1" t="str">
        <f>VLOOKUP(A2906, Kickstarter!B:C, 2, FALSE)</f>
        <v>A Tequila slammer with a slice of Tarantino, a line of the London Fringe scene and a shot of â€œBreaking Badâ€. New Writing.</v>
      </c>
      <c r="C2906" s="9">
        <f>VLOOKUP(A2906, Kickstarter!B:E, 3, FALSE)</f>
        <v>1500</v>
      </c>
      <c r="D2906">
        <f>VLOOKUP(A2906, Kickstarter!B:E, 4, FALSE)</f>
        <v>75</v>
      </c>
      <c r="E2906" t="str">
        <f>VLOOKUP(A2906, Kickstarter!B:F, 5, FALSE)</f>
        <v>failed</v>
      </c>
      <c r="F2906" t="str">
        <f>VLOOKUP(A2906, Kickstarter!B:G, 6, FALSE)</f>
        <v>GB</v>
      </c>
      <c r="G2906" t="str">
        <f>VLOOKUP(A2906, Kickstarter!B:H, 7, FALSE)</f>
        <v>GBP</v>
      </c>
      <c r="H2906">
        <f>VLOOKUP(A2906, Kickstarter!B:I, 8, FALSE)</f>
        <v>1415534400</v>
      </c>
    </row>
    <row r="2907" spans="1:8" ht="45" x14ac:dyDescent="0.25">
      <c r="A2907" s="1" t="s">
        <v>2905</v>
      </c>
      <c r="B2907" s="1" t="str">
        <f>VLOOKUP(A2907, Kickstarter!B:C, 2, FALSE)</f>
        <v>Philly-based feminist theatre's inaugural production about a woman's friendship with an awesome lady cowboy.</v>
      </c>
      <c r="C2907" s="9">
        <f>VLOOKUP(A2907, Kickstarter!B:E, 3, FALSE)</f>
        <v>3500</v>
      </c>
      <c r="D2907">
        <f>VLOOKUP(A2907, Kickstarter!B:E, 4, FALSE)</f>
        <v>622</v>
      </c>
      <c r="E2907" t="str">
        <f>VLOOKUP(A2907, Kickstarter!B:F, 5, FALSE)</f>
        <v>failed</v>
      </c>
      <c r="F2907" t="str">
        <f>VLOOKUP(A2907, Kickstarter!B:G, 6, FALSE)</f>
        <v>US</v>
      </c>
      <c r="G2907" t="str">
        <f>VLOOKUP(A2907, Kickstarter!B:H, 7, FALSE)</f>
        <v>USD</v>
      </c>
      <c r="H2907">
        <f>VLOOKUP(A2907, Kickstarter!B:I, 8, FALSE)</f>
        <v>1473211313</v>
      </c>
    </row>
    <row r="2908" spans="1:8" ht="60" x14ac:dyDescent="0.25">
      <c r="A2908" s="1" t="s">
        <v>2906</v>
      </c>
      <c r="B2908" s="1" t="str">
        <f>VLOOKUP(A2908, Kickstarter!B:C, 2, FALSE)</f>
        <v>The smash hit, award-winning comedy sashays onto the Los Angeles Theater Scene in a fabulous new production at Atwater Village Theatre.</v>
      </c>
      <c r="C2908" s="9">
        <f>VLOOKUP(A2908, Kickstarter!B:E, 3, FALSE)</f>
        <v>6000</v>
      </c>
      <c r="D2908">
        <f>VLOOKUP(A2908, Kickstarter!B:E, 4, FALSE)</f>
        <v>565</v>
      </c>
      <c r="E2908" t="str">
        <f>VLOOKUP(A2908, Kickstarter!B:F, 5, FALSE)</f>
        <v>failed</v>
      </c>
      <c r="F2908" t="str">
        <f>VLOOKUP(A2908, Kickstarter!B:G, 6, FALSE)</f>
        <v>US</v>
      </c>
      <c r="G2908" t="str">
        <f>VLOOKUP(A2908, Kickstarter!B:H, 7, FALSE)</f>
        <v>USD</v>
      </c>
      <c r="H2908">
        <f>VLOOKUP(A2908, Kickstarter!B:I, 8, FALSE)</f>
        <v>1438390800</v>
      </c>
    </row>
    <row r="2909" spans="1:8" ht="60" x14ac:dyDescent="0.25">
      <c r="A2909" s="1" t="s">
        <v>2907</v>
      </c>
      <c r="B2909" s="1" t="str">
        <f>VLOOKUP(A2909, Kickstarter!B:C, 2, FALSE)</f>
        <v>Spend an evening in the afterlife with some of the greatest women who ever lived. LITTLE NELL's,by Jill Hughes, Los Angeles- June, 2016</v>
      </c>
      <c r="C2909" s="9">
        <f>VLOOKUP(A2909, Kickstarter!B:E, 3, FALSE)</f>
        <v>2500</v>
      </c>
      <c r="D2909">
        <f>VLOOKUP(A2909, Kickstarter!B:E, 4, FALSE)</f>
        <v>2</v>
      </c>
      <c r="E2909" t="str">
        <f>VLOOKUP(A2909, Kickstarter!B:F, 5, FALSE)</f>
        <v>failed</v>
      </c>
      <c r="F2909" t="str">
        <f>VLOOKUP(A2909, Kickstarter!B:G, 6, FALSE)</f>
        <v>US</v>
      </c>
      <c r="G2909" t="str">
        <f>VLOOKUP(A2909, Kickstarter!B:H, 7, FALSE)</f>
        <v>USD</v>
      </c>
      <c r="H2909">
        <f>VLOOKUP(A2909, Kickstarter!B:I, 8, FALSE)</f>
        <v>1463259837</v>
      </c>
    </row>
    <row r="2910" spans="1:8" ht="60" x14ac:dyDescent="0.25">
      <c r="A2910" s="1" t="s">
        <v>2908</v>
      </c>
      <c r="B2910" s="1" t="str">
        <f>VLOOKUP(A2910, Kickstarter!B:C, 2, FALSE)</f>
        <v>A dinner theatre/show about a day in the life of a Vegas "Mob Boss"
circa 1965- ish. It is all at once realistic,tragic, farce/comical</v>
      </c>
      <c r="C2910" s="9">
        <f>VLOOKUP(A2910, Kickstarter!B:E, 3, FALSE)</f>
        <v>9600</v>
      </c>
      <c r="D2910">
        <f>VLOOKUP(A2910, Kickstarter!B:E, 4, FALSE)</f>
        <v>264</v>
      </c>
      <c r="E2910" t="str">
        <f>VLOOKUP(A2910, Kickstarter!B:F, 5, FALSE)</f>
        <v>failed</v>
      </c>
      <c r="F2910" t="str">
        <f>VLOOKUP(A2910, Kickstarter!B:G, 6, FALSE)</f>
        <v>US</v>
      </c>
      <c r="G2910" t="str">
        <f>VLOOKUP(A2910, Kickstarter!B:H, 7, FALSE)</f>
        <v>USD</v>
      </c>
      <c r="H2910">
        <f>VLOOKUP(A2910, Kickstarter!B:I, 8, FALSE)</f>
        <v>1465407219</v>
      </c>
    </row>
    <row r="2911" spans="1:8" ht="60" x14ac:dyDescent="0.25">
      <c r="A2911" s="1" t="s">
        <v>2909</v>
      </c>
      <c r="B2911" s="1" t="str">
        <f>VLOOKUP(A2911, Kickstarter!B:C, 2, FALSE)</f>
        <v>CONVERSATIONS WITH AN AVERAGE JOE tells our stories exposing those in charge of our lives and tells how to take control of country back</v>
      </c>
      <c r="C2911" s="9">
        <f>VLOOKUP(A2911, Kickstarter!B:E, 3, FALSE)</f>
        <v>180000</v>
      </c>
      <c r="D2911">
        <f>VLOOKUP(A2911, Kickstarter!B:E, 4, FALSE)</f>
        <v>20</v>
      </c>
      <c r="E2911" t="str">
        <f>VLOOKUP(A2911, Kickstarter!B:F, 5, FALSE)</f>
        <v>failed</v>
      </c>
      <c r="F2911" t="str">
        <f>VLOOKUP(A2911, Kickstarter!B:G, 6, FALSE)</f>
        <v>US</v>
      </c>
      <c r="G2911" t="str">
        <f>VLOOKUP(A2911, Kickstarter!B:H, 7, FALSE)</f>
        <v>USD</v>
      </c>
      <c r="H2911">
        <f>VLOOKUP(A2911, Kickstarter!B:I, 8, FALSE)</f>
        <v>1416944760</v>
      </c>
    </row>
    <row r="2912" spans="1:8" ht="45" x14ac:dyDescent="0.25">
      <c r="A2912" s="1" t="s">
        <v>2910</v>
      </c>
      <c r="B2912" s="1" t="str">
        <f>VLOOKUP(A2912, Kickstarter!B:C, 2, FALSE)</f>
        <v>Free drama, dance and singing workshops for disadvantaged young people to inspire, create and help them follow their dreams.</v>
      </c>
      <c r="C2912" s="9">
        <f>VLOOKUP(A2912, Kickstarter!B:E, 3, FALSE)</f>
        <v>30000</v>
      </c>
      <c r="D2912">
        <f>VLOOKUP(A2912, Kickstarter!B:E, 4, FALSE)</f>
        <v>1</v>
      </c>
      <c r="E2912" t="str">
        <f>VLOOKUP(A2912, Kickstarter!B:F, 5, FALSE)</f>
        <v>failed</v>
      </c>
      <c r="F2912" t="str">
        <f>VLOOKUP(A2912, Kickstarter!B:G, 6, FALSE)</f>
        <v>GB</v>
      </c>
      <c r="G2912" t="str">
        <f>VLOOKUP(A2912, Kickstarter!B:H, 7, FALSE)</f>
        <v>GBP</v>
      </c>
      <c r="H2912">
        <f>VLOOKUP(A2912, Kickstarter!B:I, 8, FALSE)</f>
        <v>1434139887</v>
      </c>
    </row>
    <row r="2913" spans="1:8" ht="60" x14ac:dyDescent="0.25">
      <c r="A2913" s="1" t="s">
        <v>2911</v>
      </c>
      <c r="B2913" s="1" t="str">
        <f>VLOOKUP(A2913, Kickstarter!B:C, 2, FALSE)</f>
        <v>The Most Beautiful Things in Japan are Hidden...Our different &amp; original play from the Japanese folk tale The Bamboo Cutters Daughter.</v>
      </c>
      <c r="C2913" s="9">
        <f>VLOOKUP(A2913, Kickstarter!B:E, 3, FALSE)</f>
        <v>1800</v>
      </c>
      <c r="D2913">
        <f>VLOOKUP(A2913, Kickstarter!B:E, 4, FALSE)</f>
        <v>657</v>
      </c>
      <c r="E2913" t="str">
        <f>VLOOKUP(A2913, Kickstarter!B:F, 5, FALSE)</f>
        <v>failed</v>
      </c>
      <c r="F2913" t="str">
        <f>VLOOKUP(A2913, Kickstarter!B:G, 6, FALSE)</f>
        <v>US</v>
      </c>
      <c r="G2913" t="str">
        <f>VLOOKUP(A2913, Kickstarter!B:H, 7, FALSE)</f>
        <v>USD</v>
      </c>
      <c r="H2913">
        <f>VLOOKUP(A2913, Kickstarter!B:I, 8, FALSE)</f>
        <v>1435429626</v>
      </c>
    </row>
    <row r="2914" spans="1:8" ht="60" x14ac:dyDescent="0.25">
      <c r="A2914" s="1" t="s">
        <v>2912</v>
      </c>
      <c r="B2914" s="1" t="str">
        <f>VLOOKUP(A2914, Kickstarter!B:C, 2, FALSE)</f>
        <v>Set in Iceland, Fair Play is a a dark comedy- a play within a play. An extravaganza, fueled by Absinthe, and touched by the Surreal.</v>
      </c>
      <c r="C2914" s="9">
        <f>VLOOKUP(A2914, Kickstarter!B:E, 3, FALSE)</f>
        <v>14440</v>
      </c>
      <c r="D2914">
        <f>VLOOKUP(A2914, Kickstarter!B:E, 4, FALSE)</f>
        <v>2030</v>
      </c>
      <c r="E2914" t="str">
        <f>VLOOKUP(A2914, Kickstarter!B:F, 5, FALSE)</f>
        <v>failed</v>
      </c>
      <c r="F2914" t="str">
        <f>VLOOKUP(A2914, Kickstarter!B:G, 6, FALSE)</f>
        <v>US</v>
      </c>
      <c r="G2914" t="str">
        <f>VLOOKUP(A2914, Kickstarter!B:H, 7, FALSE)</f>
        <v>USD</v>
      </c>
      <c r="H2914">
        <f>VLOOKUP(A2914, Kickstarter!B:I, 8, FALSE)</f>
        <v>1452827374</v>
      </c>
    </row>
    <row r="2915" spans="1:8" ht="60" x14ac:dyDescent="0.25">
      <c r="A2915" s="1" t="s">
        <v>2913</v>
      </c>
      <c r="B2915" s="1" t="str">
        <f>VLOOKUP(A2915, Kickstarter!B:C, 2, FALSE)</f>
        <v>A LIVE history infused, frightening magic and mind reading show in the heart of the Halloween capital of the world, Salem, MA!!</v>
      </c>
      <c r="C2915" s="9">
        <f>VLOOKUP(A2915, Kickstarter!B:E, 3, FALSE)</f>
        <v>10000</v>
      </c>
      <c r="D2915">
        <f>VLOOKUP(A2915, Kickstarter!B:E, 4, FALSE)</f>
        <v>2</v>
      </c>
      <c r="E2915" t="str">
        <f>VLOOKUP(A2915, Kickstarter!B:F, 5, FALSE)</f>
        <v>failed</v>
      </c>
      <c r="F2915" t="str">
        <f>VLOOKUP(A2915, Kickstarter!B:G, 6, FALSE)</f>
        <v>US</v>
      </c>
      <c r="G2915" t="str">
        <f>VLOOKUP(A2915, Kickstarter!B:H, 7, FALSE)</f>
        <v>USD</v>
      </c>
      <c r="H2915">
        <f>VLOOKUP(A2915, Kickstarter!B:I, 8, FALSE)</f>
        <v>1410041339</v>
      </c>
    </row>
    <row r="2916" spans="1:8" ht="30" x14ac:dyDescent="0.25">
      <c r="A2916" s="1" t="s">
        <v>2914</v>
      </c>
      <c r="B2916" s="1" t="str">
        <f>VLOOKUP(A2916, Kickstarter!B:C, 2, FALSE)</f>
        <v>Hercules must complete four challenges in order to meet the father he never knew</v>
      </c>
      <c r="C2916" s="9">
        <f>VLOOKUP(A2916, Kickstarter!B:E, 3, FALSE)</f>
        <v>25000</v>
      </c>
      <c r="D2916">
        <f>VLOOKUP(A2916, Kickstarter!B:E, 4, FALSE)</f>
        <v>1</v>
      </c>
      <c r="E2916" t="str">
        <f>VLOOKUP(A2916, Kickstarter!B:F, 5, FALSE)</f>
        <v>failed</v>
      </c>
      <c r="F2916" t="str">
        <f>VLOOKUP(A2916, Kickstarter!B:G, 6, FALSE)</f>
        <v>GB</v>
      </c>
      <c r="G2916" t="str">
        <f>VLOOKUP(A2916, Kickstarter!B:H, 7, FALSE)</f>
        <v>GBP</v>
      </c>
      <c r="H2916">
        <f>VLOOKUP(A2916, Kickstarter!B:I, 8, FALSE)</f>
        <v>1426365994</v>
      </c>
    </row>
    <row r="2917" spans="1:8" ht="45" x14ac:dyDescent="0.25">
      <c r="A2917" s="1" t="s">
        <v>2915</v>
      </c>
      <c r="B2917" s="1" t="str">
        <f>VLOOKUP(A2917, Kickstarter!B:C, 2, FALSE)</f>
        <v>An inclusive, cross community, multi-cultural theatre production for children aged 3 to 16 and their families</v>
      </c>
      <c r="C2917" s="9">
        <f>VLOOKUP(A2917, Kickstarter!B:E, 3, FALSE)</f>
        <v>1000</v>
      </c>
      <c r="D2917">
        <f>VLOOKUP(A2917, Kickstarter!B:E, 4, FALSE)</f>
        <v>611</v>
      </c>
      <c r="E2917" t="str">
        <f>VLOOKUP(A2917, Kickstarter!B:F, 5, FALSE)</f>
        <v>failed</v>
      </c>
      <c r="F2917" t="str">
        <f>VLOOKUP(A2917, Kickstarter!B:G, 6, FALSE)</f>
        <v>GB</v>
      </c>
      <c r="G2917" t="str">
        <f>VLOOKUP(A2917, Kickstarter!B:H, 7, FALSE)</f>
        <v>GBP</v>
      </c>
      <c r="H2917">
        <f>VLOOKUP(A2917, Kickstarter!B:I, 8, FALSE)</f>
        <v>1458117190</v>
      </c>
    </row>
    <row r="2918" spans="1:8" ht="45" x14ac:dyDescent="0.25">
      <c r="A2918" s="1" t="s">
        <v>2916</v>
      </c>
      <c r="B2918" s="1" t="str">
        <f>VLOOKUP(A2918, Kickstarter!B:C, 2, FALSE)</f>
        <v>The moving dramatisation of one man's journey to find the truth behind the Libyan regime change.</v>
      </c>
      <c r="C2918" s="9">
        <f>VLOOKUP(A2918, Kickstarter!B:E, 3, FALSE)</f>
        <v>1850</v>
      </c>
      <c r="D2918">
        <f>VLOOKUP(A2918, Kickstarter!B:E, 4, FALSE)</f>
        <v>145</v>
      </c>
      <c r="E2918" t="str">
        <f>VLOOKUP(A2918, Kickstarter!B:F, 5, FALSE)</f>
        <v>failed</v>
      </c>
      <c r="F2918" t="str">
        <f>VLOOKUP(A2918, Kickstarter!B:G, 6, FALSE)</f>
        <v>GB</v>
      </c>
      <c r="G2918" t="str">
        <f>VLOOKUP(A2918, Kickstarter!B:H, 7, FALSE)</f>
        <v>GBP</v>
      </c>
      <c r="H2918">
        <f>VLOOKUP(A2918, Kickstarter!B:I, 8, FALSE)</f>
        <v>1400498789</v>
      </c>
    </row>
    <row r="2919" spans="1:8" ht="45" x14ac:dyDescent="0.25">
      <c r="A2919" s="1" t="s">
        <v>2917</v>
      </c>
      <c r="B2919" s="1" t="str">
        <f>VLOOKUP(A2919, Kickstarter!B:C, 2, FALSE)</f>
        <v>Cross dressing, cross gartering, crossed swords. Cross a bridge and come see this fantastically fun rendition of Twelfth Night</v>
      </c>
      <c r="C2919" s="9">
        <f>VLOOKUP(A2919, Kickstarter!B:E, 3, FALSE)</f>
        <v>2000</v>
      </c>
      <c r="D2919">
        <f>VLOOKUP(A2919, Kickstarter!B:E, 4, FALSE)</f>
        <v>437</v>
      </c>
      <c r="E2919" t="str">
        <f>VLOOKUP(A2919, Kickstarter!B:F, 5, FALSE)</f>
        <v>failed</v>
      </c>
      <c r="F2919" t="str">
        <f>VLOOKUP(A2919, Kickstarter!B:G, 6, FALSE)</f>
        <v>US</v>
      </c>
      <c r="G2919" t="str">
        <f>VLOOKUP(A2919, Kickstarter!B:H, 7, FALSE)</f>
        <v>USD</v>
      </c>
      <c r="H2919">
        <f>VLOOKUP(A2919, Kickstarter!B:I, 8, FALSE)</f>
        <v>1442381847</v>
      </c>
    </row>
    <row r="2920" spans="1:8" ht="45" x14ac:dyDescent="0.25">
      <c r="A2920" s="1" t="s">
        <v>2918</v>
      </c>
      <c r="B2920" s="1" t="str">
        <f>VLOOKUP(A2920, Kickstarter!B:C, 2, FALSE)</f>
        <v>A meta-theatrical retelling of Chekhov's Three Sisters, framed with Civil War Hymns, Dance, and wild theatricality.</v>
      </c>
      <c r="C2920" s="9">
        <f>VLOOKUP(A2920, Kickstarter!B:E, 3, FALSE)</f>
        <v>5000</v>
      </c>
      <c r="D2920">
        <f>VLOOKUP(A2920, Kickstarter!B:E, 4, FALSE)</f>
        <v>1362</v>
      </c>
      <c r="E2920" t="str">
        <f>VLOOKUP(A2920, Kickstarter!B:F, 5, FALSE)</f>
        <v>failed</v>
      </c>
      <c r="F2920" t="str">
        <f>VLOOKUP(A2920, Kickstarter!B:G, 6, FALSE)</f>
        <v>US</v>
      </c>
      <c r="G2920" t="str">
        <f>VLOOKUP(A2920, Kickstarter!B:H, 7, FALSE)</f>
        <v>USD</v>
      </c>
      <c r="H2920">
        <f>VLOOKUP(A2920, Kickstarter!B:I, 8, FALSE)</f>
        <v>1446131207</v>
      </c>
    </row>
    <row r="2921" spans="1:8" ht="45" x14ac:dyDescent="0.25">
      <c r="A2921" s="1" t="s">
        <v>2919</v>
      </c>
      <c r="B2921" s="1" t="str">
        <f>VLOOKUP(A2921, Kickstarter!B:C, 2, FALSE)</f>
        <v>A full staged reading of a new play about a boy who learns how to be happy from the most unexpected person.</v>
      </c>
      <c r="C2921" s="9">
        <f>VLOOKUP(A2921, Kickstarter!B:E, 3, FALSE)</f>
        <v>600</v>
      </c>
      <c r="D2921">
        <f>VLOOKUP(A2921, Kickstarter!B:E, 4, FALSE)</f>
        <v>51</v>
      </c>
      <c r="E2921" t="str">
        <f>VLOOKUP(A2921, Kickstarter!B:F, 5, FALSE)</f>
        <v>failed</v>
      </c>
      <c r="F2921" t="str">
        <f>VLOOKUP(A2921, Kickstarter!B:G, 6, FALSE)</f>
        <v>US</v>
      </c>
      <c r="G2921" t="str">
        <f>VLOOKUP(A2921, Kickstarter!B:H, 7, FALSE)</f>
        <v>USD</v>
      </c>
      <c r="H2921">
        <f>VLOOKUP(A2921, Kickstarter!B:I, 8, FALSE)</f>
        <v>1407250329</v>
      </c>
    </row>
    <row r="2922" spans="1:8" ht="60" x14ac:dyDescent="0.25">
      <c r="A2922" s="1" t="s">
        <v>2920</v>
      </c>
      <c r="B2922" s="1" t="str">
        <f>VLOOKUP(A2922, Kickstarter!B:C, 2, FALSE)</f>
        <v>Help save this village theatre group. Funding required for lighting, stage equipment, &amp; ongoing productions. Involves youth  &amp; adults.</v>
      </c>
      <c r="C2922" s="9">
        <f>VLOOKUP(A2922, Kickstarter!B:E, 3, FALSE)</f>
        <v>2500</v>
      </c>
      <c r="D2922">
        <f>VLOOKUP(A2922, Kickstarter!B:E, 4, FALSE)</f>
        <v>671</v>
      </c>
      <c r="E2922" t="str">
        <f>VLOOKUP(A2922, Kickstarter!B:F, 5, FALSE)</f>
        <v>failed</v>
      </c>
      <c r="F2922" t="str">
        <f>VLOOKUP(A2922, Kickstarter!B:G, 6, FALSE)</f>
        <v>CA</v>
      </c>
      <c r="G2922" t="str">
        <f>VLOOKUP(A2922, Kickstarter!B:H, 7, FALSE)</f>
        <v>CAD</v>
      </c>
      <c r="H2922">
        <f>VLOOKUP(A2922, Kickstarter!B:I, 8, FALSE)</f>
        <v>1427306470</v>
      </c>
    </row>
    <row r="2923" spans="1:8" ht="45" x14ac:dyDescent="0.25">
      <c r="A2923" s="1" t="s">
        <v>2921</v>
      </c>
      <c r="B2923" s="1" t="str">
        <f>VLOOKUP(A2923, Kickstarter!B:C, 2, FALSE)</f>
        <v>I'm creating a cabaret in which all donations go directly to Broadway Cares/Equity Fights AIDS.</v>
      </c>
      <c r="C2923" s="9">
        <f>VLOOKUP(A2923, Kickstarter!B:E, 3, FALSE)</f>
        <v>100</v>
      </c>
      <c r="D2923">
        <f>VLOOKUP(A2923, Kickstarter!B:E, 4, FALSE)</f>
        <v>129</v>
      </c>
      <c r="E2923" t="str">
        <f>VLOOKUP(A2923, Kickstarter!B:F, 5, FALSE)</f>
        <v>successful</v>
      </c>
      <c r="F2923" t="str">
        <f>VLOOKUP(A2923, Kickstarter!B:G, 6, FALSE)</f>
        <v>US</v>
      </c>
      <c r="G2923" t="str">
        <f>VLOOKUP(A2923, Kickstarter!B:H, 7, FALSE)</f>
        <v>USD</v>
      </c>
      <c r="H2923">
        <f>VLOOKUP(A2923, Kickstarter!B:I, 8, FALSE)</f>
        <v>1411679804</v>
      </c>
    </row>
    <row r="2924" spans="1:8" ht="60" x14ac:dyDescent="0.25">
      <c r="A2924" s="1" t="s">
        <v>2922</v>
      </c>
      <c r="B2924" s="1" t="str">
        <f>VLOOKUP(A2924, Kickstarter!B:C, 2, FALSE)</f>
        <v>We as a Performing Arts College are to perform 'Les Miserables'. We need backing in order to afford the set, costume and other aspects.</v>
      </c>
      <c r="C2924" s="9">
        <f>VLOOKUP(A2924, Kickstarter!B:E, 3, FALSE)</f>
        <v>500</v>
      </c>
      <c r="D2924">
        <f>VLOOKUP(A2924, Kickstarter!B:E, 4, FALSE)</f>
        <v>500</v>
      </c>
      <c r="E2924" t="str">
        <f>VLOOKUP(A2924, Kickstarter!B:F, 5, FALSE)</f>
        <v>successful</v>
      </c>
      <c r="F2924" t="str">
        <f>VLOOKUP(A2924, Kickstarter!B:G, 6, FALSE)</f>
        <v>GB</v>
      </c>
      <c r="G2924" t="str">
        <f>VLOOKUP(A2924, Kickstarter!B:H, 7, FALSE)</f>
        <v>GBP</v>
      </c>
      <c r="H2924">
        <f>VLOOKUP(A2924, Kickstarter!B:I, 8, FALSE)</f>
        <v>1431982727</v>
      </c>
    </row>
    <row r="2925" spans="1:8" ht="45" x14ac:dyDescent="0.25">
      <c r="A2925" s="1" t="s">
        <v>2923</v>
      </c>
      <c r="B2925" s="1" t="str">
        <f>VLOOKUP(A2925, Kickstarter!B:C, 2, FALSE)</f>
        <v>Spreading the love of theatre, one step at a time. I would like to produce a reading of one of my favorite musicals</v>
      </c>
      <c r="C2925" s="9">
        <f>VLOOKUP(A2925, Kickstarter!B:E, 3, FALSE)</f>
        <v>300</v>
      </c>
      <c r="D2925">
        <f>VLOOKUP(A2925, Kickstarter!B:E, 4, FALSE)</f>
        <v>300</v>
      </c>
      <c r="E2925" t="str">
        <f>VLOOKUP(A2925, Kickstarter!B:F, 5, FALSE)</f>
        <v>successful</v>
      </c>
      <c r="F2925" t="str">
        <f>VLOOKUP(A2925, Kickstarter!B:G, 6, FALSE)</f>
        <v>US</v>
      </c>
      <c r="G2925" t="str">
        <f>VLOOKUP(A2925, Kickstarter!B:H, 7, FALSE)</f>
        <v>USD</v>
      </c>
      <c r="H2925">
        <f>VLOOKUP(A2925, Kickstarter!B:I, 8, FALSE)</f>
        <v>1422068400</v>
      </c>
    </row>
    <row r="2926" spans="1:8" ht="60" x14ac:dyDescent="0.25">
      <c r="A2926" s="1" t="s">
        <v>2924</v>
      </c>
      <c r="B2926" s="1" t="str">
        <f>VLOOKUP(A2926, Kickstarter!B:C, 2, FALSE)</f>
        <v>Theatre is home and there's no place like home!  So, click your heels three times, and come home to the magic we create for you!</v>
      </c>
      <c r="C2926" s="9">
        <f>VLOOKUP(A2926, Kickstarter!B:E, 3, FALSE)</f>
        <v>25000</v>
      </c>
      <c r="D2926">
        <f>VLOOKUP(A2926, Kickstarter!B:E, 4, FALSE)</f>
        <v>25800</v>
      </c>
      <c r="E2926" t="str">
        <f>VLOOKUP(A2926, Kickstarter!B:F, 5, FALSE)</f>
        <v>successful</v>
      </c>
      <c r="F2926" t="str">
        <f>VLOOKUP(A2926, Kickstarter!B:G, 6, FALSE)</f>
        <v>US</v>
      </c>
      <c r="G2926" t="str">
        <f>VLOOKUP(A2926, Kickstarter!B:H, 7, FALSE)</f>
        <v>USD</v>
      </c>
      <c r="H2926">
        <f>VLOOKUP(A2926, Kickstarter!B:I, 8, FALSE)</f>
        <v>1431143940</v>
      </c>
    </row>
    <row r="2927" spans="1:8" ht="45" x14ac:dyDescent="0.25">
      <c r="A2927" s="1" t="s">
        <v>2925</v>
      </c>
      <c r="B2927" s="1" t="str">
        <f>VLOOKUP(A2927, Kickstarter!B:C, 2, FALSE)</f>
        <v>Help the Gold Dust Orphans bring their new musical 'SNOW WHITE AND THE SEVEN BOTTOMS' to New York City this fall!</v>
      </c>
      <c r="C2927" s="9">
        <f>VLOOKUP(A2927, Kickstarter!B:E, 3, FALSE)</f>
        <v>45000</v>
      </c>
      <c r="D2927">
        <f>VLOOKUP(A2927, Kickstarter!B:E, 4, FALSE)</f>
        <v>46100.69</v>
      </c>
      <c r="E2927" t="str">
        <f>VLOOKUP(A2927, Kickstarter!B:F, 5, FALSE)</f>
        <v>successful</v>
      </c>
      <c r="F2927" t="str">
        <f>VLOOKUP(A2927, Kickstarter!B:G, 6, FALSE)</f>
        <v>US</v>
      </c>
      <c r="G2927" t="str">
        <f>VLOOKUP(A2927, Kickstarter!B:H, 7, FALSE)</f>
        <v>USD</v>
      </c>
      <c r="H2927">
        <f>VLOOKUP(A2927, Kickstarter!B:I, 8, FALSE)</f>
        <v>1410444068</v>
      </c>
    </row>
    <row r="2928" spans="1:8" ht="60" x14ac:dyDescent="0.25">
      <c r="A2928" s="1" t="s">
        <v>2926</v>
      </c>
      <c r="B2928" s="1" t="str">
        <f>VLOOKUP(A2928, Kickstarter!B:C, 2, FALSE)</f>
        <v>A musical, by Louis Lagalante and Patty Hamilton, that explores loss and the different ways we can choose to move on from it.</v>
      </c>
      <c r="C2928" s="9">
        <f>VLOOKUP(A2928, Kickstarter!B:E, 3, FALSE)</f>
        <v>3000</v>
      </c>
      <c r="D2928">
        <f>VLOOKUP(A2928, Kickstarter!B:E, 4, FALSE)</f>
        <v>3750</v>
      </c>
      <c r="E2928" t="str">
        <f>VLOOKUP(A2928, Kickstarter!B:F, 5, FALSE)</f>
        <v>successful</v>
      </c>
      <c r="F2928" t="str">
        <f>VLOOKUP(A2928, Kickstarter!B:G, 6, FALSE)</f>
        <v>US</v>
      </c>
      <c r="G2928" t="str">
        <f>VLOOKUP(A2928, Kickstarter!B:H, 7, FALSE)</f>
        <v>USD</v>
      </c>
      <c r="H2928">
        <f>VLOOKUP(A2928, Kickstarter!B:I, 8, FALSE)</f>
        <v>1424715779</v>
      </c>
    </row>
    <row r="2929" spans="1:8" ht="60" x14ac:dyDescent="0.25">
      <c r="A2929" s="1" t="s">
        <v>2927</v>
      </c>
      <c r="B2929" s="1" t="str">
        <f>VLOOKUP(A2929, Kickstarter!B:C, 2, FALSE)</f>
        <v>They're Creepy, They're Kooky, And They're coming to Tuscaloosa this October! Help Us Bring the World of The Addams Family To Life!</v>
      </c>
      <c r="C2929" s="9">
        <f>VLOOKUP(A2929, Kickstarter!B:E, 3, FALSE)</f>
        <v>1800</v>
      </c>
      <c r="D2929">
        <f>VLOOKUP(A2929, Kickstarter!B:E, 4, FALSE)</f>
        <v>2355</v>
      </c>
      <c r="E2929" t="str">
        <f>VLOOKUP(A2929, Kickstarter!B:F, 5, FALSE)</f>
        <v>successful</v>
      </c>
      <c r="F2929" t="str">
        <f>VLOOKUP(A2929, Kickstarter!B:G, 6, FALSE)</f>
        <v>US</v>
      </c>
      <c r="G2929" t="str">
        <f>VLOOKUP(A2929, Kickstarter!B:H, 7, FALSE)</f>
        <v>USD</v>
      </c>
      <c r="H2929">
        <f>VLOOKUP(A2929, Kickstarter!B:I, 8, FALSE)</f>
        <v>1405400400</v>
      </c>
    </row>
    <row r="2930" spans="1:8" ht="30" x14ac:dyDescent="0.25">
      <c r="A2930" s="1" t="s">
        <v>2928</v>
      </c>
      <c r="B2930" s="1" t="str">
        <f>VLOOKUP(A2930, Kickstarter!B:C, 2, FALSE)</f>
        <v>This is a touring production for schools in the Treasure Valley!</v>
      </c>
      <c r="C2930" s="9">
        <f>VLOOKUP(A2930, Kickstarter!B:E, 3, FALSE)</f>
        <v>1000</v>
      </c>
      <c r="D2930">
        <f>VLOOKUP(A2930, Kickstarter!B:E, 4, FALSE)</f>
        <v>1000</v>
      </c>
      <c r="E2930" t="str">
        <f>VLOOKUP(A2930, Kickstarter!B:F, 5, FALSE)</f>
        <v>successful</v>
      </c>
      <c r="F2930" t="str">
        <f>VLOOKUP(A2930, Kickstarter!B:G, 6, FALSE)</f>
        <v>US</v>
      </c>
      <c r="G2930" t="str">
        <f>VLOOKUP(A2930, Kickstarter!B:H, 7, FALSE)</f>
        <v>USD</v>
      </c>
      <c r="H2930">
        <f>VLOOKUP(A2930, Kickstarter!B:I, 8, FALSE)</f>
        <v>1457135846</v>
      </c>
    </row>
    <row r="2931" spans="1:8" ht="60" x14ac:dyDescent="0.25">
      <c r="A2931" s="1" t="s">
        <v>2929</v>
      </c>
      <c r="B2931" s="1" t="str">
        <f>VLOOKUP(A2931, Kickstarter!B:C, 2, FALSE)</f>
        <v>Help fund ROCKT's first production!  We want to bring musical theater to kids who have limited access to it, and offer it free to kids.</v>
      </c>
      <c r="C2931" s="9">
        <f>VLOOKUP(A2931, Kickstarter!B:E, 3, FALSE)</f>
        <v>8000</v>
      </c>
      <c r="D2931">
        <f>VLOOKUP(A2931, Kickstarter!B:E, 4, FALSE)</f>
        <v>8165.55</v>
      </c>
      <c r="E2931" t="str">
        <f>VLOOKUP(A2931, Kickstarter!B:F, 5, FALSE)</f>
        <v>successful</v>
      </c>
      <c r="F2931" t="str">
        <f>VLOOKUP(A2931, Kickstarter!B:G, 6, FALSE)</f>
        <v>US</v>
      </c>
      <c r="G2931" t="str">
        <f>VLOOKUP(A2931, Kickstarter!B:H, 7, FALSE)</f>
        <v>USD</v>
      </c>
      <c r="H2931">
        <f>VLOOKUP(A2931, Kickstarter!B:I, 8, FALSE)</f>
        <v>1401024758</v>
      </c>
    </row>
    <row r="2932" spans="1:8" ht="60" x14ac:dyDescent="0.25">
      <c r="A2932" s="1" t="s">
        <v>2930</v>
      </c>
      <c r="B2932" s="1" t="str">
        <f>VLOOKUP(A2932, Kickstarter!B:C, 2, FALSE)</f>
        <v>Forbear! is a new theatre company aiming to produce exciting and innovative theatre using performers from a variety of disciplines.</v>
      </c>
      <c r="C2932" s="9">
        <f>VLOOKUP(A2932, Kickstarter!B:E, 3, FALSE)</f>
        <v>10000</v>
      </c>
      <c r="D2932">
        <f>VLOOKUP(A2932, Kickstarter!B:E, 4, FALSE)</f>
        <v>10092</v>
      </c>
      <c r="E2932" t="str">
        <f>VLOOKUP(A2932, Kickstarter!B:F, 5, FALSE)</f>
        <v>successful</v>
      </c>
      <c r="F2932" t="str">
        <f>VLOOKUP(A2932, Kickstarter!B:G, 6, FALSE)</f>
        <v>GB</v>
      </c>
      <c r="G2932" t="str">
        <f>VLOOKUP(A2932, Kickstarter!B:H, 7, FALSE)</f>
        <v>GBP</v>
      </c>
      <c r="H2932">
        <f>VLOOKUP(A2932, Kickstarter!B:I, 8, FALSE)</f>
        <v>1431007264</v>
      </c>
    </row>
    <row r="2933" spans="1:8" ht="60" x14ac:dyDescent="0.25">
      <c r="A2933" s="1" t="s">
        <v>2931</v>
      </c>
      <c r="B2933" s="1" t="str">
        <f>VLOOKUP(A2933, Kickstarter!B:C, 2, FALSE)</f>
        <v>And More Shenanigans Theatre is a brand new Edmonton based theatre company dedicated to creating and developing quirky original works</v>
      </c>
      <c r="C2933" s="9">
        <f>VLOOKUP(A2933, Kickstarter!B:E, 3, FALSE)</f>
        <v>750</v>
      </c>
      <c r="D2933">
        <f>VLOOKUP(A2933, Kickstarter!B:E, 4, FALSE)</f>
        <v>795</v>
      </c>
      <c r="E2933" t="str">
        <f>VLOOKUP(A2933, Kickstarter!B:F, 5, FALSE)</f>
        <v>successful</v>
      </c>
      <c r="F2933" t="str">
        <f>VLOOKUP(A2933, Kickstarter!B:G, 6, FALSE)</f>
        <v>CA</v>
      </c>
      <c r="G2933" t="str">
        <f>VLOOKUP(A2933, Kickstarter!B:H, 7, FALSE)</f>
        <v>CAD</v>
      </c>
      <c r="H2933">
        <f>VLOOKUP(A2933, Kickstarter!B:I, 8, FALSE)</f>
        <v>1410761280</v>
      </c>
    </row>
    <row r="2934" spans="1:8" ht="60" x14ac:dyDescent="0.25">
      <c r="A2934" s="1" t="s">
        <v>2932</v>
      </c>
      <c r="B2934" s="1" t="str">
        <f>VLOOKUP(A2934, Kickstarter!B:C, 2, FALSE)</f>
        <v>When a rich girl fakes destitution so she can audition for a homeless talent show, she bridges our wealth gap with a tragic love.</v>
      </c>
      <c r="C2934" s="9">
        <f>VLOOKUP(A2934, Kickstarter!B:E, 3, FALSE)</f>
        <v>3100</v>
      </c>
      <c r="D2934">
        <f>VLOOKUP(A2934, Kickstarter!B:E, 4, FALSE)</f>
        <v>3258</v>
      </c>
      <c r="E2934" t="str">
        <f>VLOOKUP(A2934, Kickstarter!B:F, 5, FALSE)</f>
        <v>successful</v>
      </c>
      <c r="F2934" t="str">
        <f>VLOOKUP(A2934, Kickstarter!B:G, 6, FALSE)</f>
        <v>AU</v>
      </c>
      <c r="G2934" t="str">
        <f>VLOOKUP(A2934, Kickstarter!B:H, 7, FALSE)</f>
        <v>AUD</v>
      </c>
      <c r="H2934">
        <f>VLOOKUP(A2934, Kickstarter!B:I, 8, FALSE)</f>
        <v>1424516400</v>
      </c>
    </row>
    <row r="2935" spans="1:8" ht="60" x14ac:dyDescent="0.25">
      <c r="A2935" s="1" t="s">
        <v>2933</v>
      </c>
      <c r="B2935" s="1" t="str">
        <f>VLOOKUP(A2935, Kickstarter!B:C, 2, FALSE)</f>
        <v>An intimate musical about friendship and time, growing up, and coming of age. Music and words that will stay with you for years to come</v>
      </c>
      <c r="C2935" s="9">
        <f>VLOOKUP(A2935, Kickstarter!B:E, 3, FALSE)</f>
        <v>2500</v>
      </c>
      <c r="D2935">
        <f>VLOOKUP(A2935, Kickstarter!B:E, 4, FALSE)</f>
        <v>2569</v>
      </c>
      <c r="E2935" t="str">
        <f>VLOOKUP(A2935, Kickstarter!B:F, 5, FALSE)</f>
        <v>successful</v>
      </c>
      <c r="F2935" t="str">
        <f>VLOOKUP(A2935, Kickstarter!B:G, 6, FALSE)</f>
        <v>US</v>
      </c>
      <c r="G2935" t="str">
        <f>VLOOKUP(A2935, Kickstarter!B:H, 7, FALSE)</f>
        <v>USD</v>
      </c>
      <c r="H2935">
        <f>VLOOKUP(A2935, Kickstarter!B:I, 8, FALSE)</f>
        <v>1465081053</v>
      </c>
    </row>
    <row r="2936" spans="1:8" ht="45" x14ac:dyDescent="0.25">
      <c r="A2936" s="1" t="s">
        <v>2934</v>
      </c>
      <c r="B2936" s="1" t="str">
        <f>VLOOKUP(A2936, Kickstarter!B:C, 2, FALSE)</f>
        <v>Powerful community theatre production of Jason Robert Brown's "Songs for a New World" in London, Ontario.</v>
      </c>
      <c r="C2936" s="9">
        <f>VLOOKUP(A2936, Kickstarter!B:E, 3, FALSE)</f>
        <v>2500</v>
      </c>
      <c r="D2936">
        <f>VLOOKUP(A2936, Kickstarter!B:E, 4, FALSE)</f>
        <v>2700</v>
      </c>
      <c r="E2936" t="str">
        <f>VLOOKUP(A2936, Kickstarter!B:F, 5, FALSE)</f>
        <v>successful</v>
      </c>
      <c r="F2936" t="str">
        <f>VLOOKUP(A2936, Kickstarter!B:G, 6, FALSE)</f>
        <v>CA</v>
      </c>
      <c r="G2936" t="str">
        <f>VLOOKUP(A2936, Kickstarter!B:H, 7, FALSE)</f>
        <v>CAD</v>
      </c>
      <c r="H2936">
        <f>VLOOKUP(A2936, Kickstarter!B:I, 8, FALSE)</f>
        <v>1402845364</v>
      </c>
    </row>
    <row r="2937" spans="1:8" ht="45" x14ac:dyDescent="0.25">
      <c r="A2937" s="1" t="s">
        <v>2935</v>
      </c>
      <c r="B2937" s="1" t="str">
        <f>VLOOKUP(A2937, Kickstarter!B:C, 2, FALSE)</f>
        <v>Fresco brings a full scale operatic production to your neighborhood - SNOW WHITE, set to the world's greatest music!</v>
      </c>
      <c r="C2937" s="9">
        <f>VLOOKUP(A2937, Kickstarter!B:E, 3, FALSE)</f>
        <v>3500</v>
      </c>
      <c r="D2937">
        <f>VLOOKUP(A2937, Kickstarter!B:E, 4, FALSE)</f>
        <v>3531</v>
      </c>
      <c r="E2937" t="str">
        <f>VLOOKUP(A2937, Kickstarter!B:F, 5, FALSE)</f>
        <v>successful</v>
      </c>
      <c r="F2937" t="str">
        <f>VLOOKUP(A2937, Kickstarter!B:G, 6, FALSE)</f>
        <v>US</v>
      </c>
      <c r="G2937" t="str">
        <f>VLOOKUP(A2937, Kickstarter!B:H, 7, FALSE)</f>
        <v>USD</v>
      </c>
      <c r="H2937">
        <f>VLOOKUP(A2937, Kickstarter!B:I, 8, FALSE)</f>
        <v>1472490000</v>
      </c>
    </row>
    <row r="2938" spans="1:8" ht="60" x14ac:dyDescent="0.25">
      <c r="A2938" s="1" t="s">
        <v>2936</v>
      </c>
      <c r="B2938" s="1" t="str">
        <f>VLOOKUP(A2938, Kickstarter!B:C, 2, FALSE)</f>
        <v>We need your help to complete our musical! Help us add two more original songs to our winter show, Babes in Toyland.</v>
      </c>
      <c r="C2938" s="9">
        <f>VLOOKUP(A2938, Kickstarter!B:E, 3, FALSE)</f>
        <v>1000</v>
      </c>
      <c r="D2938">
        <f>VLOOKUP(A2938, Kickstarter!B:E, 4, FALSE)</f>
        <v>1280</v>
      </c>
      <c r="E2938" t="str">
        <f>VLOOKUP(A2938, Kickstarter!B:F, 5, FALSE)</f>
        <v>successful</v>
      </c>
      <c r="F2938" t="str">
        <f>VLOOKUP(A2938, Kickstarter!B:G, 6, FALSE)</f>
        <v>US</v>
      </c>
      <c r="G2938" t="str">
        <f>VLOOKUP(A2938, Kickstarter!B:H, 7, FALSE)</f>
        <v>USD</v>
      </c>
      <c r="H2938">
        <f>VLOOKUP(A2938, Kickstarter!B:I, 8, FALSE)</f>
        <v>1413176340</v>
      </c>
    </row>
    <row r="2939" spans="1:8" ht="30" x14ac:dyDescent="0.25">
      <c r="A2939" s="1" t="s">
        <v>2937</v>
      </c>
      <c r="B2939" s="1" t="str">
        <f>VLOOKUP(A2939, Kickstarter!B:C, 2, FALSE)</f>
        <v>UCAS is a new British musical premiering at the Edinburgh Fringe Festival 2014.</v>
      </c>
      <c r="C2939" s="9">
        <f>VLOOKUP(A2939, Kickstarter!B:E, 3, FALSE)</f>
        <v>1500</v>
      </c>
      <c r="D2939">
        <f>VLOOKUP(A2939, Kickstarter!B:E, 4, FALSE)</f>
        <v>2000</v>
      </c>
      <c r="E2939" t="str">
        <f>VLOOKUP(A2939, Kickstarter!B:F, 5, FALSE)</f>
        <v>successful</v>
      </c>
      <c r="F2939" t="str">
        <f>VLOOKUP(A2939, Kickstarter!B:G, 6, FALSE)</f>
        <v>GB</v>
      </c>
      <c r="G2939" t="str">
        <f>VLOOKUP(A2939, Kickstarter!B:H, 7, FALSE)</f>
        <v>GBP</v>
      </c>
      <c r="H2939">
        <f>VLOOKUP(A2939, Kickstarter!B:I, 8, FALSE)</f>
        <v>1405249113</v>
      </c>
    </row>
    <row r="2940" spans="1:8" ht="60" x14ac:dyDescent="0.25">
      <c r="A2940" s="1" t="s">
        <v>2938</v>
      </c>
      <c r="B2940" s="1" t="str">
        <f>VLOOKUP(A2940, Kickstarter!B:C, 2, FALSE)</f>
        <v>Keep It Spinning! Is an after-school, six week workshop, during which students create an musical based on on an overarching theme.</v>
      </c>
      <c r="C2940" s="9">
        <f>VLOOKUP(A2940, Kickstarter!B:E, 3, FALSE)</f>
        <v>4000</v>
      </c>
      <c r="D2940">
        <f>VLOOKUP(A2940, Kickstarter!B:E, 4, FALSE)</f>
        <v>4055</v>
      </c>
      <c r="E2940" t="str">
        <f>VLOOKUP(A2940, Kickstarter!B:F, 5, FALSE)</f>
        <v>successful</v>
      </c>
      <c r="F2940" t="str">
        <f>VLOOKUP(A2940, Kickstarter!B:G, 6, FALSE)</f>
        <v>US</v>
      </c>
      <c r="G2940" t="str">
        <f>VLOOKUP(A2940, Kickstarter!B:H, 7, FALSE)</f>
        <v>USD</v>
      </c>
      <c r="H2940">
        <f>VLOOKUP(A2940, Kickstarter!B:I, 8, FALSE)</f>
        <v>1422636814</v>
      </c>
    </row>
    <row r="2941" spans="1:8" ht="60" x14ac:dyDescent="0.25">
      <c r="A2941" s="1" t="s">
        <v>2939</v>
      </c>
      <c r="B2941" s="1" t="str">
        <f>VLOOKUP(A2941, Kickstarter!B:C, 2, FALSE)</f>
        <v>Skyline Board Trustees have offered matching grants to help fund next season's production of Dreamgirls! Your donation will be doubled!</v>
      </c>
      <c r="C2941" s="9">
        <f>VLOOKUP(A2941, Kickstarter!B:E, 3, FALSE)</f>
        <v>8000</v>
      </c>
      <c r="D2941">
        <f>VLOOKUP(A2941, Kickstarter!B:E, 4, FALSE)</f>
        <v>8230</v>
      </c>
      <c r="E2941" t="str">
        <f>VLOOKUP(A2941, Kickstarter!B:F, 5, FALSE)</f>
        <v>successful</v>
      </c>
      <c r="F2941" t="str">
        <f>VLOOKUP(A2941, Kickstarter!B:G, 6, FALSE)</f>
        <v>US</v>
      </c>
      <c r="G2941" t="str">
        <f>VLOOKUP(A2941, Kickstarter!B:H, 7, FALSE)</f>
        <v>USD</v>
      </c>
      <c r="H2941">
        <f>VLOOKUP(A2941, Kickstarter!B:I, 8, FALSE)</f>
        <v>1409187600</v>
      </c>
    </row>
    <row r="2942" spans="1:8" ht="45" x14ac:dyDescent="0.25">
      <c r="A2942" s="1" t="s">
        <v>2940</v>
      </c>
      <c r="B2942" s="1" t="str">
        <f>VLOOKUP(A2942, Kickstarter!B:C, 2, FALSE)</f>
        <v>We are asking for people to donate to our theater club, the ITAVA Players, a public high school club from Brooklyn, NY.</v>
      </c>
      <c r="C2942" s="9">
        <f>VLOOKUP(A2942, Kickstarter!B:E, 3, FALSE)</f>
        <v>2500</v>
      </c>
      <c r="D2942">
        <f>VLOOKUP(A2942, Kickstarter!B:E, 4, FALSE)</f>
        <v>2681</v>
      </c>
      <c r="E2942" t="str">
        <f>VLOOKUP(A2942, Kickstarter!B:F, 5, FALSE)</f>
        <v>successful</v>
      </c>
      <c r="F2942" t="str">
        <f>VLOOKUP(A2942, Kickstarter!B:G, 6, FALSE)</f>
        <v>US</v>
      </c>
      <c r="G2942" t="str">
        <f>VLOOKUP(A2942, Kickstarter!B:H, 7, FALSE)</f>
        <v>USD</v>
      </c>
      <c r="H2942">
        <f>VLOOKUP(A2942, Kickstarter!B:I, 8, FALSE)</f>
        <v>1421606018</v>
      </c>
    </row>
    <row r="2943" spans="1:8" ht="60" x14ac:dyDescent="0.25">
      <c r="A2943" s="1" t="s">
        <v>2941</v>
      </c>
      <c r="B2943" s="1" t="str">
        <f>VLOOKUP(A2943, Kickstarter!B:C, 2, FALSE)</f>
        <v>Ovations wants to buy property to open a variety club to become the 1st minority owned club in Cincy, focusing on artists on the rise.</v>
      </c>
      <c r="C2943" s="9">
        <f>VLOOKUP(A2943, Kickstarter!B:E, 3, FALSE)</f>
        <v>25000</v>
      </c>
      <c r="D2943">
        <f>VLOOKUP(A2943, Kickstarter!B:E, 4, FALSE)</f>
        <v>1</v>
      </c>
      <c r="E2943" t="str">
        <f>VLOOKUP(A2943, Kickstarter!B:F, 5, FALSE)</f>
        <v>failed</v>
      </c>
      <c r="F2943" t="str">
        <f>VLOOKUP(A2943, Kickstarter!B:G, 6, FALSE)</f>
        <v>US</v>
      </c>
      <c r="G2943" t="str">
        <f>VLOOKUP(A2943, Kickstarter!B:H, 7, FALSE)</f>
        <v>USD</v>
      </c>
      <c r="H2943">
        <f>VLOOKUP(A2943, Kickstarter!B:I, 8, FALSE)</f>
        <v>1425250955</v>
      </c>
    </row>
    <row r="2944" spans="1:8" ht="60" x14ac:dyDescent="0.25">
      <c r="A2944" s="1" t="s">
        <v>2942</v>
      </c>
      <c r="B2944" s="1" t="str">
        <f>VLOOKUP(A2944, Kickstarter!B:C, 2, FALSE)</f>
        <v>YOUR community theatre:  provide a facility that is usable for presentation of movies, live music, live theatre and community events</v>
      </c>
      <c r="C2944" s="9">
        <f>VLOOKUP(A2944, Kickstarter!B:E, 3, FALSE)</f>
        <v>200000</v>
      </c>
      <c r="D2944">
        <f>VLOOKUP(A2944, Kickstarter!B:E, 4, FALSE)</f>
        <v>40850</v>
      </c>
      <c r="E2944" t="str">
        <f>VLOOKUP(A2944, Kickstarter!B:F, 5, FALSE)</f>
        <v>failed</v>
      </c>
      <c r="F2944" t="str">
        <f>VLOOKUP(A2944, Kickstarter!B:G, 6, FALSE)</f>
        <v>CA</v>
      </c>
      <c r="G2944" t="str">
        <f>VLOOKUP(A2944, Kickstarter!B:H, 7, FALSE)</f>
        <v>CAD</v>
      </c>
      <c r="H2944">
        <f>VLOOKUP(A2944, Kickstarter!B:I, 8, FALSE)</f>
        <v>1450297080</v>
      </c>
    </row>
    <row r="2945" spans="1:8" ht="60" x14ac:dyDescent="0.25">
      <c r="A2945" s="1" t="s">
        <v>2943</v>
      </c>
      <c r="B2945" s="1" t="str">
        <f>VLOOKUP(A2945, Kickstarter!B:C, 2, FALSE)</f>
        <v>Building a Resource Network and Funding Capacity to support, empower and promote Afrocentric Arts in Metro Columbus</v>
      </c>
      <c r="C2945" s="9">
        <f>VLOOKUP(A2945, Kickstarter!B:E, 3, FALSE)</f>
        <v>3000</v>
      </c>
      <c r="D2945">
        <f>VLOOKUP(A2945, Kickstarter!B:E, 4, FALSE)</f>
        <v>0</v>
      </c>
      <c r="E2945" t="str">
        <f>VLOOKUP(A2945, Kickstarter!B:F, 5, FALSE)</f>
        <v>failed</v>
      </c>
      <c r="F2945" t="str">
        <f>VLOOKUP(A2945, Kickstarter!B:G, 6, FALSE)</f>
        <v>US</v>
      </c>
      <c r="G2945" t="str">
        <f>VLOOKUP(A2945, Kickstarter!B:H, 7, FALSE)</f>
        <v>USD</v>
      </c>
      <c r="H2945">
        <f>VLOOKUP(A2945, Kickstarter!B:I, 8, FALSE)</f>
        <v>1428894380</v>
      </c>
    </row>
    <row r="2946" spans="1:8" ht="45" x14ac:dyDescent="0.25">
      <c r="A2946" s="1" t="s">
        <v>2944</v>
      </c>
      <c r="B2946" s="1" t="str">
        <f>VLOOKUP(A2946, Kickstarter!B:C, 2, FALSE)</f>
        <v>Our vision: build and operate a Theater Arts Center for south-central Washington state in Goldendale.</v>
      </c>
      <c r="C2946" s="9">
        <f>VLOOKUP(A2946, Kickstarter!B:E, 3, FALSE)</f>
        <v>10000</v>
      </c>
      <c r="D2946">
        <f>VLOOKUP(A2946, Kickstarter!B:E, 4, FALSE)</f>
        <v>100</v>
      </c>
      <c r="E2946" t="str">
        <f>VLOOKUP(A2946, Kickstarter!B:F, 5, FALSE)</f>
        <v>failed</v>
      </c>
      <c r="F2946" t="str">
        <f>VLOOKUP(A2946, Kickstarter!B:G, 6, FALSE)</f>
        <v>US</v>
      </c>
      <c r="G2946" t="str">
        <f>VLOOKUP(A2946, Kickstarter!B:H, 7, FALSE)</f>
        <v>USD</v>
      </c>
      <c r="H2946">
        <f>VLOOKUP(A2946, Kickstarter!B:I, 8, FALSE)</f>
        <v>1433714198</v>
      </c>
    </row>
    <row r="2947" spans="1:8" ht="60" x14ac:dyDescent="0.25">
      <c r="A2947" s="1" t="s">
        <v>2945</v>
      </c>
      <c r="B2947" s="1" t="str">
        <f>VLOOKUP(A2947, Kickstarter!B:C, 2, FALSE)</f>
        <v>Where people that enjoy theater, or just something new can go to have fun and experience varying types of theater in Albuquerque.</v>
      </c>
      <c r="C2947" s="9">
        <f>VLOOKUP(A2947, Kickstarter!B:E, 3, FALSE)</f>
        <v>50000</v>
      </c>
      <c r="D2947">
        <f>VLOOKUP(A2947, Kickstarter!B:E, 4, FALSE)</f>
        <v>0</v>
      </c>
      <c r="E2947" t="str">
        <f>VLOOKUP(A2947, Kickstarter!B:F, 5, FALSE)</f>
        <v>failed</v>
      </c>
      <c r="F2947" t="str">
        <f>VLOOKUP(A2947, Kickstarter!B:G, 6, FALSE)</f>
        <v>US</v>
      </c>
      <c r="G2947" t="str">
        <f>VLOOKUP(A2947, Kickstarter!B:H, 7, FALSE)</f>
        <v>USD</v>
      </c>
      <c r="H2947">
        <f>VLOOKUP(A2947, Kickstarter!B:I, 8, FALSE)</f>
        <v>1432437660</v>
      </c>
    </row>
    <row r="2948" spans="1:8" ht="60" x14ac:dyDescent="0.25">
      <c r="A2948" s="1" t="s">
        <v>2946</v>
      </c>
      <c r="B2948" s="1" t="str">
        <f>VLOOKUP(A2948, Kickstarter!B:C, 2, FALSE)</f>
        <v>I have set up a new theatre company, and am looking to raise funds to purchase a venue with a difference to a standard theatre.</v>
      </c>
      <c r="C2948" s="9">
        <f>VLOOKUP(A2948, Kickstarter!B:E, 3, FALSE)</f>
        <v>2000</v>
      </c>
      <c r="D2948">
        <f>VLOOKUP(A2948, Kickstarter!B:E, 4, FALSE)</f>
        <v>2</v>
      </c>
      <c r="E2948" t="str">
        <f>VLOOKUP(A2948, Kickstarter!B:F, 5, FALSE)</f>
        <v>failed</v>
      </c>
      <c r="F2948" t="str">
        <f>VLOOKUP(A2948, Kickstarter!B:G, 6, FALSE)</f>
        <v>GB</v>
      </c>
      <c r="G2948" t="str">
        <f>VLOOKUP(A2948, Kickstarter!B:H, 7, FALSE)</f>
        <v>GBP</v>
      </c>
      <c r="H2948">
        <f>VLOOKUP(A2948, Kickstarter!B:I, 8, FALSE)</f>
        <v>1471265092</v>
      </c>
    </row>
    <row r="2949" spans="1:8" ht="60" x14ac:dyDescent="0.25">
      <c r="A2949" s="1" t="s">
        <v>2947</v>
      </c>
      <c r="B2949" s="1" t="str">
        <f>VLOOKUP(A2949, Kickstarter!B:C, 2, FALSE)</f>
        <v>Bringing Health, Wellness and Creative Empowerment to an active community in a whole new way... are you ready to 'FLOAT', Duluth?</v>
      </c>
      <c r="C2949" s="9">
        <f>VLOOKUP(A2949, Kickstarter!B:E, 3, FALSE)</f>
        <v>25000</v>
      </c>
      <c r="D2949">
        <f>VLOOKUP(A2949, Kickstarter!B:E, 4, FALSE)</f>
        <v>1072</v>
      </c>
      <c r="E2949" t="str">
        <f>VLOOKUP(A2949, Kickstarter!B:F, 5, FALSE)</f>
        <v>failed</v>
      </c>
      <c r="F2949" t="str">
        <f>VLOOKUP(A2949, Kickstarter!B:G, 6, FALSE)</f>
        <v>US</v>
      </c>
      <c r="G2949" t="str">
        <f>VLOOKUP(A2949, Kickstarter!B:H, 7, FALSE)</f>
        <v>USD</v>
      </c>
      <c r="H2949">
        <f>VLOOKUP(A2949, Kickstarter!B:I, 8, FALSE)</f>
        <v>1480007460</v>
      </c>
    </row>
    <row r="2950" spans="1:8" ht="60" x14ac:dyDescent="0.25">
      <c r="A2950" s="1" t="s">
        <v>2948</v>
      </c>
      <c r="B2950" s="1" t="str">
        <f>VLOOKUP(A2950, Kickstarter!B:C, 2, FALSE)</f>
        <v>The Space Opera is an action packed reenactment of Xenu's story, a sacred teaching thats considered a secret of the Scientology church</v>
      </c>
      <c r="C2950" s="9">
        <f>VLOOKUP(A2950, Kickstarter!B:E, 3, FALSE)</f>
        <v>500000</v>
      </c>
      <c r="D2950">
        <f>VLOOKUP(A2950, Kickstarter!B:E, 4, FALSE)</f>
        <v>24</v>
      </c>
      <c r="E2950" t="str">
        <f>VLOOKUP(A2950, Kickstarter!B:F, 5, FALSE)</f>
        <v>failed</v>
      </c>
      <c r="F2950" t="str">
        <f>VLOOKUP(A2950, Kickstarter!B:G, 6, FALSE)</f>
        <v>US</v>
      </c>
      <c r="G2950" t="str">
        <f>VLOOKUP(A2950, Kickstarter!B:H, 7, FALSE)</f>
        <v>USD</v>
      </c>
      <c r="H2950">
        <f>VLOOKUP(A2950, Kickstarter!B:I, 8, FALSE)</f>
        <v>1433259293</v>
      </c>
    </row>
    <row r="2951" spans="1:8" ht="60" x14ac:dyDescent="0.25">
      <c r="A2951" s="1" t="s">
        <v>2949</v>
      </c>
      <c r="B2951" s="1" t="str">
        <f>VLOOKUP(A2951, Kickstarter!B:C, 2, FALSE)</f>
        <v>This center will be open to any and all people regardless of their religion.   We will be offering art, music, empowerment, and more!</v>
      </c>
      <c r="C2951" s="9">
        <f>VLOOKUP(A2951, Kickstarter!B:E, 3, FALSE)</f>
        <v>1000</v>
      </c>
      <c r="D2951">
        <f>VLOOKUP(A2951, Kickstarter!B:E, 4, FALSE)</f>
        <v>25</v>
      </c>
      <c r="E2951" t="str">
        <f>VLOOKUP(A2951, Kickstarter!B:F, 5, FALSE)</f>
        <v>failed</v>
      </c>
      <c r="F2951" t="str">
        <f>VLOOKUP(A2951, Kickstarter!B:G, 6, FALSE)</f>
        <v>US</v>
      </c>
      <c r="G2951" t="str">
        <f>VLOOKUP(A2951, Kickstarter!B:H, 7, FALSE)</f>
        <v>USD</v>
      </c>
      <c r="H2951">
        <f>VLOOKUP(A2951, Kickstarter!B:I, 8, FALSE)</f>
        <v>1447965917</v>
      </c>
    </row>
    <row r="2952" spans="1:8" ht="60" x14ac:dyDescent="0.25">
      <c r="A2952" s="1" t="s">
        <v>2950</v>
      </c>
      <c r="B2952" s="1" t="str">
        <f>VLOOKUP(A2952, Kickstarter!B:C, 2, FALSE)</f>
        <v>Help www.KidZoneMuseum.org grow to serve children 1-18 with science, engineering, arts and PLAY especially low-income families.</v>
      </c>
      <c r="C2952" s="9">
        <f>VLOOKUP(A2952, Kickstarter!B:E, 3, FALSE)</f>
        <v>5000000</v>
      </c>
      <c r="D2952">
        <f>VLOOKUP(A2952, Kickstarter!B:E, 4, FALSE)</f>
        <v>0</v>
      </c>
      <c r="E2952" t="str">
        <f>VLOOKUP(A2952, Kickstarter!B:F, 5, FALSE)</f>
        <v>failed</v>
      </c>
      <c r="F2952" t="str">
        <f>VLOOKUP(A2952, Kickstarter!B:G, 6, FALSE)</f>
        <v>US</v>
      </c>
      <c r="G2952" t="str">
        <f>VLOOKUP(A2952, Kickstarter!B:H, 7, FALSE)</f>
        <v>USD</v>
      </c>
      <c r="H2952">
        <f>VLOOKUP(A2952, Kickstarter!B:I, 8, FALSE)</f>
        <v>1453538752</v>
      </c>
    </row>
    <row r="2953" spans="1:8" ht="60" x14ac:dyDescent="0.25">
      <c r="A2953" s="1" t="s">
        <v>2951</v>
      </c>
      <c r="B2953" s="1" t="str">
        <f>VLOOKUP(A2953, Kickstarter!B:C, 2, FALSE)</f>
        <v>A building w/office, rehearsal space and classrooms centered on performing arts.
Brentwood Theater Company is a non-profit 501(c)(3)</v>
      </c>
      <c r="C2953" s="9">
        <f>VLOOKUP(A2953, Kickstarter!B:E, 3, FALSE)</f>
        <v>50000</v>
      </c>
      <c r="D2953">
        <f>VLOOKUP(A2953, Kickstarter!B:E, 4, FALSE)</f>
        <v>1096</v>
      </c>
      <c r="E2953" t="str">
        <f>VLOOKUP(A2953, Kickstarter!B:F, 5, FALSE)</f>
        <v>canceled</v>
      </c>
      <c r="F2953" t="str">
        <f>VLOOKUP(A2953, Kickstarter!B:G, 6, FALSE)</f>
        <v>US</v>
      </c>
      <c r="G2953" t="str">
        <f>VLOOKUP(A2953, Kickstarter!B:H, 7, FALSE)</f>
        <v>USD</v>
      </c>
      <c r="H2953">
        <f>VLOOKUP(A2953, Kickstarter!B:I, 8, FALSE)</f>
        <v>1412536573</v>
      </c>
    </row>
    <row r="2954" spans="1:8" ht="60" x14ac:dyDescent="0.25">
      <c r="A2954" s="1" t="s">
        <v>2952</v>
      </c>
      <c r="B2954" s="1" t="str">
        <f>VLOOKUP(A2954, Kickstarter!B:C, 2, FALSE)</f>
        <v>Mountain Haven transforms a former disused Mt Laguna Church into space for celebrations, events, learning, conferences, retreats &amp; more</v>
      </c>
      <c r="C2954" s="9">
        <f>VLOOKUP(A2954, Kickstarter!B:E, 3, FALSE)</f>
        <v>20000</v>
      </c>
      <c r="D2954">
        <f>VLOOKUP(A2954, Kickstarter!B:E, 4, FALSE)</f>
        <v>1605</v>
      </c>
      <c r="E2954" t="str">
        <f>VLOOKUP(A2954, Kickstarter!B:F, 5, FALSE)</f>
        <v>canceled</v>
      </c>
      <c r="F2954" t="str">
        <f>VLOOKUP(A2954, Kickstarter!B:G, 6, FALSE)</f>
        <v>US</v>
      </c>
      <c r="G2954" t="str">
        <f>VLOOKUP(A2954, Kickstarter!B:H, 7, FALSE)</f>
        <v>USD</v>
      </c>
      <c r="H2954">
        <f>VLOOKUP(A2954, Kickstarter!B:I, 8, FALSE)</f>
        <v>1476676800</v>
      </c>
    </row>
    <row r="2955" spans="1:8" ht="45" x14ac:dyDescent="0.25">
      <c r="A2955" s="1" t="s">
        <v>2953</v>
      </c>
      <c r="B2955" s="1" t="str">
        <f>VLOOKUP(A2955, Kickstarter!B:C, 2, FALSE)</f>
        <v>I want to purchase the former Bread Of Life Church and convert it into a multipurpose theater space for local talent.</v>
      </c>
      <c r="C2955" s="9">
        <f>VLOOKUP(A2955, Kickstarter!B:E, 3, FALSE)</f>
        <v>400000</v>
      </c>
      <c r="D2955">
        <f>VLOOKUP(A2955, Kickstarter!B:E, 4, FALSE)</f>
        <v>605</v>
      </c>
      <c r="E2955" t="str">
        <f>VLOOKUP(A2955, Kickstarter!B:F, 5, FALSE)</f>
        <v>canceled</v>
      </c>
      <c r="F2955" t="str">
        <f>VLOOKUP(A2955, Kickstarter!B:G, 6, FALSE)</f>
        <v>US</v>
      </c>
      <c r="G2955" t="str">
        <f>VLOOKUP(A2955, Kickstarter!B:H, 7, FALSE)</f>
        <v>USD</v>
      </c>
      <c r="H2955">
        <f>VLOOKUP(A2955, Kickstarter!B:I, 8, FALSE)</f>
        <v>1444330821</v>
      </c>
    </row>
    <row r="2956" spans="1:8" ht="45" x14ac:dyDescent="0.25">
      <c r="A2956" s="1" t="s">
        <v>2954</v>
      </c>
      <c r="B2956" s="1" t="str">
        <f>VLOOKUP(A2956, Kickstarter!B:C, 2, FALSE)</f>
        <v>Independent film theater, studio and tech lab with storefront, open space for creative people to grow their dream into a profit.</v>
      </c>
      <c r="C2956" s="9">
        <f>VLOOKUP(A2956, Kickstarter!B:E, 3, FALSE)</f>
        <v>15000</v>
      </c>
      <c r="D2956">
        <f>VLOOKUP(A2956, Kickstarter!B:E, 4, FALSE)</f>
        <v>0</v>
      </c>
      <c r="E2956" t="str">
        <f>VLOOKUP(A2956, Kickstarter!B:F, 5, FALSE)</f>
        <v>canceled</v>
      </c>
      <c r="F2956" t="str">
        <f>VLOOKUP(A2956, Kickstarter!B:G, 6, FALSE)</f>
        <v>US</v>
      </c>
      <c r="G2956" t="str">
        <f>VLOOKUP(A2956, Kickstarter!B:H, 7, FALSE)</f>
        <v>USD</v>
      </c>
      <c r="H2956">
        <f>VLOOKUP(A2956, Kickstarter!B:I, 8, FALSE)</f>
        <v>1489669203</v>
      </c>
    </row>
    <row r="2957" spans="1:8" ht="45" x14ac:dyDescent="0.25">
      <c r="A2957" s="1" t="s">
        <v>2955</v>
      </c>
      <c r="B2957" s="1" t="str">
        <f>VLOOKUP(A2957, Kickstarter!B:C, 2, FALSE)</f>
        <v>Stage Door Theater needs a stage for its current and future productions. Can you help?</v>
      </c>
      <c r="C2957" s="9">
        <f>VLOOKUP(A2957, Kickstarter!B:E, 3, FALSE)</f>
        <v>1200</v>
      </c>
      <c r="D2957">
        <f>VLOOKUP(A2957, Kickstarter!B:E, 4, FALSE)</f>
        <v>715</v>
      </c>
      <c r="E2957" t="str">
        <f>VLOOKUP(A2957, Kickstarter!B:F, 5, FALSE)</f>
        <v>canceled</v>
      </c>
      <c r="F2957" t="str">
        <f>VLOOKUP(A2957, Kickstarter!B:G, 6, FALSE)</f>
        <v>US</v>
      </c>
      <c r="G2957" t="str">
        <f>VLOOKUP(A2957, Kickstarter!B:H, 7, FALSE)</f>
        <v>USD</v>
      </c>
      <c r="H2957">
        <f>VLOOKUP(A2957, Kickstarter!B:I, 8, FALSE)</f>
        <v>1434476849</v>
      </c>
    </row>
    <row r="2958" spans="1:8" ht="60" x14ac:dyDescent="0.25">
      <c r="A2958" s="1" t="s">
        <v>2956</v>
      </c>
      <c r="B2958" s="1" t="str">
        <f>VLOOKUP(A2958, Kickstarter!B:C, 2, FALSE)</f>
        <v>Family-owned and community-operated haunted Halloween attraction in Bladensburg, OH, needs your help to grow bigger!</v>
      </c>
      <c r="C2958" s="9">
        <f>VLOOKUP(A2958, Kickstarter!B:E, 3, FALSE)</f>
        <v>7900</v>
      </c>
      <c r="D2958">
        <f>VLOOKUP(A2958, Kickstarter!B:E, 4, FALSE)</f>
        <v>1322</v>
      </c>
      <c r="E2958" t="str">
        <f>VLOOKUP(A2958, Kickstarter!B:F, 5, FALSE)</f>
        <v>canceled</v>
      </c>
      <c r="F2958" t="str">
        <f>VLOOKUP(A2958, Kickstarter!B:G, 6, FALSE)</f>
        <v>US</v>
      </c>
      <c r="G2958" t="str">
        <f>VLOOKUP(A2958, Kickstarter!B:H, 7, FALSE)</f>
        <v>USD</v>
      </c>
      <c r="H2958">
        <f>VLOOKUP(A2958, Kickstarter!B:I, 8, FALSE)</f>
        <v>1462402850</v>
      </c>
    </row>
    <row r="2959" spans="1:8" ht="45" x14ac:dyDescent="0.25">
      <c r="A2959" s="1" t="s">
        <v>2957</v>
      </c>
      <c r="B2959" s="1" t="str">
        <f>VLOOKUP(A2959, Kickstarter!B:C, 2, FALSE)</f>
        <v>Theatre in Tuscaloosa, AL built in the 1930s.  The headsets seem about that old. They are almost unusable.</v>
      </c>
      <c r="C2959" s="9">
        <f>VLOOKUP(A2959, Kickstarter!B:E, 3, FALSE)</f>
        <v>15000</v>
      </c>
      <c r="D2959">
        <f>VLOOKUP(A2959, Kickstarter!B:E, 4, FALSE)</f>
        <v>280</v>
      </c>
      <c r="E2959" t="str">
        <f>VLOOKUP(A2959, Kickstarter!B:F, 5, FALSE)</f>
        <v>canceled</v>
      </c>
      <c r="F2959" t="str">
        <f>VLOOKUP(A2959, Kickstarter!B:G, 6, FALSE)</f>
        <v>US</v>
      </c>
      <c r="G2959" t="str">
        <f>VLOOKUP(A2959, Kickstarter!B:H, 7, FALSE)</f>
        <v>USD</v>
      </c>
      <c r="H2959">
        <f>VLOOKUP(A2959, Kickstarter!B:I, 8, FALSE)</f>
        <v>1427498172</v>
      </c>
    </row>
    <row r="2960" spans="1:8" ht="45" x14ac:dyDescent="0.25">
      <c r="A2960" s="1" t="s">
        <v>2958</v>
      </c>
      <c r="B2960" s="1" t="str">
        <f>VLOOKUP(A2960, Kickstarter!B:C, 2, FALSE)</f>
        <v>Chicago Based Theater Company and Venue Dedicated to Social Justice and Mainstreaming the Palestinian Narrative</v>
      </c>
      <c r="C2960" s="9">
        <f>VLOOKUP(A2960, Kickstarter!B:E, 3, FALSE)</f>
        <v>80000</v>
      </c>
      <c r="D2960">
        <f>VLOOKUP(A2960, Kickstarter!B:E, 4, FALSE)</f>
        <v>0</v>
      </c>
      <c r="E2960" t="str">
        <f>VLOOKUP(A2960, Kickstarter!B:F, 5, FALSE)</f>
        <v>canceled</v>
      </c>
      <c r="F2960" t="str">
        <f>VLOOKUP(A2960, Kickstarter!B:G, 6, FALSE)</f>
        <v>US</v>
      </c>
      <c r="G2960" t="str">
        <f>VLOOKUP(A2960, Kickstarter!B:H, 7, FALSE)</f>
        <v>USD</v>
      </c>
      <c r="H2960">
        <f>VLOOKUP(A2960, Kickstarter!B:I, 8, FALSE)</f>
        <v>1462729317</v>
      </c>
    </row>
    <row r="2961" spans="1:8" ht="60" x14ac:dyDescent="0.25">
      <c r="A2961" s="1" t="s">
        <v>2959</v>
      </c>
      <c r="B2961" s="1" t="str">
        <f>VLOOKUP(A2961, Kickstarter!B:C, 2, FALSE)</f>
        <v>A magical, unique, theatre bus which aims to inspire the creative communities around Bath and create unique performance opportunities.</v>
      </c>
      <c r="C2961" s="9">
        <f>VLOOKUP(A2961, Kickstarter!B:E, 3, FALSE)</f>
        <v>10000</v>
      </c>
      <c r="D2961">
        <f>VLOOKUP(A2961, Kickstarter!B:E, 4, FALSE)</f>
        <v>0</v>
      </c>
      <c r="E2961" t="str">
        <f>VLOOKUP(A2961, Kickstarter!B:F, 5, FALSE)</f>
        <v>canceled</v>
      </c>
      <c r="F2961" t="str">
        <f>VLOOKUP(A2961, Kickstarter!B:G, 6, FALSE)</f>
        <v>GB</v>
      </c>
      <c r="G2961" t="str">
        <f>VLOOKUP(A2961, Kickstarter!B:H, 7, FALSE)</f>
        <v>GBP</v>
      </c>
      <c r="H2961">
        <f>VLOOKUP(A2961, Kickstarter!B:I, 8, FALSE)</f>
        <v>1465258325</v>
      </c>
    </row>
    <row r="2962" spans="1:8" ht="45" x14ac:dyDescent="0.25">
      <c r="A2962" s="1" t="s">
        <v>2960</v>
      </c>
      <c r="B2962" s="1" t="str">
        <f>VLOOKUP(A2962, Kickstarter!B:C, 2, FALSE)</f>
        <v>Built in the late 1800's, this 70K sq. feet estate has fallen into disrepair.  Seeking to buy and convert to useful space</v>
      </c>
      <c r="C2962" s="9">
        <f>VLOOKUP(A2962, Kickstarter!B:E, 3, FALSE)</f>
        <v>30000000</v>
      </c>
      <c r="D2962">
        <f>VLOOKUP(A2962, Kickstarter!B:E, 4, FALSE)</f>
        <v>0</v>
      </c>
      <c r="E2962" t="str">
        <f>VLOOKUP(A2962, Kickstarter!B:F, 5, FALSE)</f>
        <v>canceled</v>
      </c>
      <c r="F2962" t="str">
        <f>VLOOKUP(A2962, Kickstarter!B:G, 6, FALSE)</f>
        <v>US</v>
      </c>
      <c r="G2962" t="str">
        <f>VLOOKUP(A2962, Kickstarter!B:H, 7, FALSE)</f>
        <v>USD</v>
      </c>
      <c r="H2962">
        <f>VLOOKUP(A2962, Kickstarter!B:I, 8, FALSE)</f>
        <v>1410459023</v>
      </c>
    </row>
    <row r="2963" spans="1:8" ht="60" x14ac:dyDescent="0.25">
      <c r="A2963" s="1" t="s">
        <v>2961</v>
      </c>
      <c r="B2963" s="1" t="str">
        <f>VLOOKUP(A2963, Kickstarter!B:C, 2, FALSE)</f>
        <v>Teens in Take Note Troupe put on Shakespeare in the Park annually. Keep relevant, family-friendly Shakespeare in the community!</v>
      </c>
      <c r="C2963" s="9">
        <f>VLOOKUP(A2963, Kickstarter!B:E, 3, FALSE)</f>
        <v>5000</v>
      </c>
      <c r="D2963">
        <f>VLOOKUP(A2963, Kickstarter!B:E, 4, FALSE)</f>
        <v>5481</v>
      </c>
      <c r="E2963" t="str">
        <f>VLOOKUP(A2963, Kickstarter!B:F, 5, FALSE)</f>
        <v>successful</v>
      </c>
      <c r="F2963" t="str">
        <f>VLOOKUP(A2963, Kickstarter!B:G, 6, FALSE)</f>
        <v>US</v>
      </c>
      <c r="G2963" t="str">
        <f>VLOOKUP(A2963, Kickstarter!B:H, 7, FALSE)</f>
        <v>USD</v>
      </c>
      <c r="H2963">
        <f>VLOOKUP(A2963, Kickstarter!B:I, 8, FALSE)</f>
        <v>1427342400</v>
      </c>
    </row>
    <row r="2964" spans="1:8" ht="60" x14ac:dyDescent="0.25">
      <c r="A2964" s="1" t="s">
        <v>2962</v>
      </c>
      <c r="B2964" s="1" t="str">
        <f>VLOOKUP(A2964, Kickstarter!B:C, 2, FALSE)</f>
        <v>A pop-up outdoor theatre company bringing accessible Shakespeare to parks and other locations in the greater Phoenix area!</v>
      </c>
      <c r="C2964" s="9">
        <f>VLOOKUP(A2964, Kickstarter!B:E, 3, FALSE)</f>
        <v>1000</v>
      </c>
      <c r="D2964">
        <f>VLOOKUP(A2964, Kickstarter!B:E, 4, FALSE)</f>
        <v>1218</v>
      </c>
      <c r="E2964" t="str">
        <f>VLOOKUP(A2964, Kickstarter!B:F, 5, FALSE)</f>
        <v>successful</v>
      </c>
      <c r="F2964" t="str">
        <f>VLOOKUP(A2964, Kickstarter!B:G, 6, FALSE)</f>
        <v>US</v>
      </c>
      <c r="G2964" t="str">
        <f>VLOOKUP(A2964, Kickstarter!B:H, 7, FALSE)</f>
        <v>USD</v>
      </c>
      <c r="H2964">
        <f>VLOOKUP(A2964, Kickstarter!B:I, 8, FALSE)</f>
        <v>1425193140</v>
      </c>
    </row>
    <row r="2965" spans="1:8" ht="60" x14ac:dyDescent="0.25">
      <c r="A2965" s="1" t="s">
        <v>2963</v>
      </c>
      <c r="B2965" s="1" t="str">
        <f>VLOOKUP(A2965, Kickstarter!B:C, 2, FALSE)</f>
        <v>A hilarious comedy show about motherhood...through stories, videos and stand-up you'll realize YOUâ€™RE NOT CRAZY, motherhood is!</v>
      </c>
      <c r="C2965" s="9">
        <f>VLOOKUP(A2965, Kickstarter!B:E, 3, FALSE)</f>
        <v>10000</v>
      </c>
      <c r="D2965">
        <f>VLOOKUP(A2965, Kickstarter!B:E, 4, FALSE)</f>
        <v>10685</v>
      </c>
      <c r="E2965" t="str">
        <f>VLOOKUP(A2965, Kickstarter!B:F, 5, FALSE)</f>
        <v>successful</v>
      </c>
      <c r="F2965" t="str">
        <f>VLOOKUP(A2965, Kickstarter!B:G, 6, FALSE)</f>
        <v>US</v>
      </c>
      <c r="G2965" t="str">
        <f>VLOOKUP(A2965, Kickstarter!B:H, 7, FALSE)</f>
        <v>USD</v>
      </c>
      <c r="H2965">
        <f>VLOOKUP(A2965, Kickstarter!B:I, 8, FALSE)</f>
        <v>1435835824</v>
      </c>
    </row>
    <row r="2966" spans="1:8" ht="60" x14ac:dyDescent="0.25">
      <c r="A2966" s="1" t="s">
        <v>2964</v>
      </c>
      <c r="B2966" s="1" t="str">
        <f>VLOOKUP(A2966, Kickstarter!B:C, 2, FALSE)</f>
        <v>I want to produce the first-ever all-pug production of "Hamlet."  As you can imagine, this will require finding very talented pugs.</v>
      </c>
      <c r="C2966" s="9">
        <f>VLOOKUP(A2966, Kickstarter!B:E, 3, FALSE)</f>
        <v>5000</v>
      </c>
      <c r="D2966">
        <f>VLOOKUP(A2966, Kickstarter!B:E, 4, FALSE)</f>
        <v>5035.6899999999996</v>
      </c>
      <c r="E2966" t="str">
        <f>VLOOKUP(A2966, Kickstarter!B:F, 5, FALSE)</f>
        <v>successful</v>
      </c>
      <c r="F2966" t="str">
        <f>VLOOKUP(A2966, Kickstarter!B:G, 6, FALSE)</f>
        <v>US</v>
      </c>
      <c r="G2966" t="str">
        <f>VLOOKUP(A2966, Kickstarter!B:H, 7, FALSE)</f>
        <v>USD</v>
      </c>
      <c r="H2966">
        <f>VLOOKUP(A2966, Kickstarter!B:I, 8, FALSE)</f>
        <v>1407360720</v>
      </c>
    </row>
    <row r="2967" spans="1:8" ht="60" x14ac:dyDescent="0.25">
      <c r="A2967" s="1" t="s">
        <v>2965</v>
      </c>
      <c r="B2967" s="1" t="str">
        <f>VLOOKUP(A2967, Kickstarter!B:C, 2, FALSE)</f>
        <v>Marina's mother has disappeared at sea.  Everyone believes she has drowned.  But Marina believes her mother has become a mermaid.</v>
      </c>
      <c r="C2967" s="9">
        <f>VLOOKUP(A2967, Kickstarter!B:E, 3, FALSE)</f>
        <v>1500</v>
      </c>
      <c r="D2967">
        <f>VLOOKUP(A2967, Kickstarter!B:E, 4, FALSE)</f>
        <v>1635</v>
      </c>
      <c r="E2967" t="str">
        <f>VLOOKUP(A2967, Kickstarter!B:F, 5, FALSE)</f>
        <v>successful</v>
      </c>
      <c r="F2967" t="str">
        <f>VLOOKUP(A2967, Kickstarter!B:G, 6, FALSE)</f>
        <v>US</v>
      </c>
      <c r="G2967" t="str">
        <f>VLOOKUP(A2967, Kickstarter!B:H, 7, FALSE)</f>
        <v>USD</v>
      </c>
      <c r="H2967">
        <f>VLOOKUP(A2967, Kickstarter!B:I, 8, FALSE)</f>
        <v>1436290233</v>
      </c>
    </row>
    <row r="2968" spans="1:8" ht="60" x14ac:dyDescent="0.25">
      <c r="A2968" s="1" t="s">
        <v>2966</v>
      </c>
      <c r="B2968" s="1" t="str">
        <f>VLOOKUP(A2968, Kickstarter!B:C, 2, FALSE)</f>
        <v>Bringing one of Neil LaBute's incredibly witty and viciously honest plays, about body image and the effect it has on us, to life!</v>
      </c>
      <c r="C2968" s="9">
        <f>VLOOKUP(A2968, Kickstarter!B:E, 3, FALSE)</f>
        <v>10000</v>
      </c>
      <c r="D2968">
        <f>VLOOKUP(A2968, Kickstarter!B:E, 4, FALSE)</f>
        <v>11363</v>
      </c>
      <c r="E2968" t="str">
        <f>VLOOKUP(A2968, Kickstarter!B:F, 5, FALSE)</f>
        <v>successful</v>
      </c>
      <c r="F2968" t="str">
        <f>VLOOKUP(A2968, Kickstarter!B:G, 6, FALSE)</f>
        <v>US</v>
      </c>
      <c r="G2968" t="str">
        <f>VLOOKUP(A2968, Kickstarter!B:H, 7, FALSE)</f>
        <v>USD</v>
      </c>
      <c r="H2968">
        <f>VLOOKUP(A2968, Kickstarter!B:I, 8, FALSE)</f>
        <v>1442425412</v>
      </c>
    </row>
    <row r="2969" spans="1:8" ht="45" x14ac:dyDescent="0.25">
      <c r="A2969" s="1" t="s">
        <v>2967</v>
      </c>
      <c r="B2969" s="1" t="str">
        <f>VLOOKUP(A2969, Kickstarter!B:C, 2, FALSE)</f>
        <v>Scissortail is a story of loss, grief, and recovery based on the events of the 1995 Oklahoma City Bombing.</v>
      </c>
      <c r="C2969" s="9">
        <f>VLOOKUP(A2969, Kickstarter!B:E, 3, FALSE)</f>
        <v>5000</v>
      </c>
      <c r="D2969">
        <f>VLOOKUP(A2969, Kickstarter!B:E, 4, FALSE)</f>
        <v>5696</v>
      </c>
      <c r="E2969" t="str">
        <f>VLOOKUP(A2969, Kickstarter!B:F, 5, FALSE)</f>
        <v>successful</v>
      </c>
      <c r="F2969" t="str">
        <f>VLOOKUP(A2969, Kickstarter!B:G, 6, FALSE)</f>
        <v>US</v>
      </c>
      <c r="G2969" t="str">
        <f>VLOOKUP(A2969, Kickstarter!B:H, 7, FALSE)</f>
        <v>USD</v>
      </c>
      <c r="H2969">
        <f>VLOOKUP(A2969, Kickstarter!B:I, 8, FALSE)</f>
        <v>1425872692</v>
      </c>
    </row>
    <row r="2970" spans="1:8" ht="30" x14ac:dyDescent="0.25">
      <c r="A2970" s="1" t="s">
        <v>2968</v>
      </c>
      <c r="B2970" s="1" t="str">
        <f>VLOOKUP(A2970, Kickstarter!B:C, 2, FALSE)</f>
        <v>The Curse of the Babywoman is real â€” and it is coming to FringeNYC this August.</v>
      </c>
      <c r="C2970" s="9">
        <f>VLOOKUP(A2970, Kickstarter!B:E, 3, FALSE)</f>
        <v>3500</v>
      </c>
      <c r="D2970">
        <f>VLOOKUP(A2970, Kickstarter!B:E, 4, FALSE)</f>
        <v>3710</v>
      </c>
      <c r="E2970" t="str">
        <f>VLOOKUP(A2970, Kickstarter!B:F, 5, FALSE)</f>
        <v>successful</v>
      </c>
      <c r="F2970" t="str">
        <f>VLOOKUP(A2970, Kickstarter!B:G, 6, FALSE)</f>
        <v>US</v>
      </c>
      <c r="G2970" t="str">
        <f>VLOOKUP(A2970, Kickstarter!B:H, 7, FALSE)</f>
        <v>USD</v>
      </c>
      <c r="H2970">
        <f>VLOOKUP(A2970, Kickstarter!B:I, 8, FALSE)</f>
        <v>1471406340</v>
      </c>
    </row>
    <row r="2971" spans="1:8" ht="60" x14ac:dyDescent="0.25">
      <c r="A2971" s="1" t="s">
        <v>2969</v>
      </c>
      <c r="B2971" s="1" t="str">
        <f>VLOOKUP(A2971, Kickstarter!B:C, 2, FALSE)</f>
        <v>A poignant &amp; hilarious tale of Charlie Brown &amp; friends navigating high school. A fresh take on the off Broadway hit by YYC artists.</v>
      </c>
      <c r="C2971" s="9">
        <f>VLOOKUP(A2971, Kickstarter!B:E, 3, FALSE)</f>
        <v>1000</v>
      </c>
      <c r="D2971">
        <f>VLOOKUP(A2971, Kickstarter!B:E, 4, FALSE)</f>
        <v>1625</v>
      </c>
      <c r="E2971" t="str">
        <f>VLOOKUP(A2971, Kickstarter!B:F, 5, FALSE)</f>
        <v>successful</v>
      </c>
      <c r="F2971" t="str">
        <f>VLOOKUP(A2971, Kickstarter!B:G, 6, FALSE)</f>
        <v>CA</v>
      </c>
      <c r="G2971" t="str">
        <f>VLOOKUP(A2971, Kickstarter!B:H, 7, FALSE)</f>
        <v>CAD</v>
      </c>
      <c r="H2971">
        <f>VLOOKUP(A2971, Kickstarter!B:I, 8, FALSE)</f>
        <v>1430693460</v>
      </c>
    </row>
    <row r="2972" spans="1:8" ht="45" x14ac:dyDescent="0.25">
      <c r="A2972" s="1" t="s">
        <v>2970</v>
      </c>
      <c r="B2972" s="1" t="str">
        <f>VLOOKUP(A2972, Kickstarter!B:C, 2, FALSE)</f>
        <v>Kara Ayn Napolitano's latest play about a young mother's attempt to reclaim her life after making a serious mistake.</v>
      </c>
      <c r="C2972" s="9">
        <f>VLOOKUP(A2972, Kickstarter!B:E, 3, FALSE)</f>
        <v>6000</v>
      </c>
      <c r="D2972">
        <f>VLOOKUP(A2972, Kickstarter!B:E, 4, FALSE)</f>
        <v>6360</v>
      </c>
      <c r="E2972" t="str">
        <f>VLOOKUP(A2972, Kickstarter!B:F, 5, FALSE)</f>
        <v>successful</v>
      </c>
      <c r="F2972" t="str">
        <f>VLOOKUP(A2972, Kickstarter!B:G, 6, FALSE)</f>
        <v>US</v>
      </c>
      <c r="G2972" t="str">
        <f>VLOOKUP(A2972, Kickstarter!B:H, 7, FALSE)</f>
        <v>USD</v>
      </c>
      <c r="H2972">
        <f>VLOOKUP(A2972, Kickstarter!B:I, 8, FALSE)</f>
        <v>1405699451</v>
      </c>
    </row>
    <row r="2973" spans="1:8" ht="60" x14ac:dyDescent="0.25">
      <c r="A2973" s="1" t="s">
        <v>2971</v>
      </c>
      <c r="B2973" s="1" t="str">
        <f>VLOOKUP(A2973, Kickstarter!B:C, 2, FALSE)</f>
        <v>An Asian-Jewish-American family collides with music, food, and identity crises in this world premiere New York theater production.</v>
      </c>
      <c r="C2973" s="9">
        <f>VLOOKUP(A2973, Kickstarter!B:E, 3, FALSE)</f>
        <v>3200</v>
      </c>
      <c r="D2973">
        <f>VLOOKUP(A2973, Kickstarter!B:E, 4, FALSE)</f>
        <v>3205</v>
      </c>
      <c r="E2973" t="str">
        <f>VLOOKUP(A2973, Kickstarter!B:F, 5, FALSE)</f>
        <v>successful</v>
      </c>
      <c r="F2973" t="str">
        <f>VLOOKUP(A2973, Kickstarter!B:G, 6, FALSE)</f>
        <v>US</v>
      </c>
      <c r="G2973" t="str">
        <f>VLOOKUP(A2973, Kickstarter!B:H, 7, FALSE)</f>
        <v>USD</v>
      </c>
      <c r="H2973">
        <f>VLOOKUP(A2973, Kickstarter!B:I, 8, FALSE)</f>
        <v>1409500078</v>
      </c>
    </row>
    <row r="2974" spans="1:8" ht="30" x14ac:dyDescent="0.25">
      <c r="A2974" s="1" t="s">
        <v>2972</v>
      </c>
      <c r="B2974" s="1" t="str">
        <f>VLOOKUP(A2974, Kickstarter!B:C, 2, FALSE)</f>
        <v>A group of artists. A mythical art piece. A harrowing quest. And some margaritas.</v>
      </c>
      <c r="C2974" s="9">
        <f>VLOOKUP(A2974, Kickstarter!B:E, 3, FALSE)</f>
        <v>2000</v>
      </c>
      <c r="D2974">
        <f>VLOOKUP(A2974, Kickstarter!B:E, 4, FALSE)</f>
        <v>2107</v>
      </c>
      <c r="E2974" t="str">
        <f>VLOOKUP(A2974, Kickstarter!B:F, 5, FALSE)</f>
        <v>successful</v>
      </c>
      <c r="F2974" t="str">
        <f>VLOOKUP(A2974, Kickstarter!B:G, 6, FALSE)</f>
        <v>US</v>
      </c>
      <c r="G2974" t="str">
        <f>VLOOKUP(A2974, Kickstarter!B:H, 7, FALSE)</f>
        <v>USD</v>
      </c>
      <c r="H2974">
        <f>VLOOKUP(A2974, Kickstarter!B:I, 8, FALSE)</f>
        <v>1480899600</v>
      </c>
    </row>
    <row r="2975" spans="1:8" ht="60" x14ac:dyDescent="0.25">
      <c r="A2975" s="1" t="s">
        <v>2973</v>
      </c>
      <c r="B2975" s="1" t="str">
        <f>VLOOKUP(A2975, Kickstarter!B:C, 2, FALSE)</f>
        <v>We're going to represent the entire USA at the World Festival of Children's Theater in Stratford, ON in June, 2016. Help us get there!</v>
      </c>
      <c r="C2975" s="9">
        <f>VLOOKUP(A2975, Kickstarter!B:E, 3, FALSE)</f>
        <v>5000</v>
      </c>
      <c r="D2975">
        <f>VLOOKUP(A2975, Kickstarter!B:E, 4, FALSE)</f>
        <v>8740</v>
      </c>
      <c r="E2975" t="str">
        <f>VLOOKUP(A2975, Kickstarter!B:F, 5, FALSE)</f>
        <v>successful</v>
      </c>
      <c r="F2975" t="str">
        <f>VLOOKUP(A2975, Kickstarter!B:G, 6, FALSE)</f>
        <v>US</v>
      </c>
      <c r="G2975" t="str">
        <f>VLOOKUP(A2975, Kickstarter!B:H, 7, FALSE)</f>
        <v>USD</v>
      </c>
      <c r="H2975">
        <f>VLOOKUP(A2975, Kickstarter!B:I, 8, FALSE)</f>
        <v>1451620800</v>
      </c>
    </row>
    <row r="2976" spans="1:8" ht="60" x14ac:dyDescent="0.25">
      <c r="A2976" s="1" t="s">
        <v>2974</v>
      </c>
      <c r="B2976" s="1" t="str">
        <f>VLOOKUP(A2976, Kickstarter!B:C, 2, FALSE)</f>
        <v>Known for producing gritty new work, TheatreFIRST presents an exciting new romantic comedy by the hottest playwright in the country.</v>
      </c>
      <c r="C2976" s="9">
        <f>VLOOKUP(A2976, Kickstarter!B:E, 3, FALSE)</f>
        <v>5000</v>
      </c>
      <c r="D2976">
        <f>VLOOKUP(A2976, Kickstarter!B:E, 4, FALSE)</f>
        <v>5100</v>
      </c>
      <c r="E2976" t="str">
        <f>VLOOKUP(A2976, Kickstarter!B:F, 5, FALSE)</f>
        <v>successful</v>
      </c>
      <c r="F2976" t="str">
        <f>VLOOKUP(A2976, Kickstarter!B:G, 6, FALSE)</f>
        <v>US</v>
      </c>
      <c r="G2976" t="str">
        <f>VLOOKUP(A2976, Kickstarter!B:H, 7, FALSE)</f>
        <v>USD</v>
      </c>
      <c r="H2976">
        <f>VLOOKUP(A2976, Kickstarter!B:I, 8, FALSE)</f>
        <v>1411695300</v>
      </c>
    </row>
    <row r="2977" spans="1:8" ht="60" x14ac:dyDescent="0.25">
      <c r="A2977" s="1" t="s">
        <v>2975</v>
      </c>
      <c r="B2977" s="1" t="str">
        <f>VLOOKUP(A2977, Kickstarter!B:C, 2, FALSE)</f>
        <v>[By The Mummers] needs your help this holiday season to stage a full scale production of William Gibson's "The Butterfingers Angel..."</v>
      </c>
      <c r="C2977" s="9">
        <f>VLOOKUP(A2977, Kickstarter!B:E, 3, FALSE)</f>
        <v>8000</v>
      </c>
      <c r="D2977">
        <f>VLOOKUP(A2977, Kickstarter!B:E, 4, FALSE)</f>
        <v>8010</v>
      </c>
      <c r="E2977" t="str">
        <f>VLOOKUP(A2977, Kickstarter!B:F, 5, FALSE)</f>
        <v>successful</v>
      </c>
      <c r="F2977" t="str">
        <f>VLOOKUP(A2977, Kickstarter!B:G, 6, FALSE)</f>
        <v>US</v>
      </c>
      <c r="G2977" t="str">
        <f>VLOOKUP(A2977, Kickstarter!B:H, 7, FALSE)</f>
        <v>USD</v>
      </c>
      <c r="H2977">
        <f>VLOOKUP(A2977, Kickstarter!B:I, 8, FALSE)</f>
        <v>1417057200</v>
      </c>
    </row>
    <row r="2978" spans="1:8" ht="45" x14ac:dyDescent="0.25">
      <c r="A2978" s="1" t="s">
        <v>2976</v>
      </c>
      <c r="B2978" s="1" t="str">
        <f>VLOOKUP(A2978, Kickstarter!B:C, 2, FALSE)</f>
        <v>A play that addresses an important social issue, brought to light by members of the UoM Drama Society.</v>
      </c>
      <c r="C2978" s="9">
        <f>VLOOKUP(A2978, Kickstarter!B:E, 3, FALSE)</f>
        <v>70</v>
      </c>
      <c r="D2978">
        <f>VLOOKUP(A2978, Kickstarter!B:E, 4, FALSE)</f>
        <v>120</v>
      </c>
      <c r="E2978" t="str">
        <f>VLOOKUP(A2978, Kickstarter!B:F, 5, FALSE)</f>
        <v>successful</v>
      </c>
      <c r="F2978" t="str">
        <f>VLOOKUP(A2978, Kickstarter!B:G, 6, FALSE)</f>
        <v>GB</v>
      </c>
      <c r="G2978" t="str">
        <f>VLOOKUP(A2978, Kickstarter!B:H, 7, FALSE)</f>
        <v>GBP</v>
      </c>
      <c r="H2978">
        <f>VLOOKUP(A2978, Kickstarter!B:I, 8, FALSE)</f>
        <v>1457870400</v>
      </c>
    </row>
    <row r="2979" spans="1:8" ht="60" x14ac:dyDescent="0.25">
      <c r="A2979" s="1" t="s">
        <v>2977</v>
      </c>
      <c r="B2979" s="1" t="str">
        <f>VLOOKUP(A2979, Kickstarter!B:C, 2, FALSE)</f>
        <v>In celebration of THE MEDEA PROJECT: THEATER FOR INCARCERATED WOMENâ€™S 25TH ANNIVERSARY Brava Theater  presents â€œBIRTHRIGHT?"</v>
      </c>
      <c r="C2979" s="9">
        <f>VLOOKUP(A2979, Kickstarter!B:E, 3, FALSE)</f>
        <v>3000</v>
      </c>
      <c r="D2979">
        <f>VLOOKUP(A2979, Kickstarter!B:E, 4, FALSE)</f>
        <v>3407</v>
      </c>
      <c r="E2979" t="str">
        <f>VLOOKUP(A2979, Kickstarter!B:F, 5, FALSE)</f>
        <v>successful</v>
      </c>
      <c r="F2979" t="str">
        <f>VLOOKUP(A2979, Kickstarter!B:G, 6, FALSE)</f>
        <v>US</v>
      </c>
      <c r="G2979" t="str">
        <f>VLOOKUP(A2979, Kickstarter!B:H, 7, FALSE)</f>
        <v>USD</v>
      </c>
      <c r="H2979">
        <f>VLOOKUP(A2979, Kickstarter!B:I, 8, FALSE)</f>
        <v>1427076840</v>
      </c>
    </row>
    <row r="2980" spans="1:8" ht="60" x14ac:dyDescent="0.25">
      <c r="A2980" s="1" t="s">
        <v>2978</v>
      </c>
      <c r="B2980" s="1" t="str">
        <f>VLOOKUP(A2980, Kickstarter!B:C, 2, FALSE)</f>
        <v>The Border Theatre presents The Fall of Wallace Winter, an exploration of American obsessions, this Nov. 7th-9th at the Plaza Theatre</v>
      </c>
      <c r="C2980" s="9">
        <f>VLOOKUP(A2980, Kickstarter!B:E, 3, FALSE)</f>
        <v>750</v>
      </c>
      <c r="D2980">
        <f>VLOOKUP(A2980, Kickstarter!B:E, 4, FALSE)</f>
        <v>971</v>
      </c>
      <c r="E2980" t="str">
        <f>VLOOKUP(A2980, Kickstarter!B:F, 5, FALSE)</f>
        <v>successful</v>
      </c>
      <c r="F2980" t="str">
        <f>VLOOKUP(A2980, Kickstarter!B:G, 6, FALSE)</f>
        <v>US</v>
      </c>
      <c r="G2980" t="str">
        <f>VLOOKUP(A2980, Kickstarter!B:H, 7, FALSE)</f>
        <v>USD</v>
      </c>
      <c r="H2980">
        <f>VLOOKUP(A2980, Kickstarter!B:I, 8, FALSE)</f>
        <v>1413784740</v>
      </c>
    </row>
    <row r="2981" spans="1:8" ht="60" x14ac:dyDescent="0.25">
      <c r="A2981" s="1" t="s">
        <v>2979</v>
      </c>
      <c r="B2981" s="1" t="str">
        <f>VLOOKUP(A2981, Kickstarter!B:C, 2, FALSE)</f>
        <v>Dear Stone returns with Yasmina Reza's 'ART', a compelling, clever exploration of friendship under duress. Thanks for watching!</v>
      </c>
      <c r="C2981" s="9">
        <f>VLOOKUP(A2981, Kickstarter!B:E, 3, FALSE)</f>
        <v>5000</v>
      </c>
      <c r="D2981">
        <f>VLOOKUP(A2981, Kickstarter!B:E, 4, FALSE)</f>
        <v>5070</v>
      </c>
      <c r="E2981" t="str">
        <f>VLOOKUP(A2981, Kickstarter!B:F, 5, FALSE)</f>
        <v>successful</v>
      </c>
      <c r="F2981" t="str">
        <f>VLOOKUP(A2981, Kickstarter!B:G, 6, FALSE)</f>
        <v>US</v>
      </c>
      <c r="G2981" t="str">
        <f>VLOOKUP(A2981, Kickstarter!B:H, 7, FALSE)</f>
        <v>USD</v>
      </c>
      <c r="H2981">
        <f>VLOOKUP(A2981, Kickstarter!B:I, 8, FALSE)</f>
        <v>1420524000</v>
      </c>
    </row>
    <row r="2982" spans="1:8" ht="45" x14ac:dyDescent="0.25">
      <c r="A2982" s="1" t="s">
        <v>2980</v>
      </c>
      <c r="B2982" s="1" t="str">
        <f>VLOOKUP(A2982, Kickstarter!B:C, 2, FALSE)</f>
        <v>1 director, 4 actors, and a whole lotta determination. Help us bring this brilliant story to the heart of NYC!</v>
      </c>
      <c r="C2982" s="9">
        <f>VLOOKUP(A2982, Kickstarter!B:E, 3, FALSE)</f>
        <v>3000</v>
      </c>
      <c r="D2982">
        <f>VLOOKUP(A2982, Kickstarter!B:E, 4, FALSE)</f>
        <v>3275</v>
      </c>
      <c r="E2982" t="str">
        <f>VLOOKUP(A2982, Kickstarter!B:F, 5, FALSE)</f>
        <v>successful</v>
      </c>
      <c r="F2982" t="str">
        <f>VLOOKUP(A2982, Kickstarter!B:G, 6, FALSE)</f>
        <v>US</v>
      </c>
      <c r="G2982" t="str">
        <f>VLOOKUP(A2982, Kickstarter!B:H, 7, FALSE)</f>
        <v>USD</v>
      </c>
      <c r="H2982">
        <f>VLOOKUP(A2982, Kickstarter!B:I, 8, FALSE)</f>
        <v>1440381600</v>
      </c>
    </row>
    <row r="2983" spans="1:8" ht="60" x14ac:dyDescent="0.25">
      <c r="A2983" s="1" t="s">
        <v>2981</v>
      </c>
      <c r="B2983" s="1" t="str">
        <f>VLOOKUP(A2983, Kickstarter!B:C, 2, FALSE)</f>
        <v>We are fundraising to create a Dublin based circus training centre for public and professionals to learn, upskill, perform and teach.</v>
      </c>
      <c r="C2983" s="9">
        <f>VLOOKUP(A2983, Kickstarter!B:E, 3, FALSE)</f>
        <v>4000</v>
      </c>
      <c r="D2983">
        <f>VLOOKUP(A2983, Kickstarter!B:E, 4, FALSE)</f>
        <v>5157</v>
      </c>
      <c r="E2983" t="str">
        <f>VLOOKUP(A2983, Kickstarter!B:F, 5, FALSE)</f>
        <v>successful</v>
      </c>
      <c r="F2983" t="str">
        <f>VLOOKUP(A2983, Kickstarter!B:G, 6, FALSE)</f>
        <v>IE</v>
      </c>
      <c r="G2983" t="str">
        <f>VLOOKUP(A2983, Kickstarter!B:H, 7, FALSE)</f>
        <v>EUR</v>
      </c>
      <c r="H2983">
        <f>VLOOKUP(A2983, Kickstarter!B:I, 8, FALSE)</f>
        <v>1443014756</v>
      </c>
    </row>
    <row r="2984" spans="1:8" ht="45" x14ac:dyDescent="0.25">
      <c r="A2984" s="1" t="s">
        <v>2982</v>
      </c>
      <c r="B2984" s="1" t="str">
        <f>VLOOKUP(A2984, Kickstarter!B:C, 2, FALSE)</f>
        <v>Renovating this historical landmark, into an arts venue and theatre space for the community.</v>
      </c>
      <c r="C2984" s="9">
        <f>VLOOKUP(A2984, Kickstarter!B:E, 3, FALSE)</f>
        <v>5000</v>
      </c>
      <c r="D2984">
        <f>VLOOKUP(A2984, Kickstarter!B:E, 4, FALSE)</f>
        <v>5103</v>
      </c>
      <c r="E2984" t="str">
        <f>VLOOKUP(A2984, Kickstarter!B:F, 5, FALSE)</f>
        <v>successful</v>
      </c>
      <c r="F2984" t="str">
        <f>VLOOKUP(A2984, Kickstarter!B:G, 6, FALSE)</f>
        <v>GB</v>
      </c>
      <c r="G2984" t="str">
        <f>VLOOKUP(A2984, Kickstarter!B:H, 7, FALSE)</f>
        <v>GBP</v>
      </c>
      <c r="H2984">
        <f>VLOOKUP(A2984, Kickstarter!B:I, 8, FALSE)</f>
        <v>1455208143</v>
      </c>
    </row>
    <row r="2985" spans="1:8" ht="45" x14ac:dyDescent="0.25">
      <c r="A2985" s="1" t="s">
        <v>2983</v>
      </c>
      <c r="B2985" s="1" t="str">
        <f>VLOOKUP(A2985, Kickstarter!B:C, 2, FALSE)</f>
        <v>Dad's Garage Theatre Company needs your help buying our new, forever home by hitting our $150,000 STRETCH GOAL!</v>
      </c>
      <c r="C2985" s="9">
        <f>VLOOKUP(A2985, Kickstarter!B:E, 3, FALSE)</f>
        <v>116000</v>
      </c>
      <c r="D2985">
        <f>VLOOKUP(A2985, Kickstarter!B:E, 4, FALSE)</f>
        <v>169985.91</v>
      </c>
      <c r="E2985" t="str">
        <f>VLOOKUP(A2985, Kickstarter!B:F, 5, FALSE)</f>
        <v>successful</v>
      </c>
      <c r="F2985" t="str">
        <f>VLOOKUP(A2985, Kickstarter!B:G, 6, FALSE)</f>
        <v>US</v>
      </c>
      <c r="G2985" t="str">
        <f>VLOOKUP(A2985, Kickstarter!B:H, 7, FALSE)</f>
        <v>USD</v>
      </c>
      <c r="H2985">
        <f>VLOOKUP(A2985, Kickstarter!B:I, 8, FALSE)</f>
        <v>1415722236</v>
      </c>
    </row>
    <row r="2986" spans="1:8" ht="60" x14ac:dyDescent="0.25">
      <c r="A2986" s="1" t="s">
        <v>2984</v>
      </c>
      <c r="B2986" s="1" t="str">
        <f>VLOOKUP(A2986, Kickstarter!B:C, 2, FALSE)</f>
        <v>A traveling wooden wagon that transforms into a theatrical playing space presenting FREE original performance while building community!</v>
      </c>
      <c r="C2986" s="9">
        <f>VLOOKUP(A2986, Kickstarter!B:E, 3, FALSE)</f>
        <v>25000</v>
      </c>
      <c r="D2986">
        <f>VLOOKUP(A2986, Kickstarter!B:E, 4, FALSE)</f>
        <v>25088</v>
      </c>
      <c r="E2986" t="str">
        <f>VLOOKUP(A2986, Kickstarter!B:F, 5, FALSE)</f>
        <v>successful</v>
      </c>
      <c r="F2986" t="str">
        <f>VLOOKUP(A2986, Kickstarter!B:G, 6, FALSE)</f>
        <v>US</v>
      </c>
      <c r="G2986" t="str">
        <f>VLOOKUP(A2986, Kickstarter!B:H, 7, FALSE)</f>
        <v>USD</v>
      </c>
      <c r="H2986">
        <f>VLOOKUP(A2986, Kickstarter!B:I, 8, FALSE)</f>
        <v>1472020881</v>
      </c>
    </row>
    <row r="2987" spans="1:8" ht="60" x14ac:dyDescent="0.25">
      <c r="A2987" s="1" t="s">
        <v>2985</v>
      </c>
      <c r="B2987" s="1" t="str">
        <f>VLOOKUP(A2987, Kickstarter!B:C, 2, FALSE)</f>
        <v>From the moment we flew in to the world of The Circus, we have dreamed of opening our own studio. Help us get our dream off the ground!</v>
      </c>
      <c r="C2987" s="9">
        <f>VLOOKUP(A2987, Kickstarter!B:E, 3, FALSE)</f>
        <v>10000</v>
      </c>
      <c r="D2987">
        <f>VLOOKUP(A2987, Kickstarter!B:E, 4, FALSE)</f>
        <v>12165</v>
      </c>
      <c r="E2987" t="str">
        <f>VLOOKUP(A2987, Kickstarter!B:F, 5, FALSE)</f>
        <v>successful</v>
      </c>
      <c r="F2987" t="str">
        <f>VLOOKUP(A2987, Kickstarter!B:G, 6, FALSE)</f>
        <v>NZ</v>
      </c>
      <c r="G2987" t="str">
        <f>VLOOKUP(A2987, Kickstarter!B:H, 7, FALSE)</f>
        <v>NZD</v>
      </c>
      <c r="H2987">
        <f>VLOOKUP(A2987, Kickstarter!B:I, 8, FALSE)</f>
        <v>1477886400</v>
      </c>
    </row>
    <row r="2988" spans="1:8" ht="45" x14ac:dyDescent="0.25">
      <c r="A2988" s="1" t="s">
        <v>2986</v>
      </c>
      <c r="B2988" s="1" t="str">
        <f>VLOOKUP(A2988, Kickstarter!B:C, 2, FALSE)</f>
        <v>Support the circus arts and help our aerial students work with more height. With your support, we will install beams at 19ft!</v>
      </c>
      <c r="C2988" s="9">
        <f>VLOOKUP(A2988, Kickstarter!B:E, 3, FALSE)</f>
        <v>2400</v>
      </c>
      <c r="D2988">
        <f>VLOOKUP(A2988, Kickstarter!B:E, 4, FALSE)</f>
        <v>2532</v>
      </c>
      <c r="E2988" t="str">
        <f>VLOOKUP(A2988, Kickstarter!B:F, 5, FALSE)</f>
        <v>successful</v>
      </c>
      <c r="F2988" t="str">
        <f>VLOOKUP(A2988, Kickstarter!B:G, 6, FALSE)</f>
        <v>GB</v>
      </c>
      <c r="G2988" t="str">
        <f>VLOOKUP(A2988, Kickstarter!B:H, 7, FALSE)</f>
        <v>GBP</v>
      </c>
      <c r="H2988">
        <f>VLOOKUP(A2988, Kickstarter!B:I, 8, FALSE)</f>
        <v>1462100406</v>
      </c>
    </row>
    <row r="2989" spans="1:8" ht="60" x14ac:dyDescent="0.25">
      <c r="A2989" s="1" t="s">
        <v>2987</v>
      </c>
      <c r="B2989" s="1" t="str">
        <f>VLOOKUP(A2989, Kickstarter!B:C, 2, FALSE)</f>
        <v>Help Curious Comedy evolve into an independent comedy theater with a complete professional digital production studio built right in.</v>
      </c>
      <c r="C2989" s="9">
        <f>VLOOKUP(A2989, Kickstarter!B:E, 3, FALSE)</f>
        <v>25000</v>
      </c>
      <c r="D2989">
        <f>VLOOKUP(A2989, Kickstarter!B:E, 4, FALSE)</f>
        <v>27600.2</v>
      </c>
      <c r="E2989" t="str">
        <f>VLOOKUP(A2989, Kickstarter!B:F, 5, FALSE)</f>
        <v>successful</v>
      </c>
      <c r="F2989" t="str">
        <f>VLOOKUP(A2989, Kickstarter!B:G, 6, FALSE)</f>
        <v>US</v>
      </c>
      <c r="G2989" t="str">
        <f>VLOOKUP(A2989, Kickstarter!B:H, 7, FALSE)</f>
        <v>USD</v>
      </c>
      <c r="H2989">
        <f>VLOOKUP(A2989, Kickstarter!B:I, 8, FALSE)</f>
        <v>1476316800</v>
      </c>
    </row>
    <row r="2990" spans="1:8" ht="60" x14ac:dyDescent="0.25">
      <c r="A2990" s="1" t="s">
        <v>2988</v>
      </c>
      <c r="B2990" s="1" t="str">
        <f>VLOOKUP(A2990, Kickstarter!B:C, 2, FALSE)</f>
        <v>Since October 2015 the Shoebox Theatre has become a hub of creativity - The next step in our journey is to hang stage curtains!</v>
      </c>
      <c r="C2990" s="9">
        <f>VLOOKUP(A2990, Kickstarter!B:E, 3, FALSE)</f>
        <v>1000</v>
      </c>
      <c r="D2990">
        <f>VLOOKUP(A2990, Kickstarter!B:E, 4, FALSE)</f>
        <v>1000</v>
      </c>
      <c r="E2990" t="str">
        <f>VLOOKUP(A2990, Kickstarter!B:F, 5, FALSE)</f>
        <v>successful</v>
      </c>
      <c r="F2990" t="str">
        <f>VLOOKUP(A2990, Kickstarter!B:G, 6, FALSE)</f>
        <v>GB</v>
      </c>
      <c r="G2990" t="str">
        <f>VLOOKUP(A2990, Kickstarter!B:H, 7, FALSE)</f>
        <v>GBP</v>
      </c>
      <c r="H2990">
        <f>VLOOKUP(A2990, Kickstarter!B:I, 8, FALSE)</f>
        <v>1466412081</v>
      </c>
    </row>
    <row r="2991" spans="1:8" ht="15.75" x14ac:dyDescent="0.25">
      <c r="A2991" s="1" t="s">
        <v>2989</v>
      </c>
      <c r="B2991" s="1" t="str">
        <f>VLOOKUP(A2991, Kickstarter!B:C, 2, FALSE)</f>
        <v>Bring the movies back to Bethel, Maine.</v>
      </c>
      <c r="C2991" s="9">
        <f>VLOOKUP(A2991, Kickstarter!B:E, 3, FALSE)</f>
        <v>20000</v>
      </c>
      <c r="D2991">
        <f>VLOOKUP(A2991, Kickstarter!B:E, 4, FALSE)</f>
        <v>35307</v>
      </c>
      <c r="E2991" t="str">
        <f>VLOOKUP(A2991, Kickstarter!B:F, 5, FALSE)</f>
        <v>successful</v>
      </c>
      <c r="F2991" t="str">
        <f>VLOOKUP(A2991, Kickstarter!B:G, 6, FALSE)</f>
        <v>US</v>
      </c>
      <c r="G2991" t="str">
        <f>VLOOKUP(A2991, Kickstarter!B:H, 7, FALSE)</f>
        <v>USD</v>
      </c>
      <c r="H2991">
        <f>VLOOKUP(A2991, Kickstarter!B:I, 8, FALSE)</f>
        <v>1450673940</v>
      </c>
    </row>
    <row r="2992" spans="1:8" ht="60" x14ac:dyDescent="0.25">
      <c r="A2992" s="1" t="s">
        <v>2990</v>
      </c>
      <c r="B2992" s="1" t="str">
        <f>VLOOKUP(A2992, Kickstarter!B:C, 2, FALSE)</f>
        <v>We are a non-profit revitalizing the Gloria Theatre - our gift to the community - and we need your help #arts #community #theater</v>
      </c>
      <c r="C2992" s="9">
        <f>VLOOKUP(A2992, Kickstarter!B:E, 3, FALSE)</f>
        <v>10000</v>
      </c>
      <c r="D2992">
        <f>VLOOKUP(A2992, Kickstarter!B:E, 4, FALSE)</f>
        <v>10000</v>
      </c>
      <c r="E2992" t="str">
        <f>VLOOKUP(A2992, Kickstarter!B:F, 5, FALSE)</f>
        <v>successful</v>
      </c>
      <c r="F2992" t="str">
        <f>VLOOKUP(A2992, Kickstarter!B:G, 6, FALSE)</f>
        <v>US</v>
      </c>
      <c r="G2992" t="str">
        <f>VLOOKUP(A2992, Kickstarter!B:H, 7, FALSE)</f>
        <v>USD</v>
      </c>
      <c r="H2992">
        <f>VLOOKUP(A2992, Kickstarter!B:I, 8, FALSE)</f>
        <v>1452174420</v>
      </c>
    </row>
    <row r="2993" spans="1:8" ht="60" x14ac:dyDescent="0.25">
      <c r="A2993" s="1" t="s">
        <v>2991</v>
      </c>
      <c r="B2993" s="1" t="str">
        <f>VLOOKUP(A2993, Kickstarter!B:C, 2, FALSE)</f>
        <v>A new intimate listening room with tables &amp; theatre seating where artist &amp; fans connect through music, comedy &amp; performing arts.</v>
      </c>
      <c r="C2993" s="9">
        <f>VLOOKUP(A2993, Kickstarter!B:E, 3, FALSE)</f>
        <v>8500</v>
      </c>
      <c r="D2993">
        <f>VLOOKUP(A2993, Kickstarter!B:E, 4, FALSE)</f>
        <v>8780</v>
      </c>
      <c r="E2993" t="str">
        <f>VLOOKUP(A2993, Kickstarter!B:F, 5, FALSE)</f>
        <v>successful</v>
      </c>
      <c r="F2993" t="str">
        <f>VLOOKUP(A2993, Kickstarter!B:G, 6, FALSE)</f>
        <v>US</v>
      </c>
      <c r="G2993" t="str">
        <f>VLOOKUP(A2993, Kickstarter!B:H, 7, FALSE)</f>
        <v>USD</v>
      </c>
      <c r="H2993">
        <f>VLOOKUP(A2993, Kickstarter!B:I, 8, FALSE)</f>
        <v>1485547530</v>
      </c>
    </row>
    <row r="2994" spans="1:8" ht="45" x14ac:dyDescent="0.25">
      <c r="A2994" s="1" t="s">
        <v>2992</v>
      </c>
      <c r="B2994" s="1" t="str">
        <f>VLOOKUP(A2994, Kickstarter!B:C, 2, FALSE)</f>
        <v>Creating a non-profit CAFE &amp; VILLAGE COMMONS in SE Portland, in service to Neighbors, Kids, Artists &amp; the Underserved</v>
      </c>
      <c r="C2994" s="9">
        <f>VLOOKUP(A2994, Kickstarter!B:E, 3, FALSE)</f>
        <v>3000</v>
      </c>
      <c r="D2994">
        <f>VLOOKUP(A2994, Kickstarter!B:E, 4, FALSE)</f>
        <v>3135</v>
      </c>
      <c r="E2994" t="str">
        <f>VLOOKUP(A2994, Kickstarter!B:F, 5, FALSE)</f>
        <v>successful</v>
      </c>
      <c r="F2994" t="str">
        <f>VLOOKUP(A2994, Kickstarter!B:G, 6, FALSE)</f>
        <v>US</v>
      </c>
      <c r="G2994" t="str">
        <f>VLOOKUP(A2994, Kickstarter!B:H, 7, FALSE)</f>
        <v>USD</v>
      </c>
      <c r="H2994">
        <f>VLOOKUP(A2994, Kickstarter!B:I, 8, FALSE)</f>
        <v>1476037510</v>
      </c>
    </row>
    <row r="2995" spans="1:8" ht="15.75" x14ac:dyDescent="0.25">
      <c r="A2995" s="1" t="s">
        <v>2993</v>
      </c>
      <c r="B2995" s="1" t="str">
        <f>VLOOKUP(A2995, Kickstarter!B:C, 2, FALSE)</f>
        <v>Help us build the Kitchen from Hell!</v>
      </c>
      <c r="C2995" s="9">
        <f>VLOOKUP(A2995, Kickstarter!B:E, 3, FALSE)</f>
        <v>1000</v>
      </c>
      <c r="D2995">
        <f>VLOOKUP(A2995, Kickstarter!B:E, 4, FALSE)</f>
        <v>1003</v>
      </c>
      <c r="E2995" t="str">
        <f>VLOOKUP(A2995, Kickstarter!B:F, 5, FALSE)</f>
        <v>successful</v>
      </c>
      <c r="F2995" t="str">
        <f>VLOOKUP(A2995, Kickstarter!B:G, 6, FALSE)</f>
        <v>US</v>
      </c>
      <c r="G2995" t="str">
        <f>VLOOKUP(A2995, Kickstarter!B:H, 7, FALSE)</f>
        <v>USD</v>
      </c>
      <c r="H2995">
        <f>VLOOKUP(A2995, Kickstarter!B:I, 8, FALSE)</f>
        <v>1455998867</v>
      </c>
    </row>
    <row r="2996" spans="1:8" ht="45" x14ac:dyDescent="0.25">
      <c r="A2996" s="1" t="s">
        <v>2994</v>
      </c>
      <c r="B2996" s="1" t="str">
        <f>VLOOKUP(A2996, Kickstarter!B:C, 2, FALSE)</f>
        <v>Help the hosts of the infamous St. Michael sustain and create epic boat parties through Halloween and into 2015</v>
      </c>
      <c r="C2996" s="9">
        <f>VLOOKUP(A2996, Kickstarter!B:E, 3, FALSE)</f>
        <v>300</v>
      </c>
      <c r="D2996">
        <f>VLOOKUP(A2996, Kickstarter!B:E, 4, FALSE)</f>
        <v>1373.24</v>
      </c>
      <c r="E2996" t="str">
        <f>VLOOKUP(A2996, Kickstarter!B:F, 5, FALSE)</f>
        <v>successful</v>
      </c>
      <c r="F2996" t="str">
        <f>VLOOKUP(A2996, Kickstarter!B:G, 6, FALSE)</f>
        <v>GB</v>
      </c>
      <c r="G2996" t="str">
        <f>VLOOKUP(A2996, Kickstarter!B:H, 7, FALSE)</f>
        <v>GBP</v>
      </c>
      <c r="H2996">
        <f>VLOOKUP(A2996, Kickstarter!B:I, 8, FALSE)</f>
        <v>1412335772</v>
      </c>
    </row>
    <row r="2997" spans="1:8" ht="60" x14ac:dyDescent="0.25">
      <c r="A2997" s="1" t="s">
        <v>2995</v>
      </c>
      <c r="B2997" s="1" t="str">
        <f>VLOOKUP(A2997, Kickstarter!B:C, 2, FALSE)</f>
        <v>Keeping the drive-in culture alive for 6 years, we now ask for your help so we can CREATE A NEW HOME and save 35MM movies!</v>
      </c>
      <c r="C2997" s="9">
        <f>VLOOKUP(A2997, Kickstarter!B:E, 3, FALSE)</f>
        <v>15000</v>
      </c>
      <c r="D2997">
        <f>VLOOKUP(A2997, Kickstarter!B:E, 4, FALSE)</f>
        <v>15744</v>
      </c>
      <c r="E2997" t="str">
        <f>VLOOKUP(A2997, Kickstarter!B:F, 5, FALSE)</f>
        <v>successful</v>
      </c>
      <c r="F2997" t="str">
        <f>VLOOKUP(A2997, Kickstarter!B:G, 6, FALSE)</f>
        <v>US</v>
      </c>
      <c r="G2997" t="str">
        <f>VLOOKUP(A2997, Kickstarter!B:H, 7, FALSE)</f>
        <v>USD</v>
      </c>
      <c r="H2997">
        <f>VLOOKUP(A2997, Kickstarter!B:I, 8, FALSE)</f>
        <v>1484841471</v>
      </c>
    </row>
    <row r="2998" spans="1:8" ht="45" x14ac:dyDescent="0.25">
      <c r="A2998" s="1" t="s">
        <v>2996</v>
      </c>
      <c r="B2998" s="1" t="str">
        <f>VLOOKUP(A2998, Kickstarter!B:C, 2, FALSE)</f>
        <v>A permanent home for comedy in Connecticut in the heart of downtown Hartford.</v>
      </c>
      <c r="C2998" s="9">
        <f>VLOOKUP(A2998, Kickstarter!B:E, 3, FALSE)</f>
        <v>35000</v>
      </c>
      <c r="D2998">
        <f>VLOOKUP(A2998, Kickstarter!B:E, 4, FALSE)</f>
        <v>60180</v>
      </c>
      <c r="E2998" t="str">
        <f>VLOOKUP(A2998, Kickstarter!B:F, 5, FALSE)</f>
        <v>successful</v>
      </c>
      <c r="F2998" t="str">
        <f>VLOOKUP(A2998, Kickstarter!B:G, 6, FALSE)</f>
        <v>US</v>
      </c>
      <c r="G2998" t="str">
        <f>VLOOKUP(A2998, Kickstarter!B:H, 7, FALSE)</f>
        <v>USD</v>
      </c>
      <c r="H2998">
        <f>VLOOKUP(A2998, Kickstarter!B:I, 8, FALSE)</f>
        <v>1432677240</v>
      </c>
    </row>
    <row r="2999" spans="1:8" ht="60" x14ac:dyDescent="0.25">
      <c r="A2999" s="1" t="s">
        <v>2997</v>
      </c>
      <c r="B2999" s="1" t="str">
        <f>VLOOKUP(A2999, Kickstarter!B:C, 2, FALSE)</f>
        <v>We're moving to a new space and upgrading our facilities to continue providing a local theatre venue and arts education program!</v>
      </c>
      <c r="C2999" s="9">
        <f>VLOOKUP(A2999, Kickstarter!B:E, 3, FALSE)</f>
        <v>10000</v>
      </c>
      <c r="D2999">
        <f>VLOOKUP(A2999, Kickstarter!B:E, 4, FALSE)</f>
        <v>10373</v>
      </c>
      <c r="E2999" t="str">
        <f>VLOOKUP(A2999, Kickstarter!B:F, 5, FALSE)</f>
        <v>successful</v>
      </c>
      <c r="F2999" t="str">
        <f>VLOOKUP(A2999, Kickstarter!B:G, 6, FALSE)</f>
        <v>US</v>
      </c>
      <c r="G2999" t="str">
        <f>VLOOKUP(A2999, Kickstarter!B:H, 7, FALSE)</f>
        <v>USD</v>
      </c>
      <c r="H2999">
        <f>VLOOKUP(A2999, Kickstarter!B:I, 8, FALSE)</f>
        <v>1488171540</v>
      </c>
    </row>
    <row r="3000" spans="1:8" ht="60" x14ac:dyDescent="0.25">
      <c r="A3000" s="1" t="s">
        <v>2998</v>
      </c>
      <c r="B3000" s="1" t="str">
        <f>VLOOKUP(A3000, Kickstarter!B:C, 2, FALSE)</f>
        <v>The New Movement works tirelessly to put Nola on the comedy map. This project will upgrade our theater and production facilities.</v>
      </c>
      <c r="C3000" s="9">
        <f>VLOOKUP(A3000, Kickstarter!B:E, 3, FALSE)</f>
        <v>50000</v>
      </c>
      <c r="D3000">
        <f>VLOOKUP(A3000, Kickstarter!B:E, 4, FALSE)</f>
        <v>51514.5</v>
      </c>
      <c r="E3000" t="str">
        <f>VLOOKUP(A3000, Kickstarter!B:F, 5, FALSE)</f>
        <v>successful</v>
      </c>
      <c r="F3000" t="str">
        <f>VLOOKUP(A3000, Kickstarter!B:G, 6, FALSE)</f>
        <v>US</v>
      </c>
      <c r="G3000" t="str">
        <f>VLOOKUP(A3000, Kickstarter!B:H, 7, FALSE)</f>
        <v>USD</v>
      </c>
      <c r="H3000">
        <f>VLOOKUP(A3000, Kickstarter!B:I, 8, FALSE)</f>
        <v>1402892700</v>
      </c>
    </row>
    <row r="3001" spans="1:8" ht="60" x14ac:dyDescent="0.25">
      <c r="A3001" s="1" t="s">
        <v>2999</v>
      </c>
      <c r="B3001" s="1" t="str">
        <f>VLOOKUP(A3001, Kickstarter!B:C, 2, FALSE)</f>
        <v>Restless Artists' Theatre is building risers and installing better lighting for our patrons.  We need to purchase raw materials.</v>
      </c>
      <c r="C3001" s="9">
        <f>VLOOKUP(A3001, Kickstarter!B:E, 3, FALSE)</f>
        <v>1350</v>
      </c>
      <c r="D3001">
        <f>VLOOKUP(A3001, Kickstarter!B:E, 4, FALSE)</f>
        <v>1605</v>
      </c>
      <c r="E3001" t="str">
        <f>VLOOKUP(A3001, Kickstarter!B:F, 5, FALSE)</f>
        <v>successful</v>
      </c>
      <c r="F3001" t="str">
        <f>VLOOKUP(A3001, Kickstarter!B:G, 6, FALSE)</f>
        <v>US</v>
      </c>
      <c r="G3001" t="str">
        <f>VLOOKUP(A3001, Kickstarter!B:H, 7, FALSE)</f>
        <v>USD</v>
      </c>
      <c r="H3001">
        <f>VLOOKUP(A3001, Kickstarter!B:I, 8, FALSE)</f>
        <v>1488333600</v>
      </c>
    </row>
    <row r="3002" spans="1:8" ht="60" x14ac:dyDescent="0.25">
      <c r="A3002" s="1" t="s">
        <v>3000</v>
      </c>
      <c r="B3002" s="1" t="str">
        <f>VLOOKUP(A3002, Kickstarter!B:C, 2, FALSE)</f>
        <v>A benefit show featuring musicians, dancers &amp; poets all under age 30 to raise money in support of LGBTQ rights and programs.</v>
      </c>
      <c r="C3002" s="9">
        <f>VLOOKUP(A3002, Kickstarter!B:E, 3, FALSE)</f>
        <v>500</v>
      </c>
      <c r="D3002">
        <f>VLOOKUP(A3002, Kickstarter!B:E, 4, FALSE)</f>
        <v>500</v>
      </c>
      <c r="E3002" t="str">
        <f>VLOOKUP(A3002, Kickstarter!B:F, 5, FALSE)</f>
        <v>successful</v>
      </c>
      <c r="F3002" t="str">
        <f>VLOOKUP(A3002, Kickstarter!B:G, 6, FALSE)</f>
        <v>US</v>
      </c>
      <c r="G3002" t="str">
        <f>VLOOKUP(A3002, Kickstarter!B:H, 7, FALSE)</f>
        <v>USD</v>
      </c>
      <c r="H3002">
        <f>VLOOKUP(A3002, Kickstarter!B:I, 8, FALSE)</f>
        <v>1485885600</v>
      </c>
    </row>
    <row r="3003" spans="1:8" ht="45" x14ac:dyDescent="0.25">
      <c r="A3003" s="1" t="s">
        <v>3001</v>
      </c>
      <c r="B3003" s="1" t="str">
        <f>VLOOKUP(A3003, Kickstarter!B:C, 2, FALSE)</f>
        <v>Get Scene Studios and Highwire Comedy Co. creating an amazing training facility and theater for Atlanta comedy and film talent!</v>
      </c>
      <c r="C3003" s="9">
        <f>VLOOKUP(A3003, Kickstarter!B:E, 3, FALSE)</f>
        <v>7214</v>
      </c>
      <c r="D3003">
        <f>VLOOKUP(A3003, Kickstarter!B:E, 4, FALSE)</f>
        <v>22991.01</v>
      </c>
      <c r="E3003" t="str">
        <f>VLOOKUP(A3003, Kickstarter!B:F, 5, FALSE)</f>
        <v>successful</v>
      </c>
      <c r="F3003" t="str">
        <f>VLOOKUP(A3003, Kickstarter!B:G, 6, FALSE)</f>
        <v>US</v>
      </c>
      <c r="G3003" t="str">
        <f>VLOOKUP(A3003, Kickstarter!B:H, 7, FALSE)</f>
        <v>USD</v>
      </c>
      <c r="H3003">
        <f>VLOOKUP(A3003, Kickstarter!B:I, 8, FALSE)</f>
        <v>1468445382</v>
      </c>
    </row>
    <row r="3004" spans="1:8" ht="30" x14ac:dyDescent="0.25">
      <c r="A3004" s="1" t="s">
        <v>3002</v>
      </c>
      <c r="B3004" s="1" t="str">
        <f>VLOOKUP(A3004, Kickstarter!B:C, 2, FALSE)</f>
        <v>Make the workshop/ small stage space at Jimmy's No 43 even better than before!</v>
      </c>
      <c r="C3004" s="9">
        <f>VLOOKUP(A3004, Kickstarter!B:E, 3, FALSE)</f>
        <v>7000</v>
      </c>
      <c r="D3004">
        <f>VLOOKUP(A3004, Kickstarter!B:E, 4, FALSE)</f>
        <v>7595.43</v>
      </c>
      <c r="E3004" t="str">
        <f>VLOOKUP(A3004, Kickstarter!B:F, 5, FALSE)</f>
        <v>successful</v>
      </c>
      <c r="F3004" t="str">
        <f>VLOOKUP(A3004, Kickstarter!B:G, 6, FALSE)</f>
        <v>US</v>
      </c>
      <c r="G3004" t="str">
        <f>VLOOKUP(A3004, Kickstarter!B:H, 7, FALSE)</f>
        <v>USD</v>
      </c>
      <c r="H3004">
        <f>VLOOKUP(A3004, Kickstarter!B:I, 8, FALSE)</f>
        <v>1356552252</v>
      </c>
    </row>
    <row r="3005" spans="1:8" ht="60" x14ac:dyDescent="0.25">
      <c r="A3005" s="1" t="s">
        <v>3003</v>
      </c>
      <c r="B3005" s="1" t="str">
        <f>VLOOKUP(A3005, Kickstarter!B:C, 2, FALSE)</f>
        <v>We finally found a place to call home! Help us move in to (and collaborate with) the NEW Fischer Creative Arts Center in Waukesha, WI!</v>
      </c>
      <c r="C3005" s="9">
        <f>VLOOKUP(A3005, Kickstarter!B:E, 3, FALSE)</f>
        <v>3000</v>
      </c>
      <c r="D3005">
        <f>VLOOKUP(A3005, Kickstarter!B:E, 4, FALSE)</f>
        <v>3035</v>
      </c>
      <c r="E3005" t="str">
        <f>VLOOKUP(A3005, Kickstarter!B:F, 5, FALSE)</f>
        <v>successful</v>
      </c>
      <c r="F3005" t="str">
        <f>VLOOKUP(A3005, Kickstarter!B:G, 6, FALSE)</f>
        <v>US</v>
      </c>
      <c r="G3005" t="str">
        <f>VLOOKUP(A3005, Kickstarter!B:H, 7, FALSE)</f>
        <v>USD</v>
      </c>
      <c r="H3005">
        <f>VLOOKUP(A3005, Kickstarter!B:I, 8, FALSE)</f>
        <v>1456811940</v>
      </c>
    </row>
    <row r="3006" spans="1:8" ht="60" x14ac:dyDescent="0.25">
      <c r="A3006" s="1" t="s">
        <v>3004</v>
      </c>
      <c r="B3006" s="1" t="str">
        <f>VLOOKUP(A3006, Kickstarter!B:C, 2, FALSE)</f>
        <v>The Agawam Cinemas is to be successfully reopened by new ownership and the twin theaters must be converted to digital projection.</v>
      </c>
      <c r="C3006" s="9">
        <f>VLOOKUP(A3006, Kickstarter!B:E, 3, FALSE)</f>
        <v>40000</v>
      </c>
      <c r="D3006">
        <f>VLOOKUP(A3006, Kickstarter!B:E, 4, FALSE)</f>
        <v>45126</v>
      </c>
      <c r="E3006" t="str">
        <f>VLOOKUP(A3006, Kickstarter!B:F, 5, FALSE)</f>
        <v>successful</v>
      </c>
      <c r="F3006" t="str">
        <f>VLOOKUP(A3006, Kickstarter!B:G, 6, FALSE)</f>
        <v>US</v>
      </c>
      <c r="G3006" t="str">
        <f>VLOOKUP(A3006, Kickstarter!B:H, 7, FALSE)</f>
        <v>USD</v>
      </c>
      <c r="H3006">
        <f>VLOOKUP(A3006, Kickstarter!B:I, 8, FALSE)</f>
        <v>1416089324</v>
      </c>
    </row>
    <row r="3007" spans="1:8" ht="60" x14ac:dyDescent="0.25">
      <c r="A3007" s="1" t="s">
        <v>3005</v>
      </c>
      <c r="B3007" s="1" t="str">
        <f>VLOOKUP(A3007, Kickstarter!B:C, 2, FALSE)</f>
        <v>Pangea House is a collectively run, all ages music venue and community space in desperate need of some renovation and updates.</v>
      </c>
      <c r="C3007" s="9">
        <f>VLOOKUP(A3007, Kickstarter!B:E, 3, FALSE)</f>
        <v>10600</v>
      </c>
      <c r="D3007">
        <f>VLOOKUP(A3007, Kickstarter!B:E, 4, FALSE)</f>
        <v>12772.6</v>
      </c>
      <c r="E3007" t="str">
        <f>VLOOKUP(A3007, Kickstarter!B:F, 5, FALSE)</f>
        <v>successful</v>
      </c>
      <c r="F3007" t="str">
        <f>VLOOKUP(A3007, Kickstarter!B:G, 6, FALSE)</f>
        <v>US</v>
      </c>
      <c r="G3007" t="str">
        <f>VLOOKUP(A3007, Kickstarter!B:H, 7, FALSE)</f>
        <v>USD</v>
      </c>
      <c r="H3007">
        <f>VLOOKUP(A3007, Kickstarter!B:I, 8, FALSE)</f>
        <v>1412611905</v>
      </c>
    </row>
    <row r="3008" spans="1:8" ht="45" x14ac:dyDescent="0.25">
      <c r="A3008" s="1" t="s">
        <v>3006</v>
      </c>
      <c r="B3008" s="1" t="str">
        <f>VLOOKUP(A3008, Kickstarter!B:C, 2, FALSE)</f>
        <v>We're an affordable theatre and rental space that can be molded into anything by anyone.</v>
      </c>
      <c r="C3008" s="9">
        <f>VLOOKUP(A3008, Kickstarter!B:E, 3, FALSE)</f>
        <v>8000</v>
      </c>
      <c r="D3008">
        <f>VLOOKUP(A3008, Kickstarter!B:E, 4, FALSE)</f>
        <v>8620</v>
      </c>
      <c r="E3008" t="str">
        <f>VLOOKUP(A3008, Kickstarter!B:F, 5, FALSE)</f>
        <v>successful</v>
      </c>
      <c r="F3008" t="str">
        <f>VLOOKUP(A3008, Kickstarter!B:G, 6, FALSE)</f>
        <v>CA</v>
      </c>
      <c r="G3008" t="str">
        <f>VLOOKUP(A3008, Kickstarter!B:H, 7, FALSE)</f>
        <v>CAD</v>
      </c>
      <c r="H3008">
        <f>VLOOKUP(A3008, Kickstarter!B:I, 8, FALSE)</f>
        <v>1418580591</v>
      </c>
    </row>
    <row r="3009" spans="1:8" ht="30" x14ac:dyDescent="0.25">
      <c r="A3009" s="1" t="s">
        <v>3007</v>
      </c>
      <c r="B3009" s="1" t="str">
        <f>VLOOKUP(A3009, Kickstarter!B:C, 2, FALSE)</f>
        <v>Consuite for 2015 CoreCon.  An adventure into insanity.</v>
      </c>
      <c r="C3009" s="9">
        <f>VLOOKUP(A3009, Kickstarter!B:E, 3, FALSE)</f>
        <v>600</v>
      </c>
      <c r="D3009">
        <f>VLOOKUP(A3009, Kickstarter!B:E, 4, FALSE)</f>
        <v>1080</v>
      </c>
      <c r="E3009" t="str">
        <f>VLOOKUP(A3009, Kickstarter!B:F, 5, FALSE)</f>
        <v>successful</v>
      </c>
      <c r="F3009" t="str">
        <f>VLOOKUP(A3009, Kickstarter!B:G, 6, FALSE)</f>
        <v>US</v>
      </c>
      <c r="G3009" t="str">
        <f>VLOOKUP(A3009, Kickstarter!B:H, 7, FALSE)</f>
        <v>USD</v>
      </c>
      <c r="H3009">
        <f>VLOOKUP(A3009, Kickstarter!B:I, 8, FALSE)</f>
        <v>1429938683</v>
      </c>
    </row>
    <row r="3010" spans="1:8" ht="45" x14ac:dyDescent="0.25">
      <c r="A3010" s="1" t="s">
        <v>3008</v>
      </c>
      <c r="B3010" s="1" t="str">
        <f>VLOOKUP(A3010, Kickstarter!B:C, 2, FALSE)</f>
        <v>Help fund Silver Spring Stage's HVAC costs for the upcoming year! Don't leave us out in the cold (pun intended)!</v>
      </c>
      <c r="C3010" s="9">
        <f>VLOOKUP(A3010, Kickstarter!B:E, 3, FALSE)</f>
        <v>3000</v>
      </c>
      <c r="D3010">
        <f>VLOOKUP(A3010, Kickstarter!B:E, 4, FALSE)</f>
        <v>3035</v>
      </c>
      <c r="E3010" t="str">
        <f>VLOOKUP(A3010, Kickstarter!B:F, 5, FALSE)</f>
        <v>successful</v>
      </c>
      <c r="F3010" t="str">
        <f>VLOOKUP(A3010, Kickstarter!B:G, 6, FALSE)</f>
        <v>US</v>
      </c>
      <c r="G3010" t="str">
        <f>VLOOKUP(A3010, Kickstarter!B:H, 7, FALSE)</f>
        <v>USD</v>
      </c>
      <c r="H3010">
        <f>VLOOKUP(A3010, Kickstarter!B:I, 8, FALSE)</f>
        <v>1453352719</v>
      </c>
    </row>
    <row r="3011" spans="1:8" ht="60" x14ac:dyDescent="0.25">
      <c r="A3011" s="1" t="s">
        <v>3009</v>
      </c>
      <c r="B3011" s="1" t="str">
        <f>VLOOKUP(A3011, Kickstarter!B:C, 2, FALSE)</f>
        <v>The Montauk Surf Museum will present ocean science, as well as the art and history of surfing to visitors and schools in creative ways.</v>
      </c>
      <c r="C3011" s="9">
        <f>VLOOKUP(A3011, Kickstarter!B:E, 3, FALSE)</f>
        <v>25000</v>
      </c>
      <c r="D3011">
        <f>VLOOKUP(A3011, Kickstarter!B:E, 4, FALSE)</f>
        <v>29939</v>
      </c>
      <c r="E3011" t="str">
        <f>VLOOKUP(A3011, Kickstarter!B:F, 5, FALSE)</f>
        <v>successful</v>
      </c>
      <c r="F3011" t="str">
        <f>VLOOKUP(A3011, Kickstarter!B:G, 6, FALSE)</f>
        <v>US</v>
      </c>
      <c r="G3011" t="str">
        <f>VLOOKUP(A3011, Kickstarter!B:H, 7, FALSE)</f>
        <v>USD</v>
      </c>
      <c r="H3011">
        <f>VLOOKUP(A3011, Kickstarter!B:I, 8, FALSE)</f>
        <v>1417012840</v>
      </c>
    </row>
    <row r="3012" spans="1:8" ht="60" x14ac:dyDescent="0.25">
      <c r="A3012" s="1" t="s">
        <v>3010</v>
      </c>
      <c r="B3012" s="1" t="str">
        <f>VLOOKUP(A3012, Kickstarter!B:C, 2, FALSE)</f>
        <v>STC &amp; the Sheboygan Area School District are working tirelessly to renovate our 30-year-old sound system. Help us sound better for you!</v>
      </c>
      <c r="C3012" s="9">
        <f>VLOOKUP(A3012, Kickstarter!B:E, 3, FALSE)</f>
        <v>1500</v>
      </c>
      <c r="D3012">
        <f>VLOOKUP(A3012, Kickstarter!B:E, 4, FALSE)</f>
        <v>2370</v>
      </c>
      <c r="E3012" t="str">
        <f>VLOOKUP(A3012, Kickstarter!B:F, 5, FALSE)</f>
        <v>successful</v>
      </c>
      <c r="F3012" t="str">
        <f>VLOOKUP(A3012, Kickstarter!B:G, 6, FALSE)</f>
        <v>US</v>
      </c>
      <c r="G3012" t="str">
        <f>VLOOKUP(A3012, Kickstarter!B:H, 7, FALSE)</f>
        <v>USD</v>
      </c>
      <c r="H3012">
        <f>VLOOKUP(A3012, Kickstarter!B:I, 8, FALSE)</f>
        <v>1424548719</v>
      </c>
    </row>
    <row r="3013" spans="1:8" ht="45" x14ac:dyDescent="0.25">
      <c r="A3013" s="1" t="s">
        <v>3011</v>
      </c>
      <c r="B3013" s="1" t="str">
        <f>VLOOKUP(A3013, Kickstarter!B:C, 2, FALSE)</f>
        <v>Necesitamos tu ayuda para poder llevar la magia del teatro universitario al Teatro Lagrada de Madrid el 23 de diciembre :)</v>
      </c>
      <c r="C3013" s="9">
        <f>VLOOKUP(A3013, Kickstarter!B:E, 3, FALSE)</f>
        <v>300</v>
      </c>
      <c r="D3013">
        <f>VLOOKUP(A3013, Kickstarter!B:E, 4, FALSE)</f>
        <v>371</v>
      </c>
      <c r="E3013" t="str">
        <f>VLOOKUP(A3013, Kickstarter!B:F, 5, FALSE)</f>
        <v>successful</v>
      </c>
      <c r="F3013" t="str">
        <f>VLOOKUP(A3013, Kickstarter!B:G, 6, FALSE)</f>
        <v>ES</v>
      </c>
      <c r="G3013" t="str">
        <f>VLOOKUP(A3013, Kickstarter!B:H, 7, FALSE)</f>
        <v>EUR</v>
      </c>
      <c r="H3013">
        <f>VLOOKUP(A3013, Kickstarter!B:I, 8, FALSE)</f>
        <v>1450911540</v>
      </c>
    </row>
    <row r="3014" spans="1:8" ht="45" x14ac:dyDescent="0.25">
      <c r="A3014" s="1" t="s">
        <v>3012</v>
      </c>
      <c r="B3014" s="1" t="str">
        <f>VLOOKUP(A3014, Kickstarter!B:C, 2, FALSE)</f>
        <v>Spring Theatre has recently found a new home in the heart of Winston Salem. We need your help for an up-lifting up-fit!</v>
      </c>
      <c r="C3014" s="9">
        <f>VLOOKUP(A3014, Kickstarter!B:E, 3, FALSE)</f>
        <v>4000</v>
      </c>
      <c r="D3014">
        <f>VLOOKUP(A3014, Kickstarter!B:E, 4, FALSE)</f>
        <v>4685</v>
      </c>
      <c r="E3014" t="str">
        <f>VLOOKUP(A3014, Kickstarter!B:F, 5, FALSE)</f>
        <v>successful</v>
      </c>
      <c r="F3014" t="str">
        <f>VLOOKUP(A3014, Kickstarter!B:G, 6, FALSE)</f>
        <v>US</v>
      </c>
      <c r="G3014" t="str">
        <f>VLOOKUP(A3014, Kickstarter!B:H, 7, FALSE)</f>
        <v>USD</v>
      </c>
      <c r="H3014">
        <f>VLOOKUP(A3014, Kickstarter!B:I, 8, FALSE)</f>
        <v>1423587130</v>
      </c>
    </row>
    <row r="3015" spans="1:8" ht="45" x14ac:dyDescent="0.25">
      <c r="A3015" s="1" t="s">
        <v>3013</v>
      </c>
      <c r="B3015" s="1" t="str">
        <f>VLOOKUP(A3015, Kickstarter!B:C, 2, FALSE)</f>
        <v>Barebones Productions is developing a new theater and performance facility in Braddock, Pa. "The barebones black box"</v>
      </c>
      <c r="C3015" s="9">
        <f>VLOOKUP(A3015, Kickstarter!B:E, 3, FALSE)</f>
        <v>10000</v>
      </c>
      <c r="D3015">
        <f>VLOOKUP(A3015, Kickstarter!B:E, 4, FALSE)</f>
        <v>15696</v>
      </c>
      <c r="E3015" t="str">
        <f>VLOOKUP(A3015, Kickstarter!B:F, 5, FALSE)</f>
        <v>successful</v>
      </c>
      <c r="F3015" t="str">
        <f>VLOOKUP(A3015, Kickstarter!B:G, 6, FALSE)</f>
        <v>US</v>
      </c>
      <c r="G3015" t="str">
        <f>VLOOKUP(A3015, Kickstarter!B:H, 7, FALSE)</f>
        <v>USD</v>
      </c>
      <c r="H3015">
        <f>VLOOKUP(A3015, Kickstarter!B:I, 8, FALSE)</f>
        <v>1434917049</v>
      </c>
    </row>
    <row r="3016" spans="1:8" ht="60" x14ac:dyDescent="0.25">
      <c r="A3016" s="1" t="s">
        <v>3014</v>
      </c>
      <c r="B3016" s="1" t="str">
        <f>VLOOKUP(A3016, Kickstarter!B:C, 2, FALSE)</f>
        <v>Help build an immersion experience for kids to have fun with Santa and make their Christmas season shine just a little bit brighter.</v>
      </c>
      <c r="C3016" s="9">
        <f>VLOOKUP(A3016, Kickstarter!B:E, 3, FALSE)</f>
        <v>25000</v>
      </c>
      <c r="D3016">
        <f>VLOOKUP(A3016, Kickstarter!B:E, 4, FALSE)</f>
        <v>28276</v>
      </c>
      <c r="E3016" t="str">
        <f>VLOOKUP(A3016, Kickstarter!B:F, 5, FALSE)</f>
        <v>successful</v>
      </c>
      <c r="F3016" t="str">
        <f>VLOOKUP(A3016, Kickstarter!B:G, 6, FALSE)</f>
        <v>US</v>
      </c>
      <c r="G3016" t="str">
        <f>VLOOKUP(A3016, Kickstarter!B:H, 7, FALSE)</f>
        <v>USD</v>
      </c>
      <c r="H3016">
        <f>VLOOKUP(A3016, Kickstarter!B:I, 8, FALSE)</f>
        <v>1415163600</v>
      </c>
    </row>
    <row r="3017" spans="1:8" ht="45" x14ac:dyDescent="0.25">
      <c r="A3017" s="1" t="s">
        <v>3015</v>
      </c>
      <c r="B3017" s="1" t="str">
        <f>VLOOKUP(A3017, Kickstarter!B:C, 2, FALSE)</f>
        <v>We're turning an old yogurt shop into a live theater in downtown Charleston.   Please help us hang our sign!</v>
      </c>
      <c r="C3017" s="9">
        <f>VLOOKUP(A3017, Kickstarter!B:E, 3, FALSE)</f>
        <v>3400</v>
      </c>
      <c r="D3017">
        <f>VLOOKUP(A3017, Kickstarter!B:E, 4, FALSE)</f>
        <v>3508</v>
      </c>
      <c r="E3017" t="str">
        <f>VLOOKUP(A3017, Kickstarter!B:F, 5, FALSE)</f>
        <v>successful</v>
      </c>
      <c r="F3017" t="str">
        <f>VLOOKUP(A3017, Kickstarter!B:G, 6, FALSE)</f>
        <v>US</v>
      </c>
      <c r="G3017" t="str">
        <f>VLOOKUP(A3017, Kickstarter!B:H, 7, FALSE)</f>
        <v>USD</v>
      </c>
      <c r="H3017">
        <f>VLOOKUP(A3017, Kickstarter!B:I, 8, FALSE)</f>
        <v>1402459200</v>
      </c>
    </row>
    <row r="3018" spans="1:8" ht="60" x14ac:dyDescent="0.25">
      <c r="A3018" s="1" t="s">
        <v>3016</v>
      </c>
      <c r="B3018" s="1" t="str">
        <f>VLOOKUP(A3018, Kickstarter!B:C, 2, FALSE)</f>
        <v>Let there be sound! Make our new theatre more accessible by installing a modern sound and hearing assistance system for our audience.</v>
      </c>
      <c r="C3018" s="9">
        <f>VLOOKUP(A3018, Kickstarter!B:E, 3, FALSE)</f>
        <v>8500</v>
      </c>
      <c r="D3018">
        <f>VLOOKUP(A3018, Kickstarter!B:E, 4, FALSE)</f>
        <v>8722</v>
      </c>
      <c r="E3018" t="str">
        <f>VLOOKUP(A3018, Kickstarter!B:F, 5, FALSE)</f>
        <v>successful</v>
      </c>
      <c r="F3018" t="str">
        <f>VLOOKUP(A3018, Kickstarter!B:G, 6, FALSE)</f>
        <v>US</v>
      </c>
      <c r="G3018" t="str">
        <f>VLOOKUP(A3018, Kickstarter!B:H, 7, FALSE)</f>
        <v>USD</v>
      </c>
      <c r="H3018">
        <f>VLOOKUP(A3018, Kickstarter!B:I, 8, FALSE)</f>
        <v>1405688952</v>
      </c>
    </row>
    <row r="3019" spans="1:8" ht="60" x14ac:dyDescent="0.25">
      <c r="A3019" s="1" t="s">
        <v>3017</v>
      </c>
      <c r="B3019" s="1" t="str">
        <f>VLOOKUP(A3019, Kickstarter!B:C, 2, FALSE)</f>
        <v>Help us build a 200 seat theater and classroom space in North Andover, MA. Let's get kids off the screens, and into the spotlight!</v>
      </c>
      <c r="C3019" s="9">
        <f>VLOOKUP(A3019, Kickstarter!B:E, 3, FALSE)</f>
        <v>22000</v>
      </c>
      <c r="D3019">
        <f>VLOOKUP(A3019, Kickstarter!B:E, 4, FALSE)</f>
        <v>23285</v>
      </c>
      <c r="E3019" t="str">
        <f>VLOOKUP(A3019, Kickstarter!B:F, 5, FALSE)</f>
        <v>successful</v>
      </c>
      <c r="F3019" t="str">
        <f>VLOOKUP(A3019, Kickstarter!B:G, 6, FALSE)</f>
        <v>US</v>
      </c>
      <c r="G3019" t="str">
        <f>VLOOKUP(A3019, Kickstarter!B:H, 7, FALSE)</f>
        <v>USD</v>
      </c>
      <c r="H3019">
        <f>VLOOKUP(A3019, Kickstarter!B:I, 8, FALSE)</f>
        <v>1408566243</v>
      </c>
    </row>
    <row r="3020" spans="1:8" ht="60" x14ac:dyDescent="0.25">
      <c r="A3020" s="1" t="s">
        <v>3018</v>
      </c>
      <c r="B3020" s="1" t="str">
        <f>VLOOKUP(A3020, Kickstarter!B:C, 2, FALSE)</f>
        <v>Le projet vise la crÃ©ation dâ€™un lieu de rÃ©sidence, recherche et formation dÃ©diÃ© Ã  l'art vivant, l'image et la narration.</v>
      </c>
      <c r="C3020" s="9">
        <f>VLOOKUP(A3020, Kickstarter!B:E, 3, FALSE)</f>
        <v>4200</v>
      </c>
      <c r="D3020">
        <f>VLOOKUP(A3020, Kickstarter!B:E, 4, FALSE)</f>
        <v>4230</v>
      </c>
      <c r="E3020" t="str">
        <f>VLOOKUP(A3020, Kickstarter!B:F, 5, FALSE)</f>
        <v>successful</v>
      </c>
      <c r="F3020" t="str">
        <f>VLOOKUP(A3020, Kickstarter!B:G, 6, FALSE)</f>
        <v>FR</v>
      </c>
      <c r="G3020" t="str">
        <f>VLOOKUP(A3020, Kickstarter!B:H, 7, FALSE)</f>
        <v>EUR</v>
      </c>
      <c r="H3020">
        <f>VLOOKUP(A3020, Kickstarter!B:I, 8, FALSE)</f>
        <v>1437429600</v>
      </c>
    </row>
    <row r="3021" spans="1:8" ht="60" x14ac:dyDescent="0.25">
      <c r="A3021" s="1" t="s">
        <v>3019</v>
      </c>
      <c r="B3021" s="1" t="str">
        <f>VLOOKUP(A3021, Kickstarter!B:C, 2, FALSE)</f>
        <v>We plan to transition from 35mm to the new digital projection format to continue to show current first run films for our community.</v>
      </c>
      <c r="C3021" s="9">
        <f>VLOOKUP(A3021, Kickstarter!B:E, 3, FALSE)</f>
        <v>15000</v>
      </c>
      <c r="D3021">
        <f>VLOOKUP(A3021, Kickstarter!B:E, 4, FALSE)</f>
        <v>18185</v>
      </c>
      <c r="E3021" t="str">
        <f>VLOOKUP(A3021, Kickstarter!B:F, 5, FALSE)</f>
        <v>successful</v>
      </c>
      <c r="F3021" t="str">
        <f>VLOOKUP(A3021, Kickstarter!B:G, 6, FALSE)</f>
        <v>US</v>
      </c>
      <c r="G3021" t="str">
        <f>VLOOKUP(A3021, Kickstarter!B:H, 7, FALSE)</f>
        <v>USD</v>
      </c>
      <c r="H3021">
        <f>VLOOKUP(A3021, Kickstarter!B:I, 8, FALSE)</f>
        <v>1401159600</v>
      </c>
    </row>
    <row r="3022" spans="1:8" ht="60" x14ac:dyDescent="0.25">
      <c r="A3022" s="1" t="s">
        <v>3020</v>
      </c>
      <c r="B3022" s="1" t="str">
        <f>VLOOKUP(A3022, Kickstarter!B:C, 2, FALSE)</f>
        <v>Any donation--big or small--will help us upgrade our studio/rehearsal space into a black box theater and offer even more programs.</v>
      </c>
      <c r="C3022" s="9">
        <f>VLOOKUP(A3022, Kickstarter!B:E, 3, FALSE)</f>
        <v>7000</v>
      </c>
      <c r="D3022">
        <f>VLOOKUP(A3022, Kickstarter!B:E, 4, FALSE)</f>
        <v>7040</v>
      </c>
      <c r="E3022" t="str">
        <f>VLOOKUP(A3022, Kickstarter!B:F, 5, FALSE)</f>
        <v>successful</v>
      </c>
      <c r="F3022" t="str">
        <f>VLOOKUP(A3022, Kickstarter!B:G, 6, FALSE)</f>
        <v>US</v>
      </c>
      <c r="G3022" t="str">
        <f>VLOOKUP(A3022, Kickstarter!B:H, 7, FALSE)</f>
        <v>USD</v>
      </c>
      <c r="H3022">
        <f>VLOOKUP(A3022, Kickstarter!B:I, 8, FALSE)</f>
        <v>1439583533</v>
      </c>
    </row>
    <row r="3023" spans="1:8" ht="45" x14ac:dyDescent="0.25">
      <c r="A3023" s="1" t="s">
        <v>3021</v>
      </c>
      <c r="B3023" s="1" t="str">
        <f>VLOOKUP(A3023, Kickstarter!B:C, 2, FALSE)</f>
        <v>At the end of October 2016, 2nd Story will be moving from its current office space to a storefront space in Albany Park, Chicago, IL.</v>
      </c>
      <c r="C3023" s="9">
        <f>VLOOKUP(A3023, Kickstarter!B:E, 3, FALSE)</f>
        <v>4500</v>
      </c>
      <c r="D3023">
        <f>VLOOKUP(A3023, Kickstarter!B:E, 4, FALSE)</f>
        <v>5221</v>
      </c>
      <c r="E3023" t="str">
        <f>VLOOKUP(A3023, Kickstarter!B:F, 5, FALSE)</f>
        <v>successful</v>
      </c>
      <c r="F3023" t="str">
        <f>VLOOKUP(A3023, Kickstarter!B:G, 6, FALSE)</f>
        <v>US</v>
      </c>
      <c r="G3023" t="str">
        <f>VLOOKUP(A3023, Kickstarter!B:H, 7, FALSE)</f>
        <v>USD</v>
      </c>
      <c r="H3023">
        <f>VLOOKUP(A3023, Kickstarter!B:I, 8, FALSE)</f>
        <v>1479794340</v>
      </c>
    </row>
    <row r="3024" spans="1:8" ht="60" x14ac:dyDescent="0.25">
      <c r="A3024" s="1" t="s">
        <v>3022</v>
      </c>
      <c r="B3024" s="1" t="str">
        <f>VLOOKUP(A3024, Kickstarter!B:C, 2, FALSE)</f>
        <v>Help us launch a new performing arts complex in Cambridge! The Thalia provides space for performance, rehearsals, and collaboration!</v>
      </c>
      <c r="C3024" s="9">
        <f>VLOOKUP(A3024, Kickstarter!B:E, 3, FALSE)</f>
        <v>10000</v>
      </c>
      <c r="D3024">
        <f>VLOOKUP(A3024, Kickstarter!B:E, 4, FALSE)</f>
        <v>10088</v>
      </c>
      <c r="E3024" t="str">
        <f>VLOOKUP(A3024, Kickstarter!B:F, 5, FALSE)</f>
        <v>successful</v>
      </c>
      <c r="F3024" t="str">
        <f>VLOOKUP(A3024, Kickstarter!B:G, 6, FALSE)</f>
        <v>US</v>
      </c>
      <c r="G3024" t="str">
        <f>VLOOKUP(A3024, Kickstarter!B:H, 7, FALSE)</f>
        <v>USD</v>
      </c>
      <c r="H3024">
        <f>VLOOKUP(A3024, Kickstarter!B:I, 8, FALSE)</f>
        <v>1472338409</v>
      </c>
    </row>
    <row r="3025" spans="1:8" ht="60" x14ac:dyDescent="0.25">
      <c r="A3025" s="1" t="s">
        <v>3023</v>
      </c>
      <c r="B3025" s="1" t="str">
        <f>VLOOKUP(A3025, Kickstarter!B:C, 2, FALSE)</f>
        <v>Antonia Goddard Productions in association with Jethro Compton Productions presents THE NIGHT WATCH, an exciting new historical drama.</v>
      </c>
      <c r="C3025" s="9">
        <f>VLOOKUP(A3025, Kickstarter!B:E, 3, FALSE)</f>
        <v>700</v>
      </c>
      <c r="D3025">
        <f>VLOOKUP(A3025, Kickstarter!B:E, 4, FALSE)</f>
        <v>721</v>
      </c>
      <c r="E3025" t="str">
        <f>VLOOKUP(A3025, Kickstarter!B:F, 5, FALSE)</f>
        <v>successful</v>
      </c>
      <c r="F3025" t="str">
        <f>VLOOKUP(A3025, Kickstarter!B:G, 6, FALSE)</f>
        <v>GB</v>
      </c>
      <c r="G3025" t="str">
        <f>VLOOKUP(A3025, Kickstarter!B:H, 7, FALSE)</f>
        <v>GBP</v>
      </c>
      <c r="H3025">
        <f>VLOOKUP(A3025, Kickstarter!B:I, 8, FALSE)</f>
        <v>1434039186</v>
      </c>
    </row>
    <row r="3026" spans="1:8" ht="60" x14ac:dyDescent="0.25">
      <c r="A3026" s="1" t="s">
        <v>3024</v>
      </c>
      <c r="B3026" s="1" t="str">
        <f>VLOOKUP(A3026, Kickstarter!B:C, 2, FALSE)</f>
        <v>Steel City Improv Theater has found a new space in the Shadyside neighborhood of Pittsburgh and we're raising $5000 to build it!</v>
      </c>
      <c r="C3026" s="9">
        <f>VLOOKUP(A3026, Kickstarter!B:E, 3, FALSE)</f>
        <v>5000</v>
      </c>
      <c r="D3026">
        <f>VLOOKUP(A3026, Kickstarter!B:E, 4, FALSE)</f>
        <v>12321</v>
      </c>
      <c r="E3026" t="str">
        <f>VLOOKUP(A3026, Kickstarter!B:F, 5, FALSE)</f>
        <v>successful</v>
      </c>
      <c r="F3026" t="str">
        <f>VLOOKUP(A3026, Kickstarter!B:G, 6, FALSE)</f>
        <v>US</v>
      </c>
      <c r="G3026" t="str">
        <f>VLOOKUP(A3026, Kickstarter!B:H, 7, FALSE)</f>
        <v>USD</v>
      </c>
      <c r="H3026">
        <f>VLOOKUP(A3026, Kickstarter!B:I, 8, FALSE)</f>
        <v>1349567475</v>
      </c>
    </row>
    <row r="3027" spans="1:8" ht="45" x14ac:dyDescent="0.25">
      <c r="A3027" s="1" t="s">
        <v>3025</v>
      </c>
      <c r="B3027" s="1" t="str">
        <f>VLOOKUP(A3027, Kickstarter!B:C, 2, FALSE)</f>
        <v>Be part of building Cardiff's first pub theatre, located right in the city centre. Launching January 2015.</v>
      </c>
      <c r="C3027" s="9">
        <f>VLOOKUP(A3027, Kickstarter!B:E, 3, FALSE)</f>
        <v>2500</v>
      </c>
      <c r="D3027">
        <f>VLOOKUP(A3027, Kickstarter!B:E, 4, FALSE)</f>
        <v>7555</v>
      </c>
      <c r="E3027" t="str">
        <f>VLOOKUP(A3027, Kickstarter!B:F, 5, FALSE)</f>
        <v>successful</v>
      </c>
      <c r="F3027" t="str">
        <f>VLOOKUP(A3027, Kickstarter!B:G, 6, FALSE)</f>
        <v>GB</v>
      </c>
      <c r="G3027" t="str">
        <f>VLOOKUP(A3027, Kickstarter!B:H, 7, FALSE)</f>
        <v>GBP</v>
      </c>
      <c r="H3027">
        <f>VLOOKUP(A3027, Kickstarter!B:I, 8, FALSE)</f>
        <v>1401465600</v>
      </c>
    </row>
    <row r="3028" spans="1:8" ht="60" x14ac:dyDescent="0.25">
      <c r="A3028" s="1" t="s">
        <v>3026</v>
      </c>
      <c r="B3028" s="1" t="str">
        <f>VLOOKUP(A3028, Kickstarter!B:C, 2, FALSE)</f>
        <v>The Bohemian Balcony is a innovate multi-arts venue created by the people for the community. A platform for our arts to grow and shine.</v>
      </c>
      <c r="C3028" s="9">
        <f>VLOOKUP(A3028, Kickstarter!B:E, 3, FALSE)</f>
        <v>900</v>
      </c>
      <c r="D3028">
        <f>VLOOKUP(A3028, Kickstarter!B:E, 4, FALSE)</f>
        <v>1290</v>
      </c>
      <c r="E3028" t="str">
        <f>VLOOKUP(A3028, Kickstarter!B:F, 5, FALSE)</f>
        <v>successful</v>
      </c>
      <c r="F3028" t="str">
        <f>VLOOKUP(A3028, Kickstarter!B:G, 6, FALSE)</f>
        <v>GB</v>
      </c>
      <c r="G3028" t="str">
        <f>VLOOKUP(A3028, Kickstarter!B:H, 7, FALSE)</f>
        <v>GBP</v>
      </c>
      <c r="H3028">
        <f>VLOOKUP(A3028, Kickstarter!B:I, 8, FALSE)</f>
        <v>1488538892</v>
      </c>
    </row>
    <row r="3029" spans="1:8" ht="45" x14ac:dyDescent="0.25">
      <c r="A3029" s="1" t="s">
        <v>3027</v>
      </c>
      <c r="B3029" s="1" t="str">
        <f>VLOOKUP(A3029, Kickstarter!B:C, 2, FALSE)</f>
        <v>Wavy says let's LIGHT UP THE RAINBOW STAGE and as our stretch reward we'll throw all of us a PARTY!</v>
      </c>
      <c r="C3029" s="9">
        <f>VLOOKUP(A3029, Kickstarter!B:E, 3, FALSE)</f>
        <v>40000</v>
      </c>
      <c r="D3029">
        <f>VLOOKUP(A3029, Kickstarter!B:E, 4, FALSE)</f>
        <v>52576</v>
      </c>
      <c r="E3029" t="str">
        <f>VLOOKUP(A3029, Kickstarter!B:F, 5, FALSE)</f>
        <v>successful</v>
      </c>
      <c r="F3029" t="str">
        <f>VLOOKUP(A3029, Kickstarter!B:G, 6, FALSE)</f>
        <v>US</v>
      </c>
      <c r="G3029" t="str">
        <f>VLOOKUP(A3029, Kickstarter!B:H, 7, FALSE)</f>
        <v>USD</v>
      </c>
      <c r="H3029">
        <f>VLOOKUP(A3029, Kickstarter!B:I, 8, FALSE)</f>
        <v>1426866851</v>
      </c>
    </row>
    <row r="3030" spans="1:8" ht="30" x14ac:dyDescent="0.25">
      <c r="A3030" s="1" t="s">
        <v>3028</v>
      </c>
      <c r="B3030" s="1" t="str">
        <f>VLOOKUP(A3030, Kickstarter!B:C, 2, FALSE)</f>
        <v>We have a space! Help us fill it with a stage, chairs, gear and audiences' laughter!</v>
      </c>
      <c r="C3030" s="9">
        <f>VLOOKUP(A3030, Kickstarter!B:E, 3, FALSE)</f>
        <v>5000</v>
      </c>
      <c r="D3030">
        <f>VLOOKUP(A3030, Kickstarter!B:E, 4, FALSE)</f>
        <v>8401</v>
      </c>
      <c r="E3030" t="str">
        <f>VLOOKUP(A3030, Kickstarter!B:F, 5, FALSE)</f>
        <v>successful</v>
      </c>
      <c r="F3030" t="str">
        <f>VLOOKUP(A3030, Kickstarter!B:G, 6, FALSE)</f>
        <v>US</v>
      </c>
      <c r="G3030" t="str">
        <f>VLOOKUP(A3030, Kickstarter!B:H, 7, FALSE)</f>
        <v>USD</v>
      </c>
      <c r="H3030">
        <f>VLOOKUP(A3030, Kickstarter!B:I, 8, FALSE)</f>
        <v>1471242025</v>
      </c>
    </row>
    <row r="3031" spans="1:8" ht="60" x14ac:dyDescent="0.25">
      <c r="A3031" s="1" t="s">
        <v>3029</v>
      </c>
      <c r="B3031" s="1" t="str">
        <f>VLOOKUP(A3031, Kickstarter!B:C, 2, FALSE)</f>
        <v>We're building a new theatre venue in Austin! Austin is growing, but we are losing space for artists- help us keep local theatre alive!</v>
      </c>
      <c r="C3031" s="9">
        <f>VLOOKUP(A3031, Kickstarter!B:E, 3, FALSE)</f>
        <v>30000</v>
      </c>
      <c r="D3031">
        <f>VLOOKUP(A3031, Kickstarter!B:E, 4, FALSE)</f>
        <v>32903</v>
      </c>
      <c r="E3031" t="str">
        <f>VLOOKUP(A3031, Kickstarter!B:F, 5, FALSE)</f>
        <v>successful</v>
      </c>
      <c r="F3031" t="str">
        <f>VLOOKUP(A3031, Kickstarter!B:G, 6, FALSE)</f>
        <v>US</v>
      </c>
      <c r="G3031" t="str">
        <f>VLOOKUP(A3031, Kickstarter!B:H, 7, FALSE)</f>
        <v>USD</v>
      </c>
      <c r="H3031">
        <f>VLOOKUP(A3031, Kickstarter!B:I, 8, FALSE)</f>
        <v>1416285300</v>
      </c>
    </row>
    <row r="3032" spans="1:8" ht="60" x14ac:dyDescent="0.25">
      <c r="A3032" s="1" t="s">
        <v>3030</v>
      </c>
      <c r="B3032" s="1" t="str">
        <f>VLOOKUP(A3032, Kickstarter!B:C, 2, FALSE)</f>
        <v>Guilford Center Stage is a new project bringing theater to our 1896 Grange; we need to purchase simple theater lighting for our stage.</v>
      </c>
      <c r="C3032" s="9">
        <f>VLOOKUP(A3032, Kickstarter!B:E, 3, FALSE)</f>
        <v>1750</v>
      </c>
      <c r="D3032">
        <f>VLOOKUP(A3032, Kickstarter!B:E, 4, FALSE)</f>
        <v>1867</v>
      </c>
      <c r="E3032" t="str">
        <f>VLOOKUP(A3032, Kickstarter!B:F, 5, FALSE)</f>
        <v>successful</v>
      </c>
      <c r="F3032" t="str">
        <f>VLOOKUP(A3032, Kickstarter!B:G, 6, FALSE)</f>
        <v>US</v>
      </c>
      <c r="G3032" t="str">
        <f>VLOOKUP(A3032, Kickstarter!B:H, 7, FALSE)</f>
        <v>USD</v>
      </c>
      <c r="H3032">
        <f>VLOOKUP(A3032, Kickstarter!B:I, 8, FALSE)</f>
        <v>1442426171</v>
      </c>
    </row>
    <row r="3033" spans="1:8" ht="75" x14ac:dyDescent="0.25">
      <c r="A3033" s="1" t="s">
        <v>3031</v>
      </c>
      <c r="B3033" s="1" t="str">
        <f>VLOOKUP(A3033, Kickstarter!B:C, 2, FALSE)</f>
        <v>Blue Thyme Nights is the production of Am I Blue by Beth Henley &amp; Thymus Vulgaris by Lanford  Wilson.
Artwork by Charlotte Ager</v>
      </c>
      <c r="C3033" s="9">
        <f>VLOOKUP(A3033, Kickstarter!B:E, 3, FALSE)</f>
        <v>1500</v>
      </c>
      <c r="D3033">
        <f>VLOOKUP(A3033, Kickstarter!B:E, 4, FALSE)</f>
        <v>1500</v>
      </c>
      <c r="E3033" t="str">
        <f>VLOOKUP(A3033, Kickstarter!B:F, 5, FALSE)</f>
        <v>successful</v>
      </c>
      <c r="F3033" t="str">
        <f>VLOOKUP(A3033, Kickstarter!B:G, 6, FALSE)</f>
        <v>US</v>
      </c>
      <c r="G3033" t="str">
        <f>VLOOKUP(A3033, Kickstarter!B:H, 7, FALSE)</f>
        <v>USD</v>
      </c>
      <c r="H3033">
        <f>VLOOKUP(A3033, Kickstarter!B:I, 8, FALSE)</f>
        <v>1476479447</v>
      </c>
    </row>
    <row r="3034" spans="1:8" ht="60" x14ac:dyDescent="0.25">
      <c r="A3034" s="1" t="s">
        <v>3032</v>
      </c>
      <c r="B3034" s="1" t="str">
        <f>VLOOKUP(A3034, Kickstarter!B:C, 2, FALSE)</f>
        <v>One night only, not-for-profit, neighborhood haunted attraction that will scare your mask off! Coming this Halloween.</v>
      </c>
      <c r="C3034" s="9">
        <f>VLOOKUP(A3034, Kickstarter!B:E, 3, FALSE)</f>
        <v>1000</v>
      </c>
      <c r="D3034">
        <f>VLOOKUP(A3034, Kickstarter!B:E, 4, FALSE)</f>
        <v>1272</v>
      </c>
      <c r="E3034" t="str">
        <f>VLOOKUP(A3034, Kickstarter!B:F, 5, FALSE)</f>
        <v>successful</v>
      </c>
      <c r="F3034" t="str">
        <f>VLOOKUP(A3034, Kickstarter!B:G, 6, FALSE)</f>
        <v>US</v>
      </c>
      <c r="G3034" t="str">
        <f>VLOOKUP(A3034, Kickstarter!B:H, 7, FALSE)</f>
        <v>USD</v>
      </c>
      <c r="H3034">
        <f>VLOOKUP(A3034, Kickstarter!B:I, 8, FALSE)</f>
        <v>1441933459</v>
      </c>
    </row>
    <row r="3035" spans="1:8" ht="45" x14ac:dyDescent="0.25">
      <c r="A3035" s="1" t="s">
        <v>3033</v>
      </c>
      <c r="B3035" s="1" t="str">
        <f>VLOOKUP(A3035, Kickstarter!B:C, 2, FALSE)</f>
        <v>Finally Stagelights will have a space of our very own!  Be a part of this exciting new adventure in Greensboro!!</v>
      </c>
      <c r="C3035" s="9">
        <f>VLOOKUP(A3035, Kickstarter!B:E, 3, FALSE)</f>
        <v>3000</v>
      </c>
      <c r="D3035">
        <f>VLOOKUP(A3035, Kickstarter!B:E, 4, FALSE)</f>
        <v>4396</v>
      </c>
      <c r="E3035" t="str">
        <f>VLOOKUP(A3035, Kickstarter!B:F, 5, FALSE)</f>
        <v>successful</v>
      </c>
      <c r="F3035" t="str">
        <f>VLOOKUP(A3035, Kickstarter!B:G, 6, FALSE)</f>
        <v>US</v>
      </c>
      <c r="G3035" t="str">
        <f>VLOOKUP(A3035, Kickstarter!B:H, 7, FALSE)</f>
        <v>USD</v>
      </c>
      <c r="H3035">
        <f>VLOOKUP(A3035, Kickstarter!B:I, 8, FALSE)</f>
        <v>1471487925</v>
      </c>
    </row>
    <row r="3036" spans="1:8" ht="75" x14ac:dyDescent="0.25">
      <c r="A3036" s="1" t="s">
        <v>3034</v>
      </c>
      <c r="B3036" s="1" t="str">
        <f>VLOOKUP(A3036, Kickstarter!B:C, 2, FALSE)</f>
        <v>Pretty please with popcorn on top!Help!!
Our family owned &amp; operated Theatre in Fairfax VA is looking to get help upgrading our seats.</v>
      </c>
      <c r="C3036" s="9">
        <f>VLOOKUP(A3036, Kickstarter!B:E, 3, FALSE)</f>
        <v>100000</v>
      </c>
      <c r="D3036">
        <f>VLOOKUP(A3036, Kickstarter!B:E, 4, FALSE)</f>
        <v>112536</v>
      </c>
      <c r="E3036" t="str">
        <f>VLOOKUP(A3036, Kickstarter!B:F, 5, FALSE)</f>
        <v>successful</v>
      </c>
      <c r="F3036" t="str">
        <f>VLOOKUP(A3036, Kickstarter!B:G, 6, FALSE)</f>
        <v>US</v>
      </c>
      <c r="G3036" t="str">
        <f>VLOOKUP(A3036, Kickstarter!B:H, 7, FALSE)</f>
        <v>USD</v>
      </c>
      <c r="H3036">
        <f>VLOOKUP(A3036, Kickstarter!B:I, 8, FALSE)</f>
        <v>1477972740</v>
      </c>
    </row>
    <row r="3037" spans="1:8" ht="45" x14ac:dyDescent="0.25">
      <c r="A3037" s="1" t="s">
        <v>3035</v>
      </c>
      <c r="B3037" s="1" t="str">
        <f>VLOOKUP(A3037, Kickstarter!B:C, 2, FALSE)</f>
        <v>Help create a permanent home for live comedy shows and classes in Downtown RVA.</v>
      </c>
      <c r="C3037" s="9">
        <f>VLOOKUP(A3037, Kickstarter!B:E, 3, FALSE)</f>
        <v>25000</v>
      </c>
      <c r="D3037">
        <f>VLOOKUP(A3037, Kickstarter!B:E, 4, FALSE)</f>
        <v>27196.71</v>
      </c>
      <c r="E3037" t="str">
        <f>VLOOKUP(A3037, Kickstarter!B:F, 5, FALSE)</f>
        <v>successful</v>
      </c>
      <c r="F3037" t="str">
        <f>VLOOKUP(A3037, Kickstarter!B:G, 6, FALSE)</f>
        <v>US</v>
      </c>
      <c r="G3037" t="str">
        <f>VLOOKUP(A3037, Kickstarter!B:H, 7, FALSE)</f>
        <v>USD</v>
      </c>
      <c r="H3037">
        <f>VLOOKUP(A3037, Kickstarter!B:I, 8, FALSE)</f>
        <v>1367674009</v>
      </c>
    </row>
    <row r="3038" spans="1:8" ht="60" x14ac:dyDescent="0.25">
      <c r="A3038" s="1" t="s">
        <v>3036</v>
      </c>
      <c r="B3038" s="1" t="str">
        <f>VLOOKUP(A3038, Kickstarter!B:C, 2, FALSE)</f>
        <v>Help Synetic Theater create a new Studio to produce amazing  shows in the 2013/14 season and train awesome artists of all ages!</v>
      </c>
      <c r="C3038" s="9">
        <f>VLOOKUP(A3038, Kickstarter!B:E, 3, FALSE)</f>
        <v>25000</v>
      </c>
      <c r="D3038">
        <f>VLOOKUP(A3038, Kickstarter!B:E, 4, FALSE)</f>
        <v>31683</v>
      </c>
      <c r="E3038" t="str">
        <f>VLOOKUP(A3038, Kickstarter!B:F, 5, FALSE)</f>
        <v>successful</v>
      </c>
      <c r="F3038" t="str">
        <f>VLOOKUP(A3038, Kickstarter!B:G, 6, FALSE)</f>
        <v>US</v>
      </c>
      <c r="G3038" t="str">
        <f>VLOOKUP(A3038, Kickstarter!B:H, 7, FALSE)</f>
        <v>USD</v>
      </c>
      <c r="H3038">
        <f>VLOOKUP(A3038, Kickstarter!B:I, 8, FALSE)</f>
        <v>1376654340</v>
      </c>
    </row>
    <row r="3039" spans="1:8" ht="60" x14ac:dyDescent="0.25">
      <c r="A3039" s="1" t="s">
        <v>3037</v>
      </c>
      <c r="B3039" s="1" t="str">
        <f>VLOOKUP(A3039, Kickstarter!B:C, 2, FALSE)</f>
        <v>SHE&amp;HER PRODUCTIONS! New Space.. New SHOW! We have a home in KC West Bottoms, the Crane Building. We need your help turning this space into a theater!</v>
      </c>
      <c r="C3039" s="9">
        <f>VLOOKUP(A3039, Kickstarter!B:E, 3, FALSE)</f>
        <v>500</v>
      </c>
      <c r="D3039">
        <f>VLOOKUP(A3039, Kickstarter!B:E, 4, FALSE)</f>
        <v>1066</v>
      </c>
      <c r="E3039" t="str">
        <f>VLOOKUP(A3039, Kickstarter!B:F, 5, FALSE)</f>
        <v>successful</v>
      </c>
      <c r="F3039" t="str">
        <f>VLOOKUP(A3039, Kickstarter!B:G, 6, FALSE)</f>
        <v>US</v>
      </c>
      <c r="G3039" t="str">
        <f>VLOOKUP(A3039, Kickstarter!B:H, 7, FALSE)</f>
        <v>USD</v>
      </c>
      <c r="H3039">
        <f>VLOOKUP(A3039, Kickstarter!B:I, 8, FALSE)</f>
        <v>1285995540</v>
      </c>
    </row>
    <row r="3040" spans="1:8" ht="45" x14ac:dyDescent="0.25">
      <c r="A3040" s="1" t="s">
        <v>3038</v>
      </c>
      <c r="B3040" s="1" t="str">
        <f>VLOOKUP(A3040, Kickstarter!B:C, 2, FALSE)</f>
        <v>Our little theater needs some love. We took over a lab and need to make our space look more inviting and well, like a theater!</v>
      </c>
      <c r="C3040" s="9">
        <f>VLOOKUP(A3040, Kickstarter!B:E, 3, FALSE)</f>
        <v>1000</v>
      </c>
      <c r="D3040">
        <f>VLOOKUP(A3040, Kickstarter!B:E, 4, FALSE)</f>
        <v>1005</v>
      </c>
      <c r="E3040" t="str">
        <f>VLOOKUP(A3040, Kickstarter!B:F, 5, FALSE)</f>
        <v>successful</v>
      </c>
      <c r="F3040" t="str">
        <f>VLOOKUP(A3040, Kickstarter!B:G, 6, FALSE)</f>
        <v>US</v>
      </c>
      <c r="G3040" t="str">
        <f>VLOOKUP(A3040, Kickstarter!B:H, 7, FALSE)</f>
        <v>USD</v>
      </c>
      <c r="H3040">
        <f>VLOOKUP(A3040, Kickstarter!B:I, 8, FALSE)</f>
        <v>1457071397</v>
      </c>
    </row>
    <row r="3041" spans="1:8" ht="45" x14ac:dyDescent="0.25">
      <c r="A3041" s="1" t="s">
        <v>3039</v>
      </c>
      <c r="B3041" s="1" t="str">
        <f>VLOOKUP(A3041, Kickstarter!B:C, 2, FALSE)</f>
        <v>After 22 yrs downstairs we are "getting out of  our parents basement" and building a new 50 seat theater in a new location.</v>
      </c>
      <c r="C3041" s="9">
        <f>VLOOKUP(A3041, Kickstarter!B:E, 3, FALSE)</f>
        <v>20000</v>
      </c>
      <c r="D3041">
        <f>VLOOKUP(A3041, Kickstarter!B:E, 4, FALSE)</f>
        <v>21742.78</v>
      </c>
      <c r="E3041" t="str">
        <f>VLOOKUP(A3041, Kickstarter!B:F, 5, FALSE)</f>
        <v>successful</v>
      </c>
      <c r="F3041" t="str">
        <f>VLOOKUP(A3041, Kickstarter!B:G, 6, FALSE)</f>
        <v>US</v>
      </c>
      <c r="G3041" t="str">
        <f>VLOOKUP(A3041, Kickstarter!B:H, 7, FALSE)</f>
        <v>USD</v>
      </c>
      <c r="H3041">
        <f>VLOOKUP(A3041, Kickstarter!B:I, 8, FALSE)</f>
        <v>1388303940</v>
      </c>
    </row>
    <row r="3042" spans="1:8" ht="45" x14ac:dyDescent="0.25">
      <c r="A3042" s="1" t="s">
        <v>3040</v>
      </c>
      <c r="B3042" s="1" t="str">
        <f>VLOOKUP(A3042, Kickstarter!B:C, 2, FALSE)</f>
        <v>48 hours of deck screws, dry wall, hard hats and needed renovation to help the Jayhawk rise from the ashes.</v>
      </c>
      <c r="C3042" s="9">
        <f>VLOOKUP(A3042, Kickstarter!B:E, 3, FALSE)</f>
        <v>3000</v>
      </c>
      <c r="D3042">
        <f>VLOOKUP(A3042, Kickstarter!B:E, 4, FALSE)</f>
        <v>3225</v>
      </c>
      <c r="E3042" t="str">
        <f>VLOOKUP(A3042, Kickstarter!B:F, 5, FALSE)</f>
        <v>successful</v>
      </c>
      <c r="F3042" t="str">
        <f>VLOOKUP(A3042, Kickstarter!B:G, 6, FALSE)</f>
        <v>US</v>
      </c>
      <c r="G3042" t="str">
        <f>VLOOKUP(A3042, Kickstarter!B:H, 7, FALSE)</f>
        <v>USD</v>
      </c>
      <c r="H3042">
        <f>VLOOKUP(A3042, Kickstarter!B:I, 8, FALSE)</f>
        <v>1435359600</v>
      </c>
    </row>
    <row r="3043" spans="1:8" ht="30" x14ac:dyDescent="0.25">
      <c r="A3043" s="1" t="s">
        <v>3041</v>
      </c>
      <c r="B3043" s="1" t="str">
        <f>VLOOKUP(A3043, Kickstarter!B:C, 2, FALSE)</f>
        <v>Privet! Hello! Bon Jour! We are the Arlekin Players Theatre and we need a home.</v>
      </c>
      <c r="C3043" s="9">
        <f>VLOOKUP(A3043, Kickstarter!B:E, 3, FALSE)</f>
        <v>8300</v>
      </c>
      <c r="D3043">
        <f>VLOOKUP(A3043, Kickstarter!B:E, 4, FALSE)</f>
        <v>9170</v>
      </c>
      <c r="E3043" t="str">
        <f>VLOOKUP(A3043, Kickstarter!B:F, 5, FALSE)</f>
        <v>successful</v>
      </c>
      <c r="F3043" t="str">
        <f>VLOOKUP(A3043, Kickstarter!B:G, 6, FALSE)</f>
        <v>US</v>
      </c>
      <c r="G3043" t="str">
        <f>VLOOKUP(A3043, Kickstarter!B:H, 7, FALSE)</f>
        <v>USD</v>
      </c>
      <c r="H3043">
        <f>VLOOKUP(A3043, Kickstarter!B:I, 8, FALSE)</f>
        <v>1453323048</v>
      </c>
    </row>
    <row r="3044" spans="1:8" ht="60" x14ac:dyDescent="0.25">
      <c r="A3044" s="1" t="s">
        <v>3042</v>
      </c>
      <c r="B3044" s="1" t="str">
        <f>VLOOKUP(A3044, Kickstarter!B:C, 2, FALSE)</f>
        <v>Hope Mill Theatre is a brand new Fringe Theatre in the heart of Manchester city - bringing a diverse programme of entertainment!</v>
      </c>
      <c r="C3044" s="9">
        <f>VLOOKUP(A3044, Kickstarter!B:E, 3, FALSE)</f>
        <v>1500</v>
      </c>
      <c r="D3044">
        <f>VLOOKUP(A3044, Kickstarter!B:E, 4, FALSE)</f>
        <v>1920</v>
      </c>
      <c r="E3044" t="str">
        <f>VLOOKUP(A3044, Kickstarter!B:F, 5, FALSE)</f>
        <v>successful</v>
      </c>
      <c r="F3044" t="str">
        <f>VLOOKUP(A3044, Kickstarter!B:G, 6, FALSE)</f>
        <v>GB</v>
      </c>
      <c r="G3044" t="str">
        <f>VLOOKUP(A3044, Kickstarter!B:H, 7, FALSE)</f>
        <v>GBP</v>
      </c>
      <c r="H3044">
        <f>VLOOKUP(A3044, Kickstarter!B:I, 8, FALSE)</f>
        <v>1444149047</v>
      </c>
    </row>
    <row r="3045" spans="1:8" ht="45" x14ac:dyDescent="0.25">
      <c r="A3045" s="1" t="s">
        <v>3043</v>
      </c>
      <c r="B3045" s="1" t="str">
        <f>VLOOKUP(A3045, Kickstarter!B:C, 2, FALSE)</f>
        <v>Introducing The Post at 750! Join us in the creation of Vancouver's most exciting new cultural space in the heart of downtown.</v>
      </c>
      <c r="C3045" s="9">
        <f>VLOOKUP(A3045, Kickstarter!B:E, 3, FALSE)</f>
        <v>15000</v>
      </c>
      <c r="D3045">
        <f>VLOOKUP(A3045, Kickstarter!B:E, 4, FALSE)</f>
        <v>16501</v>
      </c>
      <c r="E3045" t="str">
        <f>VLOOKUP(A3045, Kickstarter!B:F, 5, FALSE)</f>
        <v>successful</v>
      </c>
      <c r="F3045" t="str">
        <f>VLOOKUP(A3045, Kickstarter!B:G, 6, FALSE)</f>
        <v>CA</v>
      </c>
      <c r="G3045" t="str">
        <f>VLOOKUP(A3045, Kickstarter!B:H, 7, FALSE)</f>
        <v>CAD</v>
      </c>
      <c r="H3045">
        <f>VLOOKUP(A3045, Kickstarter!B:I, 8, FALSE)</f>
        <v>1429152600</v>
      </c>
    </row>
    <row r="3046" spans="1:8" ht="45" x14ac:dyDescent="0.25">
      <c r="A3046" s="1" t="s">
        <v>3044</v>
      </c>
      <c r="B3046" s="1" t="str">
        <f>VLOOKUP(A3046, Kickstarter!B:C, 2, FALSE)</f>
        <v>Minnsky's - a theater in the Minneapolis NE Arts District that will harken back to a time of Vaudeville and Circus Entertainment!</v>
      </c>
      <c r="C3046" s="9">
        <f>VLOOKUP(A3046, Kickstarter!B:E, 3, FALSE)</f>
        <v>12000</v>
      </c>
      <c r="D3046">
        <f>VLOOKUP(A3046, Kickstarter!B:E, 4, FALSE)</f>
        <v>13121</v>
      </c>
      <c r="E3046" t="str">
        <f>VLOOKUP(A3046, Kickstarter!B:F, 5, FALSE)</f>
        <v>successful</v>
      </c>
      <c r="F3046" t="str">
        <f>VLOOKUP(A3046, Kickstarter!B:G, 6, FALSE)</f>
        <v>US</v>
      </c>
      <c r="G3046" t="str">
        <f>VLOOKUP(A3046, Kickstarter!B:H, 7, FALSE)</f>
        <v>USD</v>
      </c>
      <c r="H3046">
        <f>VLOOKUP(A3046, Kickstarter!B:I, 8, FALSE)</f>
        <v>1454433998</v>
      </c>
    </row>
    <row r="3047" spans="1:8" ht="60" x14ac:dyDescent="0.25">
      <c r="A3047" s="1" t="s">
        <v>3045</v>
      </c>
      <c r="B3047" s="1" t="str">
        <f>VLOOKUP(A3047, Kickstarter!B:C, 2, FALSE)</f>
        <v>Walmart decided they wanted our space, so we had to move to a new theater. Help us make it an awesome space by painting it all black!</v>
      </c>
      <c r="C3047" s="9">
        <f>VLOOKUP(A3047, Kickstarter!B:E, 3, FALSE)</f>
        <v>4000</v>
      </c>
      <c r="D3047">
        <f>VLOOKUP(A3047, Kickstarter!B:E, 4, FALSE)</f>
        <v>5308.26</v>
      </c>
      <c r="E3047" t="str">
        <f>VLOOKUP(A3047, Kickstarter!B:F, 5, FALSE)</f>
        <v>successful</v>
      </c>
      <c r="F3047" t="str">
        <f>VLOOKUP(A3047, Kickstarter!B:G, 6, FALSE)</f>
        <v>US</v>
      </c>
      <c r="G3047" t="str">
        <f>VLOOKUP(A3047, Kickstarter!B:H, 7, FALSE)</f>
        <v>USD</v>
      </c>
      <c r="H3047">
        <f>VLOOKUP(A3047, Kickstarter!B:I, 8, FALSE)</f>
        <v>1408679055</v>
      </c>
    </row>
    <row r="3048" spans="1:8" ht="60" x14ac:dyDescent="0.25">
      <c r="A3048" s="1" t="s">
        <v>3046</v>
      </c>
      <c r="B3048" s="1" t="str">
        <f>VLOOKUP(A3048, Kickstarter!B:C, 2, FALSE)</f>
        <v>Your opportunity to help improvMANIA open Chandler, Arizona's new home for family-friendly improv comedy in Historic Downtown Chandler!</v>
      </c>
      <c r="C3048" s="9">
        <f>VLOOKUP(A3048, Kickstarter!B:E, 3, FALSE)</f>
        <v>7900</v>
      </c>
      <c r="D3048">
        <f>VLOOKUP(A3048, Kickstarter!B:E, 4, FALSE)</f>
        <v>15077</v>
      </c>
      <c r="E3048" t="str">
        <f>VLOOKUP(A3048, Kickstarter!B:F, 5, FALSE)</f>
        <v>successful</v>
      </c>
      <c r="F3048" t="str">
        <f>VLOOKUP(A3048, Kickstarter!B:G, 6, FALSE)</f>
        <v>US</v>
      </c>
      <c r="G3048" t="str">
        <f>VLOOKUP(A3048, Kickstarter!B:H, 7, FALSE)</f>
        <v>USD</v>
      </c>
      <c r="H3048">
        <f>VLOOKUP(A3048, Kickstarter!B:I, 8, FALSE)</f>
        <v>1410324720</v>
      </c>
    </row>
    <row r="3049" spans="1:8" ht="45" x14ac:dyDescent="0.25">
      <c r="A3049" s="1" t="s">
        <v>3047</v>
      </c>
      <c r="B3049" s="1" t="str">
        <f>VLOOKUP(A3049, Kickstarter!B:C, 2, FALSE)</f>
        <v>Hi! We're the Graduating Seniors Acting V Seniors at Temple University! Welcome to our Kick starter Page!</v>
      </c>
      <c r="C3049" s="9">
        <f>VLOOKUP(A3049, Kickstarter!B:E, 3, FALSE)</f>
        <v>500</v>
      </c>
      <c r="D3049">
        <f>VLOOKUP(A3049, Kickstarter!B:E, 4, FALSE)</f>
        <v>745</v>
      </c>
      <c r="E3049" t="str">
        <f>VLOOKUP(A3049, Kickstarter!B:F, 5, FALSE)</f>
        <v>successful</v>
      </c>
      <c r="F3049" t="str">
        <f>VLOOKUP(A3049, Kickstarter!B:G, 6, FALSE)</f>
        <v>US</v>
      </c>
      <c r="G3049" t="str">
        <f>VLOOKUP(A3049, Kickstarter!B:H, 7, FALSE)</f>
        <v>USD</v>
      </c>
      <c r="H3049">
        <f>VLOOKUP(A3049, Kickstarter!B:I, 8, FALSE)</f>
        <v>1461762960</v>
      </c>
    </row>
    <row r="3050" spans="1:8" ht="60" x14ac:dyDescent="0.25">
      <c r="A3050" s="1" t="s">
        <v>3048</v>
      </c>
      <c r="B3050" s="1" t="str">
        <f>VLOOKUP(A3050, Kickstarter!B:C, 2, FALSE)</f>
        <v>By matching donations up to $5000, Jack Kesler and Maurice Richards have challenged YOU to help Urbanite outfit their brand new space.</v>
      </c>
      <c r="C3050" s="9">
        <f>VLOOKUP(A3050, Kickstarter!B:E, 3, FALSE)</f>
        <v>5000</v>
      </c>
      <c r="D3050">
        <f>VLOOKUP(A3050, Kickstarter!B:E, 4, FALSE)</f>
        <v>8320</v>
      </c>
      <c r="E3050" t="str">
        <f>VLOOKUP(A3050, Kickstarter!B:F, 5, FALSE)</f>
        <v>successful</v>
      </c>
      <c r="F3050" t="str">
        <f>VLOOKUP(A3050, Kickstarter!B:G, 6, FALSE)</f>
        <v>US</v>
      </c>
      <c r="G3050" t="str">
        <f>VLOOKUP(A3050, Kickstarter!B:H, 7, FALSE)</f>
        <v>USD</v>
      </c>
      <c r="H3050">
        <f>VLOOKUP(A3050, Kickstarter!B:I, 8, FALSE)</f>
        <v>1420060920</v>
      </c>
    </row>
    <row r="3051" spans="1:8" ht="60" x14ac:dyDescent="0.25">
      <c r="A3051" s="1" t="s">
        <v>3049</v>
      </c>
      <c r="B3051" s="1" t="str">
        <f>VLOOKUP(A3051, Kickstarter!B:C, 2, FALSE)</f>
        <v>Pickerington Community Theatre is seeking donations to purchase a Pipe &amp; Drape system to increase staging possibilities for the company</v>
      </c>
      <c r="C3051" s="9">
        <f>VLOOKUP(A3051, Kickstarter!B:E, 3, FALSE)</f>
        <v>3750</v>
      </c>
      <c r="D3051">
        <f>VLOOKUP(A3051, Kickstarter!B:E, 4, FALSE)</f>
        <v>4000</v>
      </c>
      <c r="E3051" t="str">
        <f>VLOOKUP(A3051, Kickstarter!B:F, 5, FALSE)</f>
        <v>successful</v>
      </c>
      <c r="F3051" t="str">
        <f>VLOOKUP(A3051, Kickstarter!B:G, 6, FALSE)</f>
        <v>US</v>
      </c>
      <c r="G3051" t="str">
        <f>VLOOKUP(A3051, Kickstarter!B:H, 7, FALSE)</f>
        <v>USD</v>
      </c>
      <c r="H3051">
        <f>VLOOKUP(A3051, Kickstarter!B:I, 8, FALSE)</f>
        <v>1434241255</v>
      </c>
    </row>
    <row r="3052" spans="1:8" ht="30" x14ac:dyDescent="0.25">
      <c r="A3052" s="1" t="s">
        <v>3050</v>
      </c>
      <c r="B3052" s="1" t="str">
        <f>VLOOKUP(A3052, Kickstarter!B:C, 2, FALSE)</f>
        <v>Help fund The Black Pearl Consuite at CoreCon VIII: On Ancient Seas!</v>
      </c>
      <c r="C3052" s="9">
        <f>VLOOKUP(A3052, Kickstarter!B:E, 3, FALSE)</f>
        <v>600</v>
      </c>
      <c r="D3052">
        <f>VLOOKUP(A3052, Kickstarter!B:E, 4, FALSE)</f>
        <v>636</v>
      </c>
      <c r="E3052" t="str">
        <f>VLOOKUP(A3052, Kickstarter!B:F, 5, FALSE)</f>
        <v>successful</v>
      </c>
      <c r="F3052" t="str">
        <f>VLOOKUP(A3052, Kickstarter!B:G, 6, FALSE)</f>
        <v>US</v>
      </c>
      <c r="G3052" t="str">
        <f>VLOOKUP(A3052, Kickstarter!B:H, 7, FALSE)</f>
        <v>USD</v>
      </c>
      <c r="H3052">
        <f>VLOOKUP(A3052, Kickstarter!B:I, 8, FALSE)</f>
        <v>1462420960</v>
      </c>
    </row>
    <row r="3053" spans="1:8" ht="60" x14ac:dyDescent="0.25">
      <c r="A3053" s="1" t="s">
        <v>3051</v>
      </c>
      <c r="B3053" s="1" t="str">
        <f>VLOOKUP(A3053, Kickstarter!B:C, 2, FALSE)</f>
        <v>The ABC tour: 26 comedy-juggling shows in 26 different venues - chosen by YOU - each beginning with a different letter of the alphabet.</v>
      </c>
      <c r="C3053" s="9">
        <f>VLOOKUP(A3053, Kickstarter!B:E, 3, FALSE)</f>
        <v>3500</v>
      </c>
      <c r="D3053">
        <f>VLOOKUP(A3053, Kickstarter!B:E, 4, FALSE)</f>
        <v>827</v>
      </c>
      <c r="E3053" t="str">
        <f>VLOOKUP(A3053, Kickstarter!B:F, 5, FALSE)</f>
        <v>failed</v>
      </c>
      <c r="F3053" t="str">
        <f>VLOOKUP(A3053, Kickstarter!B:G, 6, FALSE)</f>
        <v>GB</v>
      </c>
      <c r="G3053" t="str">
        <f>VLOOKUP(A3053, Kickstarter!B:H, 7, FALSE)</f>
        <v>GBP</v>
      </c>
      <c r="H3053">
        <f>VLOOKUP(A3053, Kickstarter!B:I, 8, FALSE)</f>
        <v>1486547945</v>
      </c>
    </row>
    <row r="3054" spans="1:8" ht="45" x14ac:dyDescent="0.25">
      <c r="A3054" s="1" t="s">
        <v>3052</v>
      </c>
      <c r="B3054" s="1" t="str">
        <f>VLOOKUP(A3054, Kickstarter!B:C, 2, FALSE)</f>
        <v>To let the arts continue in Walker Minnesota We need a performing arts space and art gallery</v>
      </c>
      <c r="C3054" s="9">
        <f>VLOOKUP(A3054, Kickstarter!B:E, 3, FALSE)</f>
        <v>50000</v>
      </c>
      <c r="D3054">
        <f>VLOOKUP(A3054, Kickstarter!B:E, 4, FALSE)</f>
        <v>75</v>
      </c>
      <c r="E3054" t="str">
        <f>VLOOKUP(A3054, Kickstarter!B:F, 5, FALSE)</f>
        <v>failed</v>
      </c>
      <c r="F3054" t="str">
        <f>VLOOKUP(A3054, Kickstarter!B:G, 6, FALSE)</f>
        <v>US</v>
      </c>
      <c r="G3054" t="str">
        <f>VLOOKUP(A3054, Kickstarter!B:H, 7, FALSE)</f>
        <v>USD</v>
      </c>
      <c r="H3054">
        <f>VLOOKUP(A3054, Kickstarter!B:I, 8, FALSE)</f>
        <v>1432828740</v>
      </c>
    </row>
    <row r="3055" spans="1:8" ht="60" x14ac:dyDescent="0.25">
      <c r="A3055" s="1" t="s">
        <v>3053</v>
      </c>
      <c r="B3055" s="1" t="str">
        <f>VLOOKUP(A3055, Kickstarter!B:C, 2, FALSE)</f>
        <v>Showroom is a multi-disciplinary space providing unorthodox concerts, events &amp; a platform creatives can express their creative vision</v>
      </c>
      <c r="C3055" s="9">
        <f>VLOOKUP(A3055, Kickstarter!B:E, 3, FALSE)</f>
        <v>10000</v>
      </c>
      <c r="D3055">
        <f>VLOOKUP(A3055, Kickstarter!B:E, 4, FALSE)</f>
        <v>40</v>
      </c>
      <c r="E3055" t="str">
        <f>VLOOKUP(A3055, Kickstarter!B:F, 5, FALSE)</f>
        <v>failed</v>
      </c>
      <c r="F3055" t="str">
        <f>VLOOKUP(A3055, Kickstarter!B:G, 6, FALSE)</f>
        <v>US</v>
      </c>
      <c r="G3055" t="str">
        <f>VLOOKUP(A3055, Kickstarter!B:H, 7, FALSE)</f>
        <v>USD</v>
      </c>
      <c r="H3055">
        <f>VLOOKUP(A3055, Kickstarter!B:I, 8, FALSE)</f>
        <v>1412222340</v>
      </c>
    </row>
    <row r="3056" spans="1:8" ht="60" x14ac:dyDescent="0.25">
      <c r="A3056" s="1" t="s">
        <v>3054</v>
      </c>
      <c r="B3056" s="1" t="str">
        <f>VLOOKUP(A3056, Kickstarter!B:C, 2, FALSE)</f>
        <v>A "haunted house" that benefits the community by helping local college students with volunteer hours and helping out local charities.</v>
      </c>
      <c r="C3056" s="9">
        <f>VLOOKUP(A3056, Kickstarter!B:E, 3, FALSE)</f>
        <v>300</v>
      </c>
      <c r="D3056">
        <f>VLOOKUP(A3056, Kickstarter!B:E, 4, FALSE)</f>
        <v>0</v>
      </c>
      <c r="E3056" t="str">
        <f>VLOOKUP(A3056, Kickstarter!B:F, 5, FALSE)</f>
        <v>failed</v>
      </c>
      <c r="F3056" t="str">
        <f>VLOOKUP(A3056, Kickstarter!B:G, 6, FALSE)</f>
        <v>US</v>
      </c>
      <c r="G3056" t="str">
        <f>VLOOKUP(A3056, Kickstarter!B:H, 7, FALSE)</f>
        <v>USD</v>
      </c>
      <c r="H3056">
        <f>VLOOKUP(A3056, Kickstarter!B:I, 8, FALSE)</f>
        <v>1425258240</v>
      </c>
    </row>
    <row r="3057" spans="1:8" ht="60" x14ac:dyDescent="0.25">
      <c r="A3057" s="1" t="s">
        <v>3055</v>
      </c>
      <c r="B3057" s="1" t="str">
        <f>VLOOKUP(A3057, Kickstarter!B:C, 2, FALSE)</f>
        <v>I have been in the Surfing business since 1962 have a collection of surfing memorabilia I would like to open a surfing museum</v>
      </c>
      <c r="C3057" s="9">
        <f>VLOOKUP(A3057, Kickstarter!B:E, 3, FALSE)</f>
        <v>20000</v>
      </c>
      <c r="D3057">
        <f>VLOOKUP(A3057, Kickstarter!B:E, 4, FALSE)</f>
        <v>1</v>
      </c>
      <c r="E3057" t="str">
        <f>VLOOKUP(A3057, Kickstarter!B:F, 5, FALSE)</f>
        <v>failed</v>
      </c>
      <c r="F3057" t="str">
        <f>VLOOKUP(A3057, Kickstarter!B:G, 6, FALSE)</f>
        <v>US</v>
      </c>
      <c r="G3057" t="str">
        <f>VLOOKUP(A3057, Kickstarter!B:H, 7, FALSE)</f>
        <v>USD</v>
      </c>
      <c r="H3057">
        <f>VLOOKUP(A3057, Kickstarter!B:I, 8, FALSE)</f>
        <v>1420844390</v>
      </c>
    </row>
    <row r="3058" spans="1:8" ht="60" x14ac:dyDescent="0.25">
      <c r="A3058" s="1" t="s">
        <v>3056</v>
      </c>
      <c r="B3058" s="1" t="str">
        <f>VLOOKUP(A3058, Kickstarter!B:C, 2, FALSE)</f>
        <v>Looking to establish a communal space for art shows, bands, farmer's markets, environmental education, and traditional skills.</v>
      </c>
      <c r="C3058" s="9">
        <f>VLOOKUP(A3058, Kickstarter!B:E, 3, FALSE)</f>
        <v>25000</v>
      </c>
      <c r="D3058">
        <f>VLOOKUP(A3058, Kickstarter!B:E, 4, FALSE)</f>
        <v>0</v>
      </c>
      <c r="E3058" t="str">
        <f>VLOOKUP(A3058, Kickstarter!B:F, 5, FALSE)</f>
        <v>failed</v>
      </c>
      <c r="F3058" t="str">
        <f>VLOOKUP(A3058, Kickstarter!B:G, 6, FALSE)</f>
        <v>US</v>
      </c>
      <c r="G3058" t="str">
        <f>VLOOKUP(A3058, Kickstarter!B:H, 7, FALSE)</f>
        <v>USD</v>
      </c>
      <c r="H3058">
        <f>VLOOKUP(A3058, Kickstarter!B:I, 8, FALSE)</f>
        <v>1412003784</v>
      </c>
    </row>
    <row r="3059" spans="1:8" ht="45" x14ac:dyDescent="0.25">
      <c r="A3059" s="1" t="s">
        <v>3057</v>
      </c>
      <c r="B3059" s="1" t="str">
        <f>VLOOKUP(A3059, Kickstarter!B:C, 2, FALSE)</f>
        <v>A series of 6 educational theme parks. This project is to fund the plans and 3D designs required to build the first park.</v>
      </c>
      <c r="C3059" s="9">
        <f>VLOOKUP(A3059, Kickstarter!B:E, 3, FALSE)</f>
        <v>50000</v>
      </c>
      <c r="D3059">
        <f>VLOOKUP(A3059, Kickstarter!B:E, 4, FALSE)</f>
        <v>0</v>
      </c>
      <c r="E3059" t="str">
        <f>VLOOKUP(A3059, Kickstarter!B:F, 5, FALSE)</f>
        <v>failed</v>
      </c>
      <c r="F3059" t="str">
        <f>VLOOKUP(A3059, Kickstarter!B:G, 6, FALSE)</f>
        <v>GB</v>
      </c>
      <c r="G3059" t="str">
        <f>VLOOKUP(A3059, Kickstarter!B:H, 7, FALSE)</f>
        <v>GBP</v>
      </c>
      <c r="H3059">
        <f>VLOOKUP(A3059, Kickstarter!B:I, 8, FALSE)</f>
        <v>1459694211</v>
      </c>
    </row>
    <row r="3060" spans="1:8" ht="60" x14ac:dyDescent="0.25">
      <c r="A3060" s="1" t="s">
        <v>3058</v>
      </c>
      <c r="B3060" s="1" t="str">
        <f>VLOOKUP(A3060, Kickstarter!B:C, 2, FALSE)</f>
        <v>Restoration of a theatre to make an educational center for youngs and a place to socialize for everybody through the power of art.</v>
      </c>
      <c r="C3060" s="9">
        <f>VLOOKUP(A3060, Kickstarter!B:E, 3, FALSE)</f>
        <v>18000</v>
      </c>
      <c r="D3060">
        <f>VLOOKUP(A3060, Kickstarter!B:E, 4, FALSE)</f>
        <v>3</v>
      </c>
      <c r="E3060" t="str">
        <f>VLOOKUP(A3060, Kickstarter!B:F, 5, FALSE)</f>
        <v>failed</v>
      </c>
      <c r="F3060" t="str">
        <f>VLOOKUP(A3060, Kickstarter!B:G, 6, FALSE)</f>
        <v>IT</v>
      </c>
      <c r="G3060" t="str">
        <f>VLOOKUP(A3060, Kickstarter!B:H, 7, FALSE)</f>
        <v>EUR</v>
      </c>
      <c r="H3060">
        <f>VLOOKUP(A3060, Kickstarter!B:I, 8, FALSE)</f>
        <v>1463734740</v>
      </c>
    </row>
    <row r="3061" spans="1:8" ht="60" x14ac:dyDescent="0.25">
      <c r="A3061" s="1" t="s">
        <v>3059</v>
      </c>
      <c r="B3061" s="1" t="str">
        <f>VLOOKUP(A3061, Kickstarter!B:C, 2, FALSE)</f>
        <v>We, as a theatre, are 50 years old and our lights and building are even older so we are looking to update and revamp our lights.</v>
      </c>
      <c r="C3061" s="9">
        <f>VLOOKUP(A3061, Kickstarter!B:E, 3, FALSE)</f>
        <v>15000</v>
      </c>
      <c r="D3061">
        <f>VLOOKUP(A3061, Kickstarter!B:E, 4, FALSE)</f>
        <v>451</v>
      </c>
      <c r="E3061" t="str">
        <f>VLOOKUP(A3061, Kickstarter!B:F, 5, FALSE)</f>
        <v>failed</v>
      </c>
      <c r="F3061" t="str">
        <f>VLOOKUP(A3061, Kickstarter!B:G, 6, FALSE)</f>
        <v>US</v>
      </c>
      <c r="G3061" t="str">
        <f>VLOOKUP(A3061, Kickstarter!B:H, 7, FALSE)</f>
        <v>USD</v>
      </c>
      <c r="H3061">
        <f>VLOOKUP(A3061, Kickstarter!B:I, 8, FALSE)</f>
        <v>1407536846</v>
      </c>
    </row>
    <row r="3062" spans="1:8" ht="45" x14ac:dyDescent="0.25">
      <c r="A3062" s="1" t="s">
        <v>3060</v>
      </c>
      <c r="B3062" s="1" t="str">
        <f>VLOOKUP(A3062, Kickstarter!B:C, 2, FALSE)</f>
        <v>Save the historic Roxy theatre in Bremerton WA from being repurposed as office space.</v>
      </c>
      <c r="C3062" s="9">
        <f>VLOOKUP(A3062, Kickstarter!B:E, 3, FALSE)</f>
        <v>220000</v>
      </c>
      <c r="D3062">
        <f>VLOOKUP(A3062, Kickstarter!B:E, 4, FALSE)</f>
        <v>335</v>
      </c>
      <c r="E3062" t="str">
        <f>VLOOKUP(A3062, Kickstarter!B:F, 5, FALSE)</f>
        <v>failed</v>
      </c>
      <c r="F3062" t="str">
        <f>VLOOKUP(A3062, Kickstarter!B:G, 6, FALSE)</f>
        <v>US</v>
      </c>
      <c r="G3062" t="str">
        <f>VLOOKUP(A3062, Kickstarter!B:H, 7, FALSE)</f>
        <v>USD</v>
      </c>
      <c r="H3062">
        <f>VLOOKUP(A3062, Kickstarter!B:I, 8, FALSE)</f>
        <v>1443422134</v>
      </c>
    </row>
    <row r="3063" spans="1:8" ht="15.75" x14ac:dyDescent="0.25">
      <c r="A3063" s="1" t="s">
        <v>3061</v>
      </c>
      <c r="B3063" s="1" t="str">
        <f>VLOOKUP(A3063, Kickstarter!B:C, 2, FALSE)</f>
        <v>Save a historic Local theater.</v>
      </c>
      <c r="C3063" s="9">
        <f>VLOOKUP(A3063, Kickstarter!B:E, 3, FALSE)</f>
        <v>1000000</v>
      </c>
      <c r="D3063">
        <f>VLOOKUP(A3063, Kickstarter!B:E, 4, FALSE)</f>
        <v>0</v>
      </c>
      <c r="E3063" t="str">
        <f>VLOOKUP(A3063, Kickstarter!B:F, 5, FALSE)</f>
        <v>failed</v>
      </c>
      <c r="F3063" t="str">
        <f>VLOOKUP(A3063, Kickstarter!B:G, 6, FALSE)</f>
        <v>US</v>
      </c>
      <c r="G3063" t="str">
        <f>VLOOKUP(A3063, Kickstarter!B:H, 7, FALSE)</f>
        <v>USD</v>
      </c>
      <c r="H3063">
        <f>VLOOKUP(A3063, Kickstarter!B:I, 8, FALSE)</f>
        <v>1407955748</v>
      </c>
    </row>
    <row r="3064" spans="1:8" ht="60" x14ac:dyDescent="0.25">
      <c r="A3064" s="1" t="s">
        <v>3062</v>
      </c>
      <c r="B3064" s="1" t="str">
        <f>VLOOKUP(A3064, Kickstarter!B:C, 2, FALSE)</f>
        <v>In our 30th year we are relocating to the world famous Choo Choo on The South Side. We will be remodeling the old Station House.</v>
      </c>
      <c r="C3064" s="9">
        <f>VLOOKUP(A3064, Kickstarter!B:E, 3, FALSE)</f>
        <v>10000</v>
      </c>
      <c r="D3064">
        <f>VLOOKUP(A3064, Kickstarter!B:E, 4, FALSE)</f>
        <v>6684</v>
      </c>
      <c r="E3064" t="str">
        <f>VLOOKUP(A3064, Kickstarter!B:F, 5, FALSE)</f>
        <v>failed</v>
      </c>
      <c r="F3064" t="str">
        <f>VLOOKUP(A3064, Kickstarter!B:G, 6, FALSE)</f>
        <v>US</v>
      </c>
      <c r="G3064" t="str">
        <f>VLOOKUP(A3064, Kickstarter!B:H, 7, FALSE)</f>
        <v>USD</v>
      </c>
      <c r="H3064">
        <f>VLOOKUP(A3064, Kickstarter!B:I, 8, FALSE)</f>
        <v>1443636000</v>
      </c>
    </row>
    <row r="3065" spans="1:8" ht="45" x14ac:dyDescent="0.25">
      <c r="A3065" s="1" t="s">
        <v>3063</v>
      </c>
      <c r="B3065" s="1" t="str">
        <f>VLOOKUP(A3065, Kickstarter!B:C, 2, FALSE)</f>
        <v>Members of the local Miami music scene are putting together a venue/creative space in Kendall!</v>
      </c>
      <c r="C3065" s="9">
        <f>VLOOKUP(A3065, Kickstarter!B:E, 3, FALSE)</f>
        <v>3000</v>
      </c>
      <c r="D3065">
        <f>VLOOKUP(A3065, Kickstarter!B:E, 4, FALSE)</f>
        <v>587</v>
      </c>
      <c r="E3065" t="str">
        <f>VLOOKUP(A3065, Kickstarter!B:F, 5, FALSE)</f>
        <v>failed</v>
      </c>
      <c r="F3065" t="str">
        <f>VLOOKUP(A3065, Kickstarter!B:G, 6, FALSE)</f>
        <v>US</v>
      </c>
      <c r="G3065" t="str">
        <f>VLOOKUP(A3065, Kickstarter!B:H, 7, FALSE)</f>
        <v>USD</v>
      </c>
      <c r="H3065">
        <f>VLOOKUP(A3065, Kickstarter!B:I, 8, FALSE)</f>
        <v>1477174138</v>
      </c>
    </row>
    <row r="3066" spans="1:8" ht="30" x14ac:dyDescent="0.25">
      <c r="A3066" s="1" t="s">
        <v>3064</v>
      </c>
      <c r="B3066" s="1" t="str">
        <f>VLOOKUP(A3066, Kickstarter!B:C, 2, FALSE)</f>
        <v>An epicenter for connection, creation and expression of the community.</v>
      </c>
      <c r="C3066" s="9">
        <f>VLOOKUP(A3066, Kickstarter!B:E, 3, FALSE)</f>
        <v>75000</v>
      </c>
      <c r="D3066">
        <f>VLOOKUP(A3066, Kickstarter!B:E, 4, FALSE)</f>
        <v>8471</v>
      </c>
      <c r="E3066" t="str">
        <f>VLOOKUP(A3066, Kickstarter!B:F, 5, FALSE)</f>
        <v>failed</v>
      </c>
      <c r="F3066" t="str">
        <f>VLOOKUP(A3066, Kickstarter!B:G, 6, FALSE)</f>
        <v>US</v>
      </c>
      <c r="G3066" t="str">
        <f>VLOOKUP(A3066, Kickstarter!B:H, 7, FALSE)</f>
        <v>USD</v>
      </c>
      <c r="H3066">
        <f>VLOOKUP(A3066, Kickstarter!B:I, 8, FALSE)</f>
        <v>1448175540</v>
      </c>
    </row>
    <row r="3067" spans="1:8" ht="60" x14ac:dyDescent="0.25">
      <c r="A3067" s="1" t="s">
        <v>3065</v>
      </c>
      <c r="B3067" s="1" t="str">
        <f>VLOOKUP(A3067, Kickstarter!B:C, 2, FALSE)</f>
        <v>A castle themed events center with large and small spaces to support a variety of arts i.e. performing, visual, music, theater, dance</v>
      </c>
      <c r="C3067" s="9">
        <f>VLOOKUP(A3067, Kickstarter!B:E, 3, FALSE)</f>
        <v>25000</v>
      </c>
      <c r="D3067">
        <f>VLOOKUP(A3067, Kickstarter!B:E, 4, FALSE)</f>
        <v>10</v>
      </c>
      <c r="E3067" t="str">
        <f>VLOOKUP(A3067, Kickstarter!B:F, 5, FALSE)</f>
        <v>failed</v>
      </c>
      <c r="F3067" t="str">
        <f>VLOOKUP(A3067, Kickstarter!B:G, 6, FALSE)</f>
        <v>US</v>
      </c>
      <c r="G3067" t="str">
        <f>VLOOKUP(A3067, Kickstarter!B:H, 7, FALSE)</f>
        <v>USD</v>
      </c>
      <c r="H3067">
        <f>VLOOKUP(A3067, Kickstarter!B:I, 8, FALSE)</f>
        <v>1406683172</v>
      </c>
    </row>
    <row r="3068" spans="1:8" ht="45" x14ac:dyDescent="0.25">
      <c r="A3068" s="1" t="s">
        <v>3066</v>
      </c>
      <c r="B3068" s="1" t="str">
        <f>VLOOKUP(A3068, Kickstarter!B:C, 2, FALSE)</f>
        <v>Our mission is to offer an innovative family watersports attraction that is fun, safe, economical and a leader in its field.</v>
      </c>
      <c r="C3068" s="9">
        <f>VLOOKUP(A3068, Kickstarter!B:E, 3, FALSE)</f>
        <v>350000</v>
      </c>
      <c r="D3068">
        <f>VLOOKUP(A3068, Kickstarter!B:E, 4, FALSE)</f>
        <v>41950</v>
      </c>
      <c r="E3068" t="str">
        <f>VLOOKUP(A3068, Kickstarter!B:F, 5, FALSE)</f>
        <v>failed</v>
      </c>
      <c r="F3068" t="str">
        <f>VLOOKUP(A3068, Kickstarter!B:G, 6, FALSE)</f>
        <v>AU</v>
      </c>
      <c r="G3068" t="str">
        <f>VLOOKUP(A3068, Kickstarter!B:H, 7, FALSE)</f>
        <v>AUD</v>
      </c>
      <c r="H3068">
        <f>VLOOKUP(A3068, Kickstarter!B:I, 8, FALSE)</f>
        <v>1468128537</v>
      </c>
    </row>
    <row r="3069" spans="1:8" ht="60" x14ac:dyDescent="0.25">
      <c r="A3069" s="1" t="s">
        <v>3067</v>
      </c>
      <c r="B3069" s="1" t="str">
        <f>VLOOKUP(A3069, Kickstarter!B:C, 2, FALSE)</f>
        <v>Host a special event in your home, collect donations and turn containers in the foyer to a comfortable welcoming place to sit &amp; chat!</v>
      </c>
      <c r="C3069" s="9">
        <f>VLOOKUP(A3069, Kickstarter!B:E, 3, FALSE)</f>
        <v>8000</v>
      </c>
      <c r="D3069">
        <f>VLOOKUP(A3069, Kickstarter!B:E, 4, FALSE)</f>
        <v>200</v>
      </c>
      <c r="E3069" t="str">
        <f>VLOOKUP(A3069, Kickstarter!B:F, 5, FALSE)</f>
        <v>failed</v>
      </c>
      <c r="F3069" t="str">
        <f>VLOOKUP(A3069, Kickstarter!B:G, 6, FALSE)</f>
        <v>NZ</v>
      </c>
      <c r="G3069" t="str">
        <f>VLOOKUP(A3069, Kickstarter!B:H, 7, FALSE)</f>
        <v>NZD</v>
      </c>
      <c r="H3069">
        <f>VLOOKUP(A3069, Kickstarter!B:I, 8, FALSE)</f>
        <v>1441837879</v>
      </c>
    </row>
    <row r="3070" spans="1:8" ht="60" x14ac:dyDescent="0.25">
      <c r="A3070" s="1" t="s">
        <v>3068</v>
      </c>
      <c r="B3070" s="1" t="str">
        <f>VLOOKUP(A3070, Kickstarter!B:C, 2, FALSE)</f>
        <v>Hearing loops will be installed in theaters to give hearing loss sufferers with cochlear implants and hearing aids much needed access.</v>
      </c>
      <c r="C3070" s="9">
        <f>VLOOKUP(A3070, Kickstarter!B:E, 3, FALSE)</f>
        <v>250000</v>
      </c>
      <c r="D3070">
        <f>VLOOKUP(A3070, Kickstarter!B:E, 4, FALSE)</f>
        <v>175</v>
      </c>
      <c r="E3070" t="str">
        <f>VLOOKUP(A3070, Kickstarter!B:F, 5, FALSE)</f>
        <v>failed</v>
      </c>
      <c r="F3070" t="str">
        <f>VLOOKUP(A3070, Kickstarter!B:G, 6, FALSE)</f>
        <v>US</v>
      </c>
      <c r="G3070" t="str">
        <f>VLOOKUP(A3070, Kickstarter!B:H, 7, FALSE)</f>
        <v>USD</v>
      </c>
      <c r="H3070">
        <f>VLOOKUP(A3070, Kickstarter!B:I, 8, FALSE)</f>
        <v>1445013352</v>
      </c>
    </row>
    <row r="3071" spans="1:8" ht="60" x14ac:dyDescent="0.25">
      <c r="A3071" s="1" t="s">
        <v>3069</v>
      </c>
      <c r="B3071" s="1" t="str">
        <f>VLOOKUP(A3071, Kickstarter!B:C, 2, FALSE)</f>
        <v>708 STL is ONE of a kind! The Best Burlesque &amp; Vaudeville, plus singing/dancing waitresses, high end comfort food &amp; GREAT craft beer!</v>
      </c>
      <c r="C3071" s="9">
        <f>VLOOKUP(A3071, Kickstarter!B:E, 3, FALSE)</f>
        <v>1000</v>
      </c>
      <c r="D3071">
        <f>VLOOKUP(A3071, Kickstarter!B:E, 4, FALSE)</f>
        <v>141</v>
      </c>
      <c r="E3071" t="str">
        <f>VLOOKUP(A3071, Kickstarter!B:F, 5, FALSE)</f>
        <v>failed</v>
      </c>
      <c r="F3071" t="str">
        <f>VLOOKUP(A3071, Kickstarter!B:G, 6, FALSE)</f>
        <v>US</v>
      </c>
      <c r="G3071" t="str">
        <f>VLOOKUP(A3071, Kickstarter!B:H, 7, FALSE)</f>
        <v>USD</v>
      </c>
      <c r="H3071">
        <f>VLOOKUP(A3071, Kickstarter!B:I, 8, FALSE)</f>
        <v>1418587234</v>
      </c>
    </row>
    <row r="3072" spans="1:8" ht="45" x14ac:dyDescent="0.25">
      <c r="A3072" s="1" t="s">
        <v>3070</v>
      </c>
      <c r="B3072" s="1" t="str">
        <f>VLOOKUP(A3072, Kickstarter!B:C, 2, FALSE)</f>
        <v>Liverpool's 1st purpose built 7 night a week comedy club, bar &amp; restaurant with live music &amp; much more</v>
      </c>
      <c r="C3072" s="9">
        <f>VLOOKUP(A3072, Kickstarter!B:E, 3, FALSE)</f>
        <v>10000</v>
      </c>
      <c r="D3072">
        <f>VLOOKUP(A3072, Kickstarter!B:E, 4, FALSE)</f>
        <v>334</v>
      </c>
      <c r="E3072" t="str">
        <f>VLOOKUP(A3072, Kickstarter!B:F, 5, FALSE)</f>
        <v>failed</v>
      </c>
      <c r="F3072" t="str">
        <f>VLOOKUP(A3072, Kickstarter!B:G, 6, FALSE)</f>
        <v>GB</v>
      </c>
      <c r="G3072" t="str">
        <f>VLOOKUP(A3072, Kickstarter!B:H, 7, FALSE)</f>
        <v>GBP</v>
      </c>
      <c r="H3072">
        <f>VLOOKUP(A3072, Kickstarter!B:I, 8, FALSE)</f>
        <v>1481132169</v>
      </c>
    </row>
    <row r="3073" spans="1:8" ht="45" x14ac:dyDescent="0.25">
      <c r="A3073" s="1" t="s">
        <v>3071</v>
      </c>
      <c r="B3073" s="1" t="str">
        <f>VLOOKUP(A3073, Kickstarter!B:C, 2, FALSE)</f>
        <v>Anyone can create. They just need a place and an opportunity. The Echo Theatre (Provo) provides that opportunity.</v>
      </c>
      <c r="C3073" s="9">
        <f>VLOOKUP(A3073, Kickstarter!B:E, 3, FALSE)</f>
        <v>12000</v>
      </c>
      <c r="D3073">
        <f>VLOOKUP(A3073, Kickstarter!B:E, 4, FALSE)</f>
        <v>7173</v>
      </c>
      <c r="E3073" t="str">
        <f>VLOOKUP(A3073, Kickstarter!B:F, 5, FALSE)</f>
        <v>failed</v>
      </c>
      <c r="F3073" t="str">
        <f>VLOOKUP(A3073, Kickstarter!B:G, 6, FALSE)</f>
        <v>US</v>
      </c>
      <c r="G3073" t="str">
        <f>VLOOKUP(A3073, Kickstarter!B:H, 7, FALSE)</f>
        <v>USD</v>
      </c>
      <c r="H3073">
        <f>VLOOKUP(A3073, Kickstarter!B:I, 8, FALSE)</f>
        <v>1429595940</v>
      </c>
    </row>
    <row r="3074" spans="1:8" ht="60" x14ac:dyDescent="0.25">
      <c r="A3074" s="1" t="s">
        <v>3072</v>
      </c>
      <c r="B3074" s="1" t="str">
        <f>VLOOKUP(A3074, Kickstarter!B:C, 2, FALSE)</f>
        <v>Crosswalk Theatre Company - Network Directory promotes all stage talent. Increasing your odds to connect to the right hiring person.</v>
      </c>
      <c r="C3074" s="9">
        <f>VLOOKUP(A3074, Kickstarter!B:E, 3, FALSE)</f>
        <v>12000</v>
      </c>
      <c r="D3074">
        <f>VLOOKUP(A3074, Kickstarter!B:E, 4, FALSE)</f>
        <v>2</v>
      </c>
      <c r="E3074" t="str">
        <f>VLOOKUP(A3074, Kickstarter!B:F, 5, FALSE)</f>
        <v>failed</v>
      </c>
      <c r="F3074" t="str">
        <f>VLOOKUP(A3074, Kickstarter!B:G, 6, FALSE)</f>
        <v>US</v>
      </c>
      <c r="G3074" t="str">
        <f>VLOOKUP(A3074, Kickstarter!B:H, 7, FALSE)</f>
        <v>USD</v>
      </c>
      <c r="H3074">
        <f>VLOOKUP(A3074, Kickstarter!B:I, 8, FALSE)</f>
        <v>1477791960</v>
      </c>
    </row>
    <row r="3075" spans="1:8" ht="45" x14ac:dyDescent="0.25">
      <c r="A3075" s="1" t="s">
        <v>3073</v>
      </c>
      <c r="B3075" s="1" t="str">
        <f>VLOOKUP(A3075, Kickstarter!B:C, 2, FALSE)</f>
        <v>Conversion of a long dormant synagogue into a Performing and Visual Arts Center, revitalizing Rochester's inner city.</v>
      </c>
      <c r="C3075" s="9">
        <f>VLOOKUP(A3075, Kickstarter!B:E, 3, FALSE)</f>
        <v>2800000</v>
      </c>
      <c r="D3075">
        <f>VLOOKUP(A3075, Kickstarter!B:E, 4, FALSE)</f>
        <v>645</v>
      </c>
      <c r="E3075" t="str">
        <f>VLOOKUP(A3075, Kickstarter!B:F, 5, FALSE)</f>
        <v>failed</v>
      </c>
      <c r="F3075" t="str">
        <f>VLOOKUP(A3075, Kickstarter!B:G, 6, FALSE)</f>
        <v>US</v>
      </c>
      <c r="G3075" t="str">
        <f>VLOOKUP(A3075, Kickstarter!B:H, 7, FALSE)</f>
        <v>USD</v>
      </c>
      <c r="H3075">
        <f>VLOOKUP(A3075, Kickstarter!B:I, 8, FALSE)</f>
        <v>1434309540</v>
      </c>
    </row>
    <row r="3076" spans="1:8" ht="75" x14ac:dyDescent="0.25">
      <c r="A3076" s="1" t="s">
        <v>3074</v>
      </c>
      <c r="B3076" s="1" t="str">
        <f>VLOOKUP(A3076, Kickstarter!B:C, 2, FALSE)</f>
        <v>CrÃ©ation d'un thÃ©Ã¢tre de marionnettes automatisÃ©es et informatisÃ©es portant sur la nature et l'Ã©cologie.
"La symphonie du monde"</v>
      </c>
      <c r="C3076" s="9">
        <f>VLOOKUP(A3076, Kickstarter!B:E, 3, FALSE)</f>
        <v>25000</v>
      </c>
      <c r="D3076">
        <f>VLOOKUP(A3076, Kickstarter!B:E, 4, FALSE)</f>
        <v>22</v>
      </c>
      <c r="E3076" t="str">
        <f>VLOOKUP(A3076, Kickstarter!B:F, 5, FALSE)</f>
        <v>failed</v>
      </c>
      <c r="F3076" t="str">
        <f>VLOOKUP(A3076, Kickstarter!B:G, 6, FALSE)</f>
        <v>FR</v>
      </c>
      <c r="G3076" t="str">
        <f>VLOOKUP(A3076, Kickstarter!B:H, 7, FALSE)</f>
        <v>EUR</v>
      </c>
      <c r="H3076">
        <f>VLOOKUP(A3076, Kickstarter!B:I, 8, FALSE)</f>
        <v>1457617359</v>
      </c>
    </row>
    <row r="3077" spans="1:8" ht="45" x14ac:dyDescent="0.25">
      <c r="A3077" s="1" t="s">
        <v>3075</v>
      </c>
      <c r="B3077" s="1" t="str">
        <f>VLOOKUP(A3077, Kickstarter!B:C, 2, FALSE)</f>
        <v>Magic Morgan &amp; Liliana are raising funds to expand their famed traveling magic show to a theater of magic.</v>
      </c>
      <c r="C3077" s="9">
        <f>VLOOKUP(A3077, Kickstarter!B:E, 3, FALSE)</f>
        <v>15000</v>
      </c>
      <c r="D3077">
        <f>VLOOKUP(A3077, Kickstarter!B:E, 4, FALSE)</f>
        <v>1296</v>
      </c>
      <c r="E3077" t="str">
        <f>VLOOKUP(A3077, Kickstarter!B:F, 5, FALSE)</f>
        <v>failed</v>
      </c>
      <c r="F3077" t="str">
        <f>VLOOKUP(A3077, Kickstarter!B:G, 6, FALSE)</f>
        <v>US</v>
      </c>
      <c r="G3077" t="str">
        <f>VLOOKUP(A3077, Kickstarter!B:H, 7, FALSE)</f>
        <v>USD</v>
      </c>
      <c r="H3077">
        <f>VLOOKUP(A3077, Kickstarter!B:I, 8, FALSE)</f>
        <v>1471573640</v>
      </c>
    </row>
    <row r="3078" spans="1:8" ht="30" x14ac:dyDescent="0.25">
      <c r="A3078" s="1" t="s">
        <v>3076</v>
      </c>
      <c r="B3078" s="1" t="str">
        <f>VLOOKUP(A3078, Kickstarter!B:C, 2, FALSE)</f>
        <v>Helping female comedians get in their 10,000 Hours of practice!</v>
      </c>
      <c r="C3078" s="9">
        <f>VLOOKUP(A3078, Kickstarter!B:E, 3, FALSE)</f>
        <v>10000</v>
      </c>
      <c r="D3078">
        <f>VLOOKUP(A3078, Kickstarter!B:E, 4, FALSE)</f>
        <v>1506</v>
      </c>
      <c r="E3078" t="str">
        <f>VLOOKUP(A3078, Kickstarter!B:F, 5, FALSE)</f>
        <v>failed</v>
      </c>
      <c r="F3078" t="str">
        <f>VLOOKUP(A3078, Kickstarter!B:G, 6, FALSE)</f>
        <v>US</v>
      </c>
      <c r="G3078" t="str">
        <f>VLOOKUP(A3078, Kickstarter!B:H, 7, FALSE)</f>
        <v>USD</v>
      </c>
      <c r="H3078">
        <f>VLOOKUP(A3078, Kickstarter!B:I, 8, FALSE)</f>
        <v>1444405123</v>
      </c>
    </row>
    <row r="3079" spans="1:8" ht="60" x14ac:dyDescent="0.25">
      <c r="A3079" s="1" t="s">
        <v>3077</v>
      </c>
      <c r="B3079" s="1" t="str">
        <f>VLOOKUP(A3079, Kickstarter!B:C, 2, FALSE)</f>
        <v>I've created a live workshop for men who cannot afford it, giving them an opportunity to have healing, peace &amp; love in their lives.</v>
      </c>
      <c r="C3079" s="9">
        <f>VLOOKUP(A3079, Kickstarter!B:E, 3, FALSE)</f>
        <v>22000</v>
      </c>
      <c r="D3079">
        <f>VLOOKUP(A3079, Kickstarter!B:E, 4, FALSE)</f>
        <v>105</v>
      </c>
      <c r="E3079" t="str">
        <f>VLOOKUP(A3079, Kickstarter!B:F, 5, FALSE)</f>
        <v>failed</v>
      </c>
      <c r="F3079" t="str">
        <f>VLOOKUP(A3079, Kickstarter!B:G, 6, FALSE)</f>
        <v>CA</v>
      </c>
      <c r="G3079" t="str">
        <f>VLOOKUP(A3079, Kickstarter!B:H, 7, FALSE)</f>
        <v>CAD</v>
      </c>
      <c r="H3079">
        <f>VLOOKUP(A3079, Kickstarter!B:I, 8, FALSE)</f>
        <v>1488495478</v>
      </c>
    </row>
    <row r="3080" spans="1:8" ht="60" x14ac:dyDescent="0.25">
      <c r="A3080" s="1" t="s">
        <v>3078</v>
      </c>
      <c r="B3080" s="1" t="str">
        <f>VLOOKUP(A3080, Kickstarter!B:C, 2, FALSE)</f>
        <v>Help replace a broken chairlift with a vertical lift making all forms of arts and education accessible on our historical antique stage.</v>
      </c>
      <c r="C3080" s="9">
        <f>VLOOKUP(A3080, Kickstarter!B:E, 3, FALSE)</f>
        <v>60000</v>
      </c>
      <c r="D3080">
        <f>VLOOKUP(A3080, Kickstarter!B:E, 4, FALSE)</f>
        <v>71</v>
      </c>
      <c r="E3080" t="str">
        <f>VLOOKUP(A3080, Kickstarter!B:F, 5, FALSE)</f>
        <v>failed</v>
      </c>
      <c r="F3080" t="str">
        <f>VLOOKUP(A3080, Kickstarter!B:G, 6, FALSE)</f>
        <v>US</v>
      </c>
      <c r="G3080" t="str">
        <f>VLOOKUP(A3080, Kickstarter!B:H, 7, FALSE)</f>
        <v>USD</v>
      </c>
      <c r="H3080">
        <f>VLOOKUP(A3080, Kickstarter!B:I, 8, FALSE)</f>
        <v>1424920795</v>
      </c>
    </row>
    <row r="3081" spans="1:8" ht="45" x14ac:dyDescent="0.25">
      <c r="A3081" s="1" t="s">
        <v>3079</v>
      </c>
      <c r="B3081" s="1" t="str">
        <f>VLOOKUP(A3081, Kickstarter!B:C, 2, FALSE)</f>
        <v>We desire to purchase a portion of Hell, in Michigan just outside of Detroit, to create a world-class performance art space.  Join us.</v>
      </c>
      <c r="C3081" s="9">
        <f>VLOOKUP(A3081, Kickstarter!B:E, 3, FALSE)</f>
        <v>1333666</v>
      </c>
      <c r="D3081">
        <f>VLOOKUP(A3081, Kickstarter!B:E, 4, FALSE)</f>
        <v>11226</v>
      </c>
      <c r="E3081" t="str">
        <f>VLOOKUP(A3081, Kickstarter!B:F, 5, FALSE)</f>
        <v>failed</v>
      </c>
      <c r="F3081" t="str">
        <f>VLOOKUP(A3081, Kickstarter!B:G, 6, FALSE)</f>
        <v>US</v>
      </c>
      <c r="G3081" t="str">
        <f>VLOOKUP(A3081, Kickstarter!B:H, 7, FALSE)</f>
        <v>USD</v>
      </c>
      <c r="H3081">
        <f>VLOOKUP(A3081, Kickstarter!B:I, 8, FALSE)</f>
        <v>1427040435</v>
      </c>
    </row>
    <row r="3082" spans="1:8" ht="60" x14ac:dyDescent="0.25">
      <c r="A3082" s="1" t="s">
        <v>3080</v>
      </c>
      <c r="B3082" s="1" t="str">
        <f>VLOOKUP(A3082, Kickstarter!B:C, 2, FALSE)</f>
        <v>Sustainable, fire-proof, carbon-negative, and all-season recreation of the Globe Theater made famous by Shakespeare, with gardens.</v>
      </c>
      <c r="C3082" s="9">
        <f>VLOOKUP(A3082, Kickstarter!B:E, 3, FALSE)</f>
        <v>2000000</v>
      </c>
      <c r="D3082">
        <f>VLOOKUP(A3082, Kickstarter!B:E, 4, FALSE)</f>
        <v>376</v>
      </c>
      <c r="E3082" t="str">
        <f>VLOOKUP(A3082, Kickstarter!B:F, 5, FALSE)</f>
        <v>failed</v>
      </c>
      <c r="F3082" t="str">
        <f>VLOOKUP(A3082, Kickstarter!B:G, 6, FALSE)</f>
        <v>US</v>
      </c>
      <c r="G3082" t="str">
        <f>VLOOKUP(A3082, Kickstarter!B:H, 7, FALSE)</f>
        <v>USD</v>
      </c>
      <c r="H3082">
        <f>VLOOKUP(A3082, Kickstarter!B:I, 8, FALSE)</f>
        <v>1419644444</v>
      </c>
    </row>
    <row r="3083" spans="1:8" ht="30" x14ac:dyDescent="0.25">
      <c r="A3083" s="1" t="s">
        <v>3081</v>
      </c>
      <c r="B3083" s="1" t="e">
        <f>VLOOKUP(A3083, Kickstarter!B:C, 2, FALSE)</f>
        <v>#N/A</v>
      </c>
      <c r="C3083" s="9" t="e">
        <f>VLOOKUP(A3083, Kickstarter!B:E, 3, FALSE)</f>
        <v>#N/A</v>
      </c>
      <c r="D3083" t="e">
        <f>VLOOKUP(A3083, Kickstarter!B:E, 4, FALSE)</f>
        <v>#N/A</v>
      </c>
      <c r="E3083" t="e">
        <f>VLOOKUP(A3083, Kickstarter!B:F, 5, FALSE)</f>
        <v>#N/A</v>
      </c>
      <c r="F3083" t="e">
        <f>VLOOKUP(A3083, Kickstarter!B:G, 6, FALSE)</f>
        <v>#N/A</v>
      </c>
      <c r="G3083" t="e">
        <f>VLOOKUP(A3083, Kickstarter!B:H, 7, FALSE)</f>
        <v>#N/A</v>
      </c>
      <c r="H3083" t="e">
        <f>VLOOKUP(A3083, Kickstarter!B:I, 8, FALSE)</f>
        <v>#N/A</v>
      </c>
    </row>
    <row r="3084" spans="1:8" ht="60" x14ac:dyDescent="0.25">
      <c r="A3084" s="1" t="s">
        <v>3082</v>
      </c>
      <c r="B3084" s="1" t="str">
        <f>VLOOKUP(A3084, Kickstarter!B:C, 2, FALSE)</f>
        <v>Help expand the time of everyones favorite magic store!  It currently limited to 3 days a week. If not for you, then the children!</v>
      </c>
      <c r="C3084" s="9">
        <f>VLOOKUP(A3084, Kickstarter!B:E, 3, FALSE)</f>
        <v>9000</v>
      </c>
      <c r="D3084">
        <f>VLOOKUP(A3084, Kickstarter!B:E, 4, FALSE)</f>
        <v>0</v>
      </c>
      <c r="E3084" t="str">
        <f>VLOOKUP(A3084, Kickstarter!B:F, 5, FALSE)</f>
        <v>failed</v>
      </c>
      <c r="F3084" t="str">
        <f>VLOOKUP(A3084, Kickstarter!B:G, 6, FALSE)</f>
        <v>US</v>
      </c>
      <c r="G3084" t="str">
        <f>VLOOKUP(A3084, Kickstarter!B:H, 7, FALSE)</f>
        <v>USD</v>
      </c>
      <c r="H3084">
        <f>VLOOKUP(A3084, Kickstarter!B:I, 8, FALSE)</f>
        <v>1447628946</v>
      </c>
    </row>
    <row r="3085" spans="1:8" ht="75" x14ac:dyDescent="0.25">
      <c r="A3085" s="1" t="s">
        <v>3083</v>
      </c>
      <c r="B3085" s="1" t="str">
        <f>VLOOKUP(A3085, Kickstarter!B:C, 2, FALSE)</f>
        <v>Crystal City Underground is a New &amp; Unique
indoor recreational facility, using an old silica sand mine,
we are the Haunted Maze</v>
      </c>
      <c r="C3085" s="9">
        <f>VLOOKUP(A3085, Kickstarter!B:E, 3, FALSE)</f>
        <v>20000</v>
      </c>
      <c r="D3085">
        <f>VLOOKUP(A3085, Kickstarter!B:E, 4, FALSE)</f>
        <v>56</v>
      </c>
      <c r="E3085" t="str">
        <f>VLOOKUP(A3085, Kickstarter!B:F, 5, FALSE)</f>
        <v>failed</v>
      </c>
      <c r="F3085" t="str">
        <f>VLOOKUP(A3085, Kickstarter!B:G, 6, FALSE)</f>
        <v>US</v>
      </c>
      <c r="G3085" t="str">
        <f>VLOOKUP(A3085, Kickstarter!B:H, 7, FALSE)</f>
        <v>USD</v>
      </c>
      <c r="H3085">
        <f>VLOOKUP(A3085, Kickstarter!B:I, 8, FALSE)</f>
        <v>1409547600</v>
      </c>
    </row>
    <row r="3086" spans="1:8" ht="60" x14ac:dyDescent="0.25">
      <c r="A3086" s="1" t="s">
        <v>3084</v>
      </c>
      <c r="B3086" s="1" t="str">
        <f>VLOOKUP(A3086, Kickstarter!B:C, 2, FALSE)</f>
        <v>18-yr-old handicap-access ramp collapsed, must replace. Help fund &amp; ensure everyone access to our 35-seat non-profit community theater!</v>
      </c>
      <c r="C3086" s="9">
        <f>VLOOKUP(A3086, Kickstarter!B:E, 3, FALSE)</f>
        <v>4059</v>
      </c>
      <c r="D3086">
        <f>VLOOKUP(A3086, Kickstarter!B:E, 4, FALSE)</f>
        <v>470</v>
      </c>
      <c r="E3086" t="str">
        <f>VLOOKUP(A3086, Kickstarter!B:F, 5, FALSE)</f>
        <v>failed</v>
      </c>
      <c r="F3086" t="str">
        <f>VLOOKUP(A3086, Kickstarter!B:G, 6, FALSE)</f>
        <v>US</v>
      </c>
      <c r="G3086" t="str">
        <f>VLOOKUP(A3086, Kickstarter!B:H, 7, FALSE)</f>
        <v>USD</v>
      </c>
      <c r="H3086">
        <f>VLOOKUP(A3086, Kickstarter!B:I, 8, FALSE)</f>
        <v>1430851680</v>
      </c>
    </row>
    <row r="3087" spans="1:8" ht="60" x14ac:dyDescent="0.25">
      <c r="A3087" s="1" t="s">
        <v>3085</v>
      </c>
      <c r="B3087" s="1" t="str">
        <f>VLOOKUP(A3087, Kickstarter!B:C, 2, FALSE)</f>
        <v>Get behind a new music venue in our city by helping with equipment! We're pre-selling tickets to our party and offering other perks.</v>
      </c>
      <c r="C3087" s="9">
        <f>VLOOKUP(A3087, Kickstarter!B:E, 3, FALSE)</f>
        <v>25000</v>
      </c>
      <c r="D3087">
        <f>VLOOKUP(A3087, Kickstarter!B:E, 4, FALSE)</f>
        <v>610</v>
      </c>
      <c r="E3087" t="str">
        <f>VLOOKUP(A3087, Kickstarter!B:F, 5, FALSE)</f>
        <v>failed</v>
      </c>
      <c r="F3087" t="str">
        <f>VLOOKUP(A3087, Kickstarter!B:G, 6, FALSE)</f>
        <v>US</v>
      </c>
      <c r="G3087" t="str">
        <f>VLOOKUP(A3087, Kickstarter!B:H, 7, FALSE)</f>
        <v>USD</v>
      </c>
      <c r="H3087">
        <f>VLOOKUP(A3087, Kickstarter!B:I, 8, FALSE)</f>
        <v>1443561159</v>
      </c>
    </row>
    <row r="3088" spans="1:8" ht="60" x14ac:dyDescent="0.25">
      <c r="A3088" s="1" t="s">
        <v>3086</v>
      </c>
      <c r="B3088" s="1" t="str">
        <f>VLOOKUP(A3088, Kickstarter!B:C, 2, FALSE)</f>
        <v>A memorable theatre experience in the middle of Genoa's old town. Summer is coming and we have no intention to stop making you laugh.</v>
      </c>
      <c r="C3088" s="9">
        <f>VLOOKUP(A3088, Kickstarter!B:E, 3, FALSE)</f>
        <v>20000</v>
      </c>
      <c r="D3088">
        <f>VLOOKUP(A3088, Kickstarter!B:E, 4, FALSE)</f>
        <v>50</v>
      </c>
      <c r="E3088" t="str">
        <f>VLOOKUP(A3088, Kickstarter!B:F, 5, FALSE)</f>
        <v>failed</v>
      </c>
      <c r="F3088" t="str">
        <f>VLOOKUP(A3088, Kickstarter!B:G, 6, FALSE)</f>
        <v>IT</v>
      </c>
      <c r="G3088" t="str">
        <f>VLOOKUP(A3088, Kickstarter!B:H, 7, FALSE)</f>
        <v>EUR</v>
      </c>
      <c r="H3088">
        <f>VLOOKUP(A3088, Kickstarter!B:I, 8, FALSE)</f>
        <v>1439827559</v>
      </c>
    </row>
    <row r="3089" spans="1:8" ht="60" x14ac:dyDescent="0.25">
      <c r="A3089" s="1" t="s">
        <v>3087</v>
      </c>
      <c r="B3089" s="1" t="str">
        <f>VLOOKUP(A3089, Kickstarter!B:C, 2, FALSE)</f>
        <v>Austin's "Full Service Rehearsal Space", APS is a comfortable, convenient place for the theater community to develop scripted plays.</v>
      </c>
      <c r="C3089" s="9">
        <f>VLOOKUP(A3089, Kickstarter!B:E, 3, FALSE)</f>
        <v>20000</v>
      </c>
      <c r="D3089">
        <f>VLOOKUP(A3089, Kickstarter!B:E, 4, FALSE)</f>
        <v>125</v>
      </c>
      <c r="E3089" t="str">
        <f>VLOOKUP(A3089, Kickstarter!B:F, 5, FALSE)</f>
        <v>failed</v>
      </c>
      <c r="F3089" t="str">
        <f>VLOOKUP(A3089, Kickstarter!B:G, 6, FALSE)</f>
        <v>US</v>
      </c>
      <c r="G3089" t="str">
        <f>VLOOKUP(A3089, Kickstarter!B:H, 7, FALSE)</f>
        <v>USD</v>
      </c>
      <c r="H3089">
        <f>VLOOKUP(A3089, Kickstarter!B:I, 8, FALSE)</f>
        <v>1482294990</v>
      </c>
    </row>
    <row r="3090" spans="1:8" ht="45" x14ac:dyDescent="0.25">
      <c r="A3090" s="1" t="s">
        <v>3088</v>
      </c>
      <c r="B3090" s="1" t="str">
        <f>VLOOKUP(A3090, Kickstarter!B:C, 2, FALSE)</f>
        <v>We believe it's time to open a visitor's center that highlights the small towns of the upper Midwest.</v>
      </c>
      <c r="C3090" s="9">
        <f>VLOOKUP(A3090, Kickstarter!B:E, 3, FALSE)</f>
        <v>65000</v>
      </c>
      <c r="D3090">
        <f>VLOOKUP(A3090, Kickstarter!B:E, 4, FALSE)</f>
        <v>126</v>
      </c>
      <c r="E3090" t="str">
        <f>VLOOKUP(A3090, Kickstarter!B:F, 5, FALSE)</f>
        <v>failed</v>
      </c>
      <c r="F3090" t="str">
        <f>VLOOKUP(A3090, Kickstarter!B:G, 6, FALSE)</f>
        <v>US</v>
      </c>
      <c r="G3090" t="str">
        <f>VLOOKUP(A3090, Kickstarter!B:H, 7, FALSE)</f>
        <v>USD</v>
      </c>
      <c r="H3090">
        <f>VLOOKUP(A3090, Kickstarter!B:I, 8, FALSE)</f>
        <v>1420724460</v>
      </c>
    </row>
    <row r="3091" spans="1:8" ht="45" x14ac:dyDescent="0.25">
      <c r="A3091" s="1" t="s">
        <v>3089</v>
      </c>
      <c r="B3091" s="1" t="str">
        <f>VLOOKUP(A3091, Kickstarter!B:C, 2, FALSE)</f>
        <v>A community space in Somerville, MA to celebrate the beautiful intersection of sports and creativity.</v>
      </c>
      <c r="C3091" s="9">
        <f>VLOOKUP(A3091, Kickstarter!B:E, 3, FALSE)</f>
        <v>25000</v>
      </c>
      <c r="D3091">
        <f>VLOOKUP(A3091, Kickstarter!B:E, 4, FALSE)</f>
        <v>5854</v>
      </c>
      <c r="E3091" t="str">
        <f>VLOOKUP(A3091, Kickstarter!B:F, 5, FALSE)</f>
        <v>failed</v>
      </c>
      <c r="F3091" t="str">
        <f>VLOOKUP(A3091, Kickstarter!B:G, 6, FALSE)</f>
        <v>US</v>
      </c>
      <c r="G3091" t="str">
        <f>VLOOKUP(A3091, Kickstarter!B:H, 7, FALSE)</f>
        <v>USD</v>
      </c>
      <c r="H3091">
        <f>VLOOKUP(A3091, Kickstarter!B:I, 8, FALSE)</f>
        <v>1468029540</v>
      </c>
    </row>
    <row r="3092" spans="1:8" ht="60" x14ac:dyDescent="0.25">
      <c r="A3092" s="1" t="s">
        <v>3090</v>
      </c>
      <c r="B3092" s="1" t="str">
        <f>VLOOKUP(A3092, Kickstarter!B:C, 2, FALSE)</f>
        <v>To create a space by restoring a historic church in Burlington, Ky where community theater, dance and music and art can be performed.</v>
      </c>
      <c r="C3092" s="9">
        <f>VLOOKUP(A3092, Kickstarter!B:E, 3, FALSE)</f>
        <v>225000</v>
      </c>
      <c r="D3092">
        <f>VLOOKUP(A3092, Kickstarter!B:E, 4, FALSE)</f>
        <v>11432</v>
      </c>
      <c r="E3092" t="str">
        <f>VLOOKUP(A3092, Kickstarter!B:F, 5, FALSE)</f>
        <v>failed</v>
      </c>
      <c r="F3092" t="str">
        <f>VLOOKUP(A3092, Kickstarter!B:G, 6, FALSE)</f>
        <v>US</v>
      </c>
      <c r="G3092" t="str">
        <f>VLOOKUP(A3092, Kickstarter!B:H, 7, FALSE)</f>
        <v>USD</v>
      </c>
      <c r="H3092">
        <f>VLOOKUP(A3092, Kickstarter!B:I, 8, FALSE)</f>
        <v>1430505545</v>
      </c>
    </row>
    <row r="3093" spans="1:8" ht="60" x14ac:dyDescent="0.25">
      <c r="A3093" s="1" t="s">
        <v>3091</v>
      </c>
      <c r="B3093" s="1" t="str">
        <f>VLOOKUP(A3093, Kickstarter!B:C, 2, FALSE)</f>
        <v>Roanoke, Virginia's first long-form improv theatre company. Producing improv and scripted theatre, with a dynamic training program.</v>
      </c>
      <c r="C3093" s="9">
        <f>VLOOKUP(A3093, Kickstarter!B:E, 3, FALSE)</f>
        <v>5000</v>
      </c>
      <c r="D3093">
        <f>VLOOKUP(A3093, Kickstarter!B:E, 4, FALSE)</f>
        <v>796</v>
      </c>
      <c r="E3093" t="str">
        <f>VLOOKUP(A3093, Kickstarter!B:F, 5, FALSE)</f>
        <v>failed</v>
      </c>
      <c r="F3093" t="str">
        <f>VLOOKUP(A3093, Kickstarter!B:G, 6, FALSE)</f>
        <v>US</v>
      </c>
      <c r="G3093" t="str">
        <f>VLOOKUP(A3093, Kickstarter!B:H, 7, FALSE)</f>
        <v>USD</v>
      </c>
      <c r="H3093">
        <f>VLOOKUP(A3093, Kickstarter!B:I, 8, FALSE)</f>
        <v>1471214743</v>
      </c>
    </row>
    <row r="3094" spans="1:8" ht="45" x14ac:dyDescent="0.25">
      <c r="A3094" s="1" t="s">
        <v>3092</v>
      </c>
      <c r="B3094" s="1" t="str">
        <f>VLOOKUP(A3094, Kickstarter!B:C, 2, FALSE)</f>
        <v>Our goal is to purchase a theater on the Upper East Side of Manhattan that will act as a home for four theater companies.</v>
      </c>
      <c r="C3094" s="9">
        <f>VLOOKUP(A3094, Kickstarter!B:E, 3, FALSE)</f>
        <v>100000</v>
      </c>
      <c r="D3094">
        <f>VLOOKUP(A3094, Kickstarter!B:E, 4, FALSE)</f>
        <v>1183.19</v>
      </c>
      <c r="E3094" t="str">
        <f>VLOOKUP(A3094, Kickstarter!B:F, 5, FALSE)</f>
        <v>failed</v>
      </c>
      <c r="F3094" t="str">
        <f>VLOOKUP(A3094, Kickstarter!B:G, 6, FALSE)</f>
        <v>US</v>
      </c>
      <c r="G3094" t="str">
        <f>VLOOKUP(A3094, Kickstarter!B:H, 7, FALSE)</f>
        <v>USD</v>
      </c>
      <c r="H3094">
        <f>VLOOKUP(A3094, Kickstarter!B:I, 8, FALSE)</f>
        <v>1444946400</v>
      </c>
    </row>
    <row r="3095" spans="1:8" ht="60" x14ac:dyDescent="0.25">
      <c r="A3095" s="1" t="s">
        <v>3093</v>
      </c>
      <c r="B3095" s="1" t="str">
        <f>VLOOKUP(A3095, Kickstarter!B:C, 2, FALSE)</f>
        <v>Jump in the deep end of the provocative and darkly humourous, POOL (NO WATER)...to be performed in a Pool!  Directed by Gordon McCall.</v>
      </c>
      <c r="C3095" s="9">
        <f>VLOOKUP(A3095, Kickstarter!B:E, 3, FALSE)</f>
        <v>4000</v>
      </c>
      <c r="D3095">
        <f>VLOOKUP(A3095, Kickstarter!B:E, 4, FALSE)</f>
        <v>910</v>
      </c>
      <c r="E3095" t="str">
        <f>VLOOKUP(A3095, Kickstarter!B:F, 5, FALSE)</f>
        <v>failed</v>
      </c>
      <c r="F3095" t="str">
        <f>VLOOKUP(A3095, Kickstarter!B:G, 6, FALSE)</f>
        <v>CA</v>
      </c>
      <c r="G3095" t="str">
        <f>VLOOKUP(A3095, Kickstarter!B:H, 7, FALSE)</f>
        <v>CAD</v>
      </c>
      <c r="H3095">
        <f>VLOOKUP(A3095, Kickstarter!B:I, 8, FALSE)</f>
        <v>1401595140</v>
      </c>
    </row>
    <row r="3096" spans="1:8" ht="45" x14ac:dyDescent="0.25">
      <c r="A3096" s="1" t="s">
        <v>3094</v>
      </c>
      <c r="B3096" s="1" t="str">
        <f>VLOOKUP(A3096, Kickstarter!B:C, 2, FALSE)</f>
        <v>This is a Kickstarter to help with the start up costs for Illusionist, Chris Lengyel's Summer 2016 Tour!</v>
      </c>
      <c r="C3096" s="9">
        <f>VLOOKUP(A3096, Kickstarter!B:E, 3, FALSE)</f>
        <v>100000</v>
      </c>
      <c r="D3096">
        <f>VLOOKUP(A3096, Kickstarter!B:E, 4, FALSE)</f>
        <v>25</v>
      </c>
      <c r="E3096" t="str">
        <f>VLOOKUP(A3096, Kickstarter!B:F, 5, FALSE)</f>
        <v>failed</v>
      </c>
      <c r="F3096" t="str">
        <f>VLOOKUP(A3096, Kickstarter!B:G, 6, FALSE)</f>
        <v>US</v>
      </c>
      <c r="G3096" t="str">
        <f>VLOOKUP(A3096, Kickstarter!B:H, 7, FALSE)</f>
        <v>USD</v>
      </c>
      <c r="H3096">
        <f>VLOOKUP(A3096, Kickstarter!B:I, 8, FALSE)</f>
        <v>1442775956</v>
      </c>
    </row>
    <row r="3097" spans="1:8" ht="45" x14ac:dyDescent="0.25">
      <c r="A3097" s="1" t="s">
        <v>3095</v>
      </c>
      <c r="B3097" s="1" t="str">
        <f>VLOOKUP(A3097, Kickstarter!B:C, 2, FALSE)</f>
        <v>We are a small theatre company looking to provide world class theatre to the working class in the Greater New York area.</v>
      </c>
      <c r="C3097" s="9">
        <f>VLOOKUP(A3097, Kickstarter!B:E, 3, FALSE)</f>
        <v>14920</v>
      </c>
      <c r="D3097">
        <f>VLOOKUP(A3097, Kickstarter!B:E, 4, FALSE)</f>
        <v>50</v>
      </c>
      <c r="E3097" t="str">
        <f>VLOOKUP(A3097, Kickstarter!B:F, 5, FALSE)</f>
        <v>failed</v>
      </c>
      <c r="F3097" t="str">
        <f>VLOOKUP(A3097, Kickstarter!B:G, 6, FALSE)</f>
        <v>US</v>
      </c>
      <c r="G3097" t="str">
        <f>VLOOKUP(A3097, Kickstarter!B:H, 7, FALSE)</f>
        <v>USD</v>
      </c>
      <c r="H3097">
        <f>VLOOKUP(A3097, Kickstarter!B:I, 8, FALSE)</f>
        <v>1470011780</v>
      </c>
    </row>
    <row r="3098" spans="1:8" ht="45" x14ac:dyDescent="0.25">
      <c r="A3098" s="1" t="s">
        <v>3096</v>
      </c>
      <c r="B3098" s="1" t="str">
        <f>VLOOKUP(A3098, Kickstarter!B:C, 2, FALSE)</f>
        <v>To create a learning center for acting and all art types including anything that expresses the emotion of the human spirit.</v>
      </c>
      <c r="C3098" s="9">
        <f>VLOOKUP(A3098, Kickstarter!B:E, 3, FALSE)</f>
        <v>20000</v>
      </c>
      <c r="D3098">
        <f>VLOOKUP(A3098, Kickstarter!B:E, 4, FALSE)</f>
        <v>795</v>
      </c>
      <c r="E3098" t="str">
        <f>VLOOKUP(A3098, Kickstarter!B:F, 5, FALSE)</f>
        <v>failed</v>
      </c>
      <c r="F3098" t="str">
        <f>VLOOKUP(A3098, Kickstarter!B:G, 6, FALSE)</f>
        <v>US</v>
      </c>
      <c r="G3098" t="str">
        <f>VLOOKUP(A3098, Kickstarter!B:H, 7, FALSE)</f>
        <v>USD</v>
      </c>
      <c r="H3098">
        <f>VLOOKUP(A3098, Kickstarter!B:I, 8, FALSE)</f>
        <v>1432151326</v>
      </c>
    </row>
    <row r="3099" spans="1:8" ht="60" x14ac:dyDescent="0.25">
      <c r="A3099" s="1" t="s">
        <v>3097</v>
      </c>
      <c r="B3099" s="1" t="str">
        <f>VLOOKUP(A3099, Kickstarter!B:C, 2, FALSE)</f>
        <v>The Bunker makes theatre with purpose: We provide ambitious artists a home in which to share their work with adventurous audiences.</v>
      </c>
      <c r="C3099" s="9">
        <f>VLOOKUP(A3099, Kickstarter!B:E, 3, FALSE)</f>
        <v>10000</v>
      </c>
      <c r="D3099">
        <f>VLOOKUP(A3099, Kickstarter!B:E, 4, FALSE)</f>
        <v>1715</v>
      </c>
      <c r="E3099" t="str">
        <f>VLOOKUP(A3099, Kickstarter!B:F, 5, FALSE)</f>
        <v>failed</v>
      </c>
      <c r="F3099" t="str">
        <f>VLOOKUP(A3099, Kickstarter!B:G, 6, FALSE)</f>
        <v>GB</v>
      </c>
      <c r="G3099" t="str">
        <f>VLOOKUP(A3099, Kickstarter!B:H, 7, FALSE)</f>
        <v>GBP</v>
      </c>
      <c r="H3099">
        <f>VLOOKUP(A3099, Kickstarter!B:I, 8, FALSE)</f>
        <v>1475848800</v>
      </c>
    </row>
    <row r="3100" spans="1:8" ht="60" x14ac:dyDescent="0.25">
      <c r="A3100" s="1" t="s">
        <v>3098</v>
      </c>
      <c r="B3100" s="1" t="str">
        <f>VLOOKUP(A3100, Kickstarter!B:C, 2, FALSE)</f>
        <v>A magical space, full of fairytale favorites, designed to make each individual have a unique experience; children's dreams made real.</v>
      </c>
      <c r="C3100" s="9">
        <f>VLOOKUP(A3100, Kickstarter!B:E, 3, FALSE)</f>
        <v>48725</v>
      </c>
      <c r="D3100">
        <f>VLOOKUP(A3100, Kickstarter!B:E, 4, FALSE)</f>
        <v>1758</v>
      </c>
      <c r="E3100" t="str">
        <f>VLOOKUP(A3100, Kickstarter!B:F, 5, FALSE)</f>
        <v>failed</v>
      </c>
      <c r="F3100" t="str">
        <f>VLOOKUP(A3100, Kickstarter!B:G, 6, FALSE)</f>
        <v>US</v>
      </c>
      <c r="G3100" t="str">
        <f>VLOOKUP(A3100, Kickstarter!B:H, 7, FALSE)</f>
        <v>USD</v>
      </c>
      <c r="H3100">
        <f>VLOOKUP(A3100, Kickstarter!B:I, 8, FALSE)</f>
        <v>1454890620</v>
      </c>
    </row>
    <row r="3101" spans="1:8" ht="60" x14ac:dyDescent="0.25">
      <c r="A3101" s="1" t="s">
        <v>3099</v>
      </c>
      <c r="B3101" s="1" t="str">
        <f>VLOOKUP(A3101, Kickstarter!B:C, 2, FALSE)</f>
        <v>I would like to screen this documentary at CSU at their Black Studies Dept. Looking to fly panelist in. Hoping to screen nationwide. &lt;3</v>
      </c>
      <c r="C3101" s="9">
        <f>VLOOKUP(A3101, Kickstarter!B:E, 3, FALSE)</f>
        <v>2000</v>
      </c>
      <c r="D3101">
        <f>VLOOKUP(A3101, Kickstarter!B:E, 4, FALSE)</f>
        <v>278</v>
      </c>
      <c r="E3101" t="str">
        <f>VLOOKUP(A3101, Kickstarter!B:F, 5, FALSE)</f>
        <v>failed</v>
      </c>
      <c r="F3101" t="str">
        <f>VLOOKUP(A3101, Kickstarter!B:G, 6, FALSE)</f>
        <v>US</v>
      </c>
      <c r="G3101" t="str">
        <f>VLOOKUP(A3101, Kickstarter!B:H, 7, FALSE)</f>
        <v>USD</v>
      </c>
      <c r="H3101">
        <f>VLOOKUP(A3101, Kickstarter!B:I, 8, FALSE)</f>
        <v>1455251591</v>
      </c>
    </row>
    <row r="3102" spans="1:8" ht="60" x14ac:dyDescent="0.25">
      <c r="A3102" s="1" t="s">
        <v>3100</v>
      </c>
      <c r="B3102" s="1" t="str">
        <f>VLOOKUP(A3102, Kickstarter!B:C, 2, FALSE)</f>
        <v>Friends for Change, a group of girls between the ages of 12 and 18 are building an outdoor Amphitheater as a gift to our community!</v>
      </c>
      <c r="C3102" s="9">
        <f>VLOOKUP(A3102, Kickstarter!B:E, 3, FALSE)</f>
        <v>12000</v>
      </c>
      <c r="D3102">
        <f>VLOOKUP(A3102, Kickstarter!B:E, 4, FALSE)</f>
        <v>1827</v>
      </c>
      <c r="E3102" t="str">
        <f>VLOOKUP(A3102, Kickstarter!B:F, 5, FALSE)</f>
        <v>failed</v>
      </c>
      <c r="F3102" t="str">
        <f>VLOOKUP(A3102, Kickstarter!B:G, 6, FALSE)</f>
        <v>US</v>
      </c>
      <c r="G3102" t="str">
        <f>VLOOKUP(A3102, Kickstarter!B:H, 7, FALSE)</f>
        <v>USD</v>
      </c>
      <c r="H3102">
        <f>VLOOKUP(A3102, Kickstarter!B:I, 8, FALSE)</f>
        <v>1413816975</v>
      </c>
    </row>
    <row r="3103" spans="1:8" ht="60" x14ac:dyDescent="0.25">
      <c r="A3103" s="1" t="s">
        <v>3101</v>
      </c>
      <c r="B3103" s="1" t="str">
        <f>VLOOKUP(A3103, Kickstarter!B:C, 2, FALSE)</f>
        <v>LabellisÃ© 14-18, Mots Ã‰crits est un projet itinÃ©rant de lectures Ã  voix haute par des amateurs, mises en espace par une comÃ©dienne.</v>
      </c>
      <c r="C3103" s="9">
        <f>VLOOKUP(A3103, Kickstarter!B:E, 3, FALSE)</f>
        <v>2500</v>
      </c>
      <c r="D3103">
        <f>VLOOKUP(A3103, Kickstarter!B:E, 4, FALSE)</f>
        <v>300</v>
      </c>
      <c r="E3103" t="str">
        <f>VLOOKUP(A3103, Kickstarter!B:F, 5, FALSE)</f>
        <v>failed</v>
      </c>
      <c r="F3103" t="str">
        <f>VLOOKUP(A3103, Kickstarter!B:G, 6, FALSE)</f>
        <v>FR</v>
      </c>
      <c r="G3103" t="str">
        <f>VLOOKUP(A3103, Kickstarter!B:H, 7, FALSE)</f>
        <v>EUR</v>
      </c>
      <c r="H3103">
        <f>VLOOKUP(A3103, Kickstarter!B:I, 8, FALSE)</f>
        <v>1437033360</v>
      </c>
    </row>
    <row r="3104" spans="1:8" ht="60" x14ac:dyDescent="0.25">
      <c r="A3104" s="1" t="s">
        <v>3102</v>
      </c>
      <c r="B3104" s="1" t="str">
        <f>VLOOKUP(A3104, Kickstarter!B:C, 2, FALSE)</f>
        <v>Imagine being able to take a performance anywhere! Meet the Theatre Bath Bus - a magical performance space where anything is possible.</v>
      </c>
      <c r="C3104" s="9">
        <f>VLOOKUP(A3104, Kickstarter!B:E, 3, FALSE)</f>
        <v>16000</v>
      </c>
      <c r="D3104">
        <f>VLOOKUP(A3104, Kickstarter!B:E, 4, FALSE)</f>
        <v>6258</v>
      </c>
      <c r="E3104" t="str">
        <f>VLOOKUP(A3104, Kickstarter!B:F, 5, FALSE)</f>
        <v>failed</v>
      </c>
      <c r="F3104" t="str">
        <f>VLOOKUP(A3104, Kickstarter!B:G, 6, FALSE)</f>
        <v>GB</v>
      </c>
      <c r="G3104" t="str">
        <f>VLOOKUP(A3104, Kickstarter!B:H, 7, FALSE)</f>
        <v>GBP</v>
      </c>
      <c r="H3104">
        <f>VLOOKUP(A3104, Kickstarter!B:I, 8, FALSE)</f>
        <v>1471939818</v>
      </c>
    </row>
    <row r="3105" spans="1:8" ht="30" x14ac:dyDescent="0.25">
      <c r="A3105" s="1" t="s">
        <v>3103</v>
      </c>
      <c r="B3105" s="1" t="str">
        <f>VLOOKUP(A3105, Kickstarter!B:C, 2, FALSE)</f>
        <v>Creating a place for local artists to perform, at substantially less cost for them</v>
      </c>
      <c r="C3105" s="9">
        <f>VLOOKUP(A3105, Kickstarter!B:E, 3, FALSE)</f>
        <v>4100</v>
      </c>
      <c r="D3105">
        <f>VLOOKUP(A3105, Kickstarter!B:E, 4, FALSE)</f>
        <v>11</v>
      </c>
      <c r="E3105" t="str">
        <f>VLOOKUP(A3105, Kickstarter!B:F, 5, FALSE)</f>
        <v>failed</v>
      </c>
      <c r="F3105" t="str">
        <f>VLOOKUP(A3105, Kickstarter!B:G, 6, FALSE)</f>
        <v>US</v>
      </c>
      <c r="G3105" t="str">
        <f>VLOOKUP(A3105, Kickstarter!B:H, 7, FALSE)</f>
        <v>USD</v>
      </c>
      <c r="H3105">
        <f>VLOOKUP(A3105, Kickstarter!B:I, 8, FALSE)</f>
        <v>1434080706</v>
      </c>
    </row>
    <row r="3106" spans="1:8" ht="60" x14ac:dyDescent="0.25">
      <c r="A3106" s="1" t="s">
        <v>3104</v>
      </c>
      <c r="B3106" s="1" t="str">
        <f>VLOOKUP(A3106, Kickstarter!B:C, 2, FALSE)</f>
        <v>The Loft is CQEAP's latest studio. Located in Rockhampton's CBD we'll be running performing arts workshops for 5yrs to adults.</v>
      </c>
      <c r="C3106" s="9">
        <f>VLOOKUP(A3106, Kickstarter!B:E, 3, FALSE)</f>
        <v>4000</v>
      </c>
      <c r="D3106">
        <f>VLOOKUP(A3106, Kickstarter!B:E, 4, FALSE)</f>
        <v>1185</v>
      </c>
      <c r="E3106" t="str">
        <f>VLOOKUP(A3106, Kickstarter!B:F, 5, FALSE)</f>
        <v>failed</v>
      </c>
      <c r="F3106" t="str">
        <f>VLOOKUP(A3106, Kickstarter!B:G, 6, FALSE)</f>
        <v>AU</v>
      </c>
      <c r="G3106" t="str">
        <f>VLOOKUP(A3106, Kickstarter!B:H, 7, FALSE)</f>
        <v>AUD</v>
      </c>
      <c r="H3106">
        <f>VLOOKUP(A3106, Kickstarter!B:I, 8, FALSE)</f>
        <v>1422928800</v>
      </c>
    </row>
    <row r="3107" spans="1:8" ht="45" x14ac:dyDescent="0.25">
      <c r="A3107" s="1" t="s">
        <v>3105</v>
      </c>
      <c r="B3107" s="1" t="str">
        <f>VLOOKUP(A3107, Kickstarter!B:C, 2, FALSE)</f>
        <v>My hope is to raise $5845 and replace old stained and mismatched border curtains, cyclorama curtain, and backdrop.</v>
      </c>
      <c r="C3107" s="9">
        <f>VLOOKUP(A3107, Kickstarter!B:E, 3, FALSE)</f>
        <v>5845</v>
      </c>
      <c r="D3107">
        <f>VLOOKUP(A3107, Kickstarter!B:E, 4, FALSE)</f>
        <v>2476</v>
      </c>
      <c r="E3107" t="str">
        <f>VLOOKUP(A3107, Kickstarter!B:F, 5, FALSE)</f>
        <v>failed</v>
      </c>
      <c r="F3107" t="str">
        <f>VLOOKUP(A3107, Kickstarter!B:G, 6, FALSE)</f>
        <v>US</v>
      </c>
      <c r="G3107" t="str">
        <f>VLOOKUP(A3107, Kickstarter!B:H, 7, FALSE)</f>
        <v>USD</v>
      </c>
      <c r="H3107">
        <f>VLOOKUP(A3107, Kickstarter!B:I, 8, FALSE)</f>
        <v>1413694800</v>
      </c>
    </row>
    <row r="3108" spans="1:8" ht="60" x14ac:dyDescent="0.25">
      <c r="A3108" s="1" t="s">
        <v>3106</v>
      </c>
      <c r="B3108" s="1" t="str">
        <f>VLOOKUP(A3108, Kickstarter!B:C, 2, FALSE)</f>
        <v>Help fund the exciting first collaboration between Hotel Echo and Bristol Cathedral: WILD MEN, a show commemorating those lost in WW1.</v>
      </c>
      <c r="C3108" s="9">
        <f>VLOOKUP(A3108, Kickstarter!B:E, 3, FALSE)</f>
        <v>1000</v>
      </c>
      <c r="D3108">
        <f>VLOOKUP(A3108, Kickstarter!B:E, 4, FALSE)</f>
        <v>41</v>
      </c>
      <c r="E3108" t="str">
        <f>VLOOKUP(A3108, Kickstarter!B:F, 5, FALSE)</f>
        <v>failed</v>
      </c>
      <c r="F3108" t="str">
        <f>VLOOKUP(A3108, Kickstarter!B:G, 6, FALSE)</f>
        <v>GB</v>
      </c>
      <c r="G3108" t="str">
        <f>VLOOKUP(A3108, Kickstarter!B:H, 7, FALSE)</f>
        <v>GBP</v>
      </c>
      <c r="H3108">
        <f>VLOOKUP(A3108, Kickstarter!B:I, 8, FALSE)</f>
        <v>1442440800</v>
      </c>
    </row>
    <row r="3109" spans="1:8" ht="60" x14ac:dyDescent="0.25">
      <c r="A3109" s="1" t="s">
        <v>3107</v>
      </c>
      <c r="B3109" s="1" t="str">
        <f>VLOOKUP(A3109, Kickstarter!B:C, 2, FALSE)</f>
        <v>When opportunity knocks, we answer!  Help expand the ravishingly talented troupe into a new and exciting market and venue!</v>
      </c>
      <c r="C3109" s="9">
        <f>VLOOKUP(A3109, Kickstarter!B:E, 3, FALSE)</f>
        <v>40000</v>
      </c>
      <c r="D3109">
        <f>VLOOKUP(A3109, Kickstarter!B:E, 4, FALSE)</f>
        <v>7905</v>
      </c>
      <c r="E3109" t="str">
        <f>VLOOKUP(A3109, Kickstarter!B:F, 5, FALSE)</f>
        <v>failed</v>
      </c>
      <c r="F3109" t="str">
        <f>VLOOKUP(A3109, Kickstarter!B:G, 6, FALSE)</f>
        <v>US</v>
      </c>
      <c r="G3109" t="str">
        <f>VLOOKUP(A3109, Kickstarter!B:H, 7, FALSE)</f>
        <v>USD</v>
      </c>
      <c r="H3109">
        <f>VLOOKUP(A3109, Kickstarter!B:I, 8, FALSE)</f>
        <v>1431372751</v>
      </c>
    </row>
    <row r="3110" spans="1:8" ht="30" x14ac:dyDescent="0.25">
      <c r="A3110" s="1" t="s">
        <v>3108</v>
      </c>
      <c r="B3110" s="1" t="str">
        <f>VLOOKUP(A3110, Kickstarter!B:C, 2, FALSE)</f>
        <v>We need a permanent home for the theater!</v>
      </c>
      <c r="C3110" s="9">
        <f>VLOOKUP(A3110, Kickstarter!B:E, 3, FALSE)</f>
        <v>50000</v>
      </c>
      <c r="D3110">
        <f>VLOOKUP(A3110, Kickstarter!B:E, 4, FALSE)</f>
        <v>26</v>
      </c>
      <c r="E3110" t="str">
        <f>VLOOKUP(A3110, Kickstarter!B:F, 5, FALSE)</f>
        <v>failed</v>
      </c>
      <c r="F3110" t="str">
        <f>VLOOKUP(A3110, Kickstarter!B:G, 6, FALSE)</f>
        <v>US</v>
      </c>
      <c r="G3110" t="str">
        <f>VLOOKUP(A3110, Kickstarter!B:H, 7, FALSE)</f>
        <v>USD</v>
      </c>
      <c r="H3110">
        <f>VLOOKUP(A3110, Kickstarter!B:I, 8, FALSE)</f>
        <v>1430234394</v>
      </c>
    </row>
    <row r="3111" spans="1:8" ht="60" x14ac:dyDescent="0.25">
      <c r="A3111" s="1" t="s">
        <v>3109</v>
      </c>
      <c r="B3111" s="1" t="str">
        <f>VLOOKUP(A3111, Kickstarter!B:C, 2, FALSE)</f>
        <v>Help us exceed our goal to convert the Sidney Auto Vue Drive-In from 35mm to digital. This will cost upwards of $75,000. Thank you!</v>
      </c>
      <c r="C3111" s="9">
        <f>VLOOKUP(A3111, Kickstarter!B:E, 3, FALSE)</f>
        <v>26500</v>
      </c>
      <c r="D3111">
        <f>VLOOKUP(A3111, Kickstarter!B:E, 4, FALSE)</f>
        <v>6633</v>
      </c>
      <c r="E3111" t="str">
        <f>VLOOKUP(A3111, Kickstarter!B:F, 5, FALSE)</f>
        <v>failed</v>
      </c>
      <c r="F3111" t="str">
        <f>VLOOKUP(A3111, Kickstarter!B:G, 6, FALSE)</f>
        <v>US</v>
      </c>
      <c r="G3111" t="str">
        <f>VLOOKUP(A3111, Kickstarter!B:H, 7, FALSE)</f>
        <v>USD</v>
      </c>
      <c r="H3111">
        <f>VLOOKUP(A3111, Kickstarter!B:I, 8, FALSE)</f>
        <v>1409194810</v>
      </c>
    </row>
    <row r="3112" spans="1:8" ht="45" x14ac:dyDescent="0.25">
      <c r="A3112" s="1" t="s">
        <v>3110</v>
      </c>
      <c r="B3112" s="1" t="str">
        <f>VLOOKUP(A3112, Kickstarter!B:C, 2, FALSE)</f>
        <v>Cat People Unite! It's time we get a space of our own to relax, socialize and learn! Join the Catmunity!</v>
      </c>
      <c r="C3112" s="9">
        <f>VLOOKUP(A3112, Kickstarter!B:E, 3, FALSE)</f>
        <v>25000</v>
      </c>
      <c r="D3112">
        <f>VLOOKUP(A3112, Kickstarter!B:E, 4, FALSE)</f>
        <v>10</v>
      </c>
      <c r="E3112" t="str">
        <f>VLOOKUP(A3112, Kickstarter!B:F, 5, FALSE)</f>
        <v>failed</v>
      </c>
      <c r="F3112" t="str">
        <f>VLOOKUP(A3112, Kickstarter!B:G, 6, FALSE)</f>
        <v>US</v>
      </c>
      <c r="G3112" t="str">
        <f>VLOOKUP(A3112, Kickstarter!B:H, 7, FALSE)</f>
        <v>USD</v>
      </c>
      <c r="H3112">
        <f>VLOOKUP(A3112, Kickstarter!B:I, 8, FALSE)</f>
        <v>1487465119</v>
      </c>
    </row>
    <row r="3113" spans="1:8" ht="45" x14ac:dyDescent="0.25">
      <c r="A3113" s="1" t="s">
        <v>3111</v>
      </c>
      <c r="B3113" s="1" t="str">
        <f>VLOOKUP(A3113, Kickstarter!B:C, 2, FALSE)</f>
        <v>Help All Puppet Players perform it's 2015 season in a beautiful 200 seat theater for an entire year.</v>
      </c>
      <c r="C3113" s="9">
        <f>VLOOKUP(A3113, Kickstarter!B:E, 3, FALSE)</f>
        <v>20000</v>
      </c>
      <c r="D3113">
        <f>VLOOKUP(A3113, Kickstarter!B:E, 4, FALSE)</f>
        <v>5328</v>
      </c>
      <c r="E3113" t="str">
        <f>VLOOKUP(A3113, Kickstarter!B:F, 5, FALSE)</f>
        <v>failed</v>
      </c>
      <c r="F3113" t="str">
        <f>VLOOKUP(A3113, Kickstarter!B:G, 6, FALSE)</f>
        <v>US</v>
      </c>
      <c r="G3113" t="str">
        <f>VLOOKUP(A3113, Kickstarter!B:H, 7, FALSE)</f>
        <v>USD</v>
      </c>
      <c r="H3113">
        <f>VLOOKUP(A3113, Kickstarter!B:I, 8, FALSE)</f>
        <v>1412432220</v>
      </c>
    </row>
    <row r="3114" spans="1:8" ht="60" x14ac:dyDescent="0.25">
      <c r="A3114" s="1" t="s">
        <v>3112</v>
      </c>
      <c r="B3114" s="1" t="str">
        <f>VLOOKUP(A3114, Kickstarter!B:C, 2, FALSE)</f>
        <v>Children only have a short period of time to live care free, play hard, get dirty, I want to help every child in my Town play everyday.</v>
      </c>
      <c r="C3114" s="9">
        <f>VLOOKUP(A3114, Kickstarter!B:E, 3, FALSE)</f>
        <v>11000</v>
      </c>
      <c r="D3114">
        <f>VLOOKUP(A3114, Kickstarter!B:E, 4, FALSE)</f>
        <v>521</v>
      </c>
      <c r="E3114" t="str">
        <f>VLOOKUP(A3114, Kickstarter!B:F, 5, FALSE)</f>
        <v>failed</v>
      </c>
      <c r="F3114" t="str">
        <f>VLOOKUP(A3114, Kickstarter!B:G, 6, FALSE)</f>
        <v>US</v>
      </c>
      <c r="G3114" t="str">
        <f>VLOOKUP(A3114, Kickstarter!B:H, 7, FALSE)</f>
        <v>USD</v>
      </c>
      <c r="H3114">
        <f>VLOOKUP(A3114, Kickstarter!B:I, 8, FALSE)</f>
        <v>1477968934</v>
      </c>
    </row>
    <row r="3115" spans="1:8" ht="60" x14ac:dyDescent="0.25">
      <c r="A3115" s="1" t="s">
        <v>3113</v>
      </c>
      <c r="B3115" s="1" t="str">
        <f>VLOOKUP(A3115, Kickstarter!B:C, 2, FALSE)</f>
        <v>An arts and craft beer theater showcasing local talent, locally crafted beer and providing performance and rehearsal space.</v>
      </c>
      <c r="C3115" s="9">
        <f>VLOOKUP(A3115, Kickstarter!B:E, 3, FALSE)</f>
        <v>109225</v>
      </c>
      <c r="D3115">
        <f>VLOOKUP(A3115, Kickstarter!B:E, 4, FALSE)</f>
        <v>4635</v>
      </c>
      <c r="E3115" t="str">
        <f>VLOOKUP(A3115, Kickstarter!B:F, 5, FALSE)</f>
        <v>failed</v>
      </c>
      <c r="F3115" t="str">
        <f>VLOOKUP(A3115, Kickstarter!B:G, 6, FALSE)</f>
        <v>US</v>
      </c>
      <c r="G3115" t="str">
        <f>VLOOKUP(A3115, Kickstarter!B:H, 7, FALSE)</f>
        <v>USD</v>
      </c>
      <c r="H3115">
        <f>VLOOKUP(A3115, Kickstarter!B:I, 8, FALSE)</f>
        <v>1429291982</v>
      </c>
    </row>
    <row r="3116" spans="1:8" ht="60" x14ac:dyDescent="0.25">
      <c r="A3116" s="1" t="s">
        <v>3114</v>
      </c>
      <c r="B3116" s="1" t="str">
        <f>VLOOKUP(A3116, Kickstarter!B:C, 2, FALSE)</f>
        <v>A scary place to bring your friends. Interactive so that the people that were scared before get to scare others later. A diner on site.</v>
      </c>
      <c r="C3116" s="9">
        <f>VLOOKUP(A3116, Kickstarter!B:E, 3, FALSE)</f>
        <v>75000</v>
      </c>
      <c r="D3116">
        <f>VLOOKUP(A3116, Kickstarter!B:E, 4, FALSE)</f>
        <v>0</v>
      </c>
      <c r="E3116" t="str">
        <f>VLOOKUP(A3116, Kickstarter!B:F, 5, FALSE)</f>
        <v>failed</v>
      </c>
      <c r="F3116" t="str">
        <f>VLOOKUP(A3116, Kickstarter!B:G, 6, FALSE)</f>
        <v>US</v>
      </c>
      <c r="G3116" t="str">
        <f>VLOOKUP(A3116, Kickstarter!B:H, 7, FALSE)</f>
        <v>USD</v>
      </c>
      <c r="H3116">
        <f>VLOOKUP(A3116, Kickstarter!B:I, 8, FALSE)</f>
        <v>1411312250</v>
      </c>
    </row>
    <row r="3117" spans="1:8" ht="60" x14ac:dyDescent="0.25">
      <c r="A3117" s="1" t="s">
        <v>3115</v>
      </c>
      <c r="B3117" s="1" t="str">
        <f>VLOOKUP(A3117, Kickstarter!B:C, 2, FALSE)</f>
        <v>We are creating a mobile community devoted to the spreading and sharing of spoken word and other kinds of storytelling.</v>
      </c>
      <c r="C3117" s="9">
        <f>VLOOKUP(A3117, Kickstarter!B:E, 3, FALSE)</f>
        <v>10000</v>
      </c>
      <c r="D3117">
        <f>VLOOKUP(A3117, Kickstarter!B:E, 4, FALSE)</f>
        <v>300</v>
      </c>
      <c r="E3117" t="str">
        <f>VLOOKUP(A3117, Kickstarter!B:F, 5, FALSE)</f>
        <v>failed</v>
      </c>
      <c r="F3117" t="str">
        <f>VLOOKUP(A3117, Kickstarter!B:G, 6, FALSE)</f>
        <v>SE</v>
      </c>
      <c r="G3117" t="str">
        <f>VLOOKUP(A3117, Kickstarter!B:H, 7, FALSE)</f>
        <v>SEK</v>
      </c>
      <c r="H3117">
        <f>VLOOKUP(A3117, Kickstarter!B:I, 8, FALSE)</f>
        <v>1465123427</v>
      </c>
    </row>
    <row r="3118" spans="1:8" ht="45" x14ac:dyDescent="0.25">
      <c r="A3118" s="1" t="s">
        <v>3116</v>
      </c>
      <c r="B3118" s="1" t="str">
        <f>VLOOKUP(A3118, Kickstarter!B:C, 2, FALSE)</f>
        <v>Creating a consuite for CoreCon. A focus on the insanity of asylums and early medical practices from history.</v>
      </c>
      <c r="C3118" s="9">
        <f>VLOOKUP(A3118, Kickstarter!B:E, 3, FALSE)</f>
        <v>750</v>
      </c>
      <c r="D3118">
        <f>VLOOKUP(A3118, Kickstarter!B:E, 4, FALSE)</f>
        <v>430</v>
      </c>
      <c r="E3118" t="str">
        <f>VLOOKUP(A3118, Kickstarter!B:F, 5, FALSE)</f>
        <v>failed</v>
      </c>
      <c r="F3118" t="str">
        <f>VLOOKUP(A3118, Kickstarter!B:G, 6, FALSE)</f>
        <v>US</v>
      </c>
      <c r="G3118" t="str">
        <f>VLOOKUP(A3118, Kickstarter!B:H, 7, FALSE)</f>
        <v>USD</v>
      </c>
      <c r="H3118">
        <f>VLOOKUP(A3118, Kickstarter!B:I, 8, FALSE)</f>
        <v>1427890925</v>
      </c>
    </row>
    <row r="3119" spans="1:8" ht="45" x14ac:dyDescent="0.25">
      <c r="A3119" s="1" t="s">
        <v>3117</v>
      </c>
      <c r="B3119" s="1" t="str">
        <f>VLOOKUP(A3119, Kickstarter!B:C, 2, FALSE)</f>
        <v>Performing Arts workshops, for young people aged 5 -16, exploring how the sea has shaped Cowes as a settlement.</v>
      </c>
      <c r="C3119" s="9">
        <f>VLOOKUP(A3119, Kickstarter!B:E, 3, FALSE)</f>
        <v>1000</v>
      </c>
      <c r="D3119">
        <f>VLOOKUP(A3119, Kickstarter!B:E, 4, FALSE)</f>
        <v>1</v>
      </c>
      <c r="E3119" t="str">
        <f>VLOOKUP(A3119, Kickstarter!B:F, 5, FALSE)</f>
        <v>failed</v>
      </c>
      <c r="F3119" t="str">
        <f>VLOOKUP(A3119, Kickstarter!B:G, 6, FALSE)</f>
        <v>GB</v>
      </c>
      <c r="G3119" t="str">
        <f>VLOOKUP(A3119, Kickstarter!B:H, 7, FALSE)</f>
        <v>GBP</v>
      </c>
      <c r="H3119">
        <f>VLOOKUP(A3119, Kickstarter!B:I, 8, FALSE)</f>
        <v>1464354720</v>
      </c>
    </row>
    <row r="3120" spans="1:8" ht="30" x14ac:dyDescent="0.25">
      <c r="A3120" s="1" t="s">
        <v>3118</v>
      </c>
      <c r="B3120" s="1" t="str">
        <f>VLOOKUP(A3120, Kickstarter!B:C, 2, FALSE)</f>
        <v>a magical place for all kind of people, like a fairytaile in all colours</v>
      </c>
      <c r="C3120" s="9">
        <f>VLOOKUP(A3120, Kickstarter!B:E, 3, FALSE)</f>
        <v>500000</v>
      </c>
      <c r="D3120">
        <f>VLOOKUP(A3120, Kickstarter!B:E, 4, FALSE)</f>
        <v>1550</v>
      </c>
      <c r="E3120" t="str">
        <f>VLOOKUP(A3120, Kickstarter!B:F, 5, FALSE)</f>
        <v>failed</v>
      </c>
      <c r="F3120" t="str">
        <f>VLOOKUP(A3120, Kickstarter!B:G, 6, FALSE)</f>
        <v>SE</v>
      </c>
      <c r="G3120" t="str">
        <f>VLOOKUP(A3120, Kickstarter!B:H, 7, FALSE)</f>
        <v>SEK</v>
      </c>
      <c r="H3120">
        <f>VLOOKUP(A3120, Kickstarter!B:I, 8, FALSE)</f>
        <v>1467473723</v>
      </c>
    </row>
    <row r="3121" spans="1:8" ht="60" x14ac:dyDescent="0.25">
      <c r="A3121" s="1" t="s">
        <v>3119</v>
      </c>
      <c r="B3121" s="1" t="str">
        <f>VLOOKUP(A3121, Kickstarter!B:C, 2, FALSE)</f>
        <v>An Information center downTOWN Buffalo...find directions to places of interest, events, eateries, lodging, maps, postcards and books.</v>
      </c>
      <c r="C3121" s="9">
        <f>VLOOKUP(A3121, Kickstarter!B:E, 3, FALSE)</f>
        <v>10000</v>
      </c>
      <c r="D3121">
        <f>VLOOKUP(A3121, Kickstarter!B:E, 4, FALSE)</f>
        <v>5</v>
      </c>
      <c r="E3121" t="str">
        <f>VLOOKUP(A3121, Kickstarter!B:F, 5, FALSE)</f>
        <v>failed</v>
      </c>
      <c r="F3121" t="str">
        <f>VLOOKUP(A3121, Kickstarter!B:G, 6, FALSE)</f>
        <v>US</v>
      </c>
      <c r="G3121" t="str">
        <f>VLOOKUP(A3121, Kickstarter!B:H, 7, FALSE)</f>
        <v>USD</v>
      </c>
      <c r="H3121">
        <f>VLOOKUP(A3121, Kickstarter!B:I, 8, FALSE)</f>
        <v>1427414732</v>
      </c>
    </row>
    <row r="3122" spans="1:8" ht="45" x14ac:dyDescent="0.25">
      <c r="A3122" s="1" t="s">
        <v>3120</v>
      </c>
      <c r="B3122" s="1" t="str">
        <f>VLOOKUP(A3122, Kickstarter!B:C, 2, FALSE)</f>
        <v>Wij willen Tropicana het subtropisch zwemparadijs van Rotterdam op een nieuwe locatie gaan bouwen.</v>
      </c>
      <c r="C3122" s="9">
        <f>VLOOKUP(A3122, Kickstarter!B:E, 3, FALSE)</f>
        <v>1300000</v>
      </c>
      <c r="D3122">
        <f>VLOOKUP(A3122, Kickstarter!B:E, 4, FALSE)</f>
        <v>128</v>
      </c>
      <c r="E3122" t="str">
        <f>VLOOKUP(A3122, Kickstarter!B:F, 5, FALSE)</f>
        <v>failed</v>
      </c>
      <c r="F3122" t="str">
        <f>VLOOKUP(A3122, Kickstarter!B:G, 6, FALSE)</f>
        <v>NL</v>
      </c>
      <c r="G3122" t="str">
        <f>VLOOKUP(A3122, Kickstarter!B:H, 7, FALSE)</f>
        <v>EUR</v>
      </c>
      <c r="H3122">
        <f>VLOOKUP(A3122, Kickstarter!B:I, 8, FALSE)</f>
        <v>1462484196</v>
      </c>
    </row>
    <row r="3123" spans="1:8" ht="45" x14ac:dyDescent="0.25">
      <c r="A3123" s="1" t="s">
        <v>3121</v>
      </c>
      <c r="B3123" s="1" t="str">
        <f>VLOOKUP(A3123, Kickstarter!B:C, 2, FALSE)</f>
        <v>I going to build a theatre for a local ant farm so that Ants can put on their theatre productions.</v>
      </c>
      <c r="C3123" s="9">
        <f>VLOOKUP(A3123, Kickstarter!B:E, 3, FALSE)</f>
        <v>1500</v>
      </c>
      <c r="D3123">
        <f>VLOOKUP(A3123, Kickstarter!B:E, 4, FALSE)</f>
        <v>10</v>
      </c>
      <c r="E3123" t="str">
        <f>VLOOKUP(A3123, Kickstarter!B:F, 5, FALSE)</f>
        <v>canceled</v>
      </c>
      <c r="F3123" t="str">
        <f>VLOOKUP(A3123, Kickstarter!B:G, 6, FALSE)</f>
        <v>CA</v>
      </c>
      <c r="G3123" t="str">
        <f>VLOOKUP(A3123, Kickstarter!B:H, 7, FALSE)</f>
        <v>CAD</v>
      </c>
      <c r="H3123">
        <f>VLOOKUP(A3123, Kickstarter!B:I, 8, FALSE)</f>
        <v>1411748335</v>
      </c>
    </row>
    <row r="3124" spans="1:8" ht="15.75" x14ac:dyDescent="0.25">
      <c r="A3124" s="1" t="s">
        <v>3122</v>
      </c>
      <c r="B3124" s="1" t="str">
        <f>VLOOKUP(A3124, Kickstarter!B:C, 2, FALSE)</f>
        <v>cancelled until further notice</v>
      </c>
      <c r="C3124" s="9">
        <f>VLOOKUP(A3124, Kickstarter!B:E, 3, FALSE)</f>
        <v>199</v>
      </c>
      <c r="D3124">
        <f>VLOOKUP(A3124, Kickstarter!B:E, 4, FALSE)</f>
        <v>116</v>
      </c>
      <c r="E3124" t="str">
        <f>VLOOKUP(A3124, Kickstarter!B:F, 5, FALSE)</f>
        <v>canceled</v>
      </c>
      <c r="F3124" t="str">
        <f>VLOOKUP(A3124, Kickstarter!B:G, 6, FALSE)</f>
        <v>US</v>
      </c>
      <c r="G3124" t="str">
        <f>VLOOKUP(A3124, Kickstarter!B:H, 7, FALSE)</f>
        <v>USD</v>
      </c>
      <c r="H3124">
        <f>VLOOKUP(A3124, Kickstarter!B:I, 8, FALSE)</f>
        <v>1478733732</v>
      </c>
    </row>
    <row r="3125" spans="1:8" ht="60" x14ac:dyDescent="0.25">
      <c r="A3125" s="1" t="s">
        <v>3123</v>
      </c>
      <c r="B3125" s="1" t="str">
        <f>VLOOKUP(A3125, Kickstarter!B:C, 2, FALSE)</f>
        <v>The Larchmont Playhouse is threatened! Help save the theater by becoming a Preservation Member of The Larchmont Playhouse.</v>
      </c>
      <c r="C3125" s="9">
        <f>VLOOKUP(A3125, Kickstarter!B:E, 3, FALSE)</f>
        <v>125000</v>
      </c>
      <c r="D3125">
        <f>VLOOKUP(A3125, Kickstarter!B:E, 4, FALSE)</f>
        <v>85192</v>
      </c>
      <c r="E3125" t="str">
        <f>VLOOKUP(A3125, Kickstarter!B:F, 5, FALSE)</f>
        <v>canceled</v>
      </c>
      <c r="F3125" t="str">
        <f>VLOOKUP(A3125, Kickstarter!B:G, 6, FALSE)</f>
        <v>US</v>
      </c>
      <c r="G3125" t="str">
        <f>VLOOKUP(A3125, Kickstarter!B:H, 7, FALSE)</f>
        <v>USD</v>
      </c>
      <c r="H3125">
        <f>VLOOKUP(A3125, Kickstarter!B:I, 8, FALSE)</f>
        <v>1468108198</v>
      </c>
    </row>
    <row r="3126" spans="1:8" ht="45" x14ac:dyDescent="0.25">
      <c r="A3126" s="1" t="s">
        <v>3124</v>
      </c>
      <c r="B3126" s="1" t="str">
        <f>VLOOKUP(A3126, Kickstarter!B:C, 2, FALSE)</f>
        <v>A place where kids/ teens' dreams come true, and one finds there home without sparkly red shoes!</v>
      </c>
      <c r="C3126" s="9">
        <f>VLOOKUP(A3126, Kickstarter!B:E, 3, FALSE)</f>
        <v>800000</v>
      </c>
      <c r="D3126">
        <f>VLOOKUP(A3126, Kickstarter!B:E, 4, FALSE)</f>
        <v>26</v>
      </c>
      <c r="E3126" t="str">
        <f>VLOOKUP(A3126, Kickstarter!B:F, 5, FALSE)</f>
        <v>canceled</v>
      </c>
      <c r="F3126" t="str">
        <f>VLOOKUP(A3126, Kickstarter!B:G, 6, FALSE)</f>
        <v>US</v>
      </c>
      <c r="G3126" t="str">
        <f>VLOOKUP(A3126, Kickstarter!B:H, 7, FALSE)</f>
        <v>USD</v>
      </c>
      <c r="H3126">
        <f>VLOOKUP(A3126, Kickstarter!B:I, 8, FALSE)</f>
        <v>1422902601</v>
      </c>
    </row>
    <row r="3127" spans="1:8" ht="15.75" x14ac:dyDescent="0.25">
      <c r="A3127" s="1" t="s">
        <v>3125</v>
      </c>
      <c r="B3127" s="1" t="str">
        <f>VLOOKUP(A3127, Kickstarter!B:C, 2, FALSE)</f>
        <v>N/A</v>
      </c>
      <c r="C3127" s="9">
        <f>VLOOKUP(A3127, Kickstarter!B:E, 3, FALSE)</f>
        <v>1500000</v>
      </c>
      <c r="D3127">
        <f>VLOOKUP(A3127, Kickstarter!B:E, 4, FALSE)</f>
        <v>0</v>
      </c>
      <c r="E3127" t="str">
        <f>VLOOKUP(A3127, Kickstarter!B:F, 5, FALSE)</f>
        <v>canceled</v>
      </c>
      <c r="F3127" t="str">
        <f>VLOOKUP(A3127, Kickstarter!B:G, 6, FALSE)</f>
        <v>US</v>
      </c>
      <c r="G3127" t="str">
        <f>VLOOKUP(A3127, Kickstarter!B:H, 7, FALSE)</f>
        <v>USD</v>
      </c>
      <c r="H3127">
        <f>VLOOKUP(A3127, Kickstarter!B:I, 8, FALSE)</f>
        <v>1452142672</v>
      </c>
    </row>
    <row r="3128" spans="1:8" ht="90" x14ac:dyDescent="0.25">
      <c r="A3128" s="1" t="s">
        <v>3126</v>
      </c>
      <c r="B3128" s="1" t="str">
        <f>VLOOKUP(A3128, Kickstarter!B:C, 2, FALSE)</f>
        <v>A big dream, small budget, the drive/passion of so many volunteers...indoor skatepark in Eau Claire, WI.
This is UR skatepark!</v>
      </c>
      <c r="C3128" s="9">
        <f>VLOOKUP(A3128, Kickstarter!B:E, 3, FALSE)</f>
        <v>25000</v>
      </c>
      <c r="D3128">
        <f>VLOOKUP(A3128, Kickstarter!B:E, 4, FALSE)</f>
        <v>1040</v>
      </c>
      <c r="E3128" t="str">
        <f>VLOOKUP(A3128, Kickstarter!B:F, 5, FALSE)</f>
        <v>canceled</v>
      </c>
      <c r="F3128" t="str">
        <f>VLOOKUP(A3128, Kickstarter!B:G, 6, FALSE)</f>
        <v>US</v>
      </c>
      <c r="G3128" t="str">
        <f>VLOOKUP(A3128, Kickstarter!B:H, 7, FALSE)</f>
        <v>USD</v>
      </c>
      <c r="H3128">
        <f>VLOOKUP(A3128, Kickstarter!B:I, 8, FALSE)</f>
        <v>1459121162</v>
      </c>
    </row>
    <row r="3129" spans="1:8" ht="60" x14ac:dyDescent="0.25">
      <c r="A3129" s="1" t="s">
        <v>3127</v>
      </c>
      <c r="B3129" s="1" t="str">
        <f>VLOOKUP(A3129, Kickstarter!B:C, 2, FALSE)</f>
        <v>Our goal - create a venue &amp; stage where comedic &amp; music artists hone their talents &amp; fan base. First minority owned like it in Cincy.</v>
      </c>
      <c r="C3129" s="9">
        <f>VLOOKUP(A3129, Kickstarter!B:E, 3, FALSE)</f>
        <v>100000</v>
      </c>
      <c r="D3129">
        <f>VLOOKUP(A3129, Kickstarter!B:E, 4, FALSE)</f>
        <v>0</v>
      </c>
      <c r="E3129" t="str">
        <f>VLOOKUP(A3129, Kickstarter!B:F, 5, FALSE)</f>
        <v>canceled</v>
      </c>
      <c r="F3129" t="str">
        <f>VLOOKUP(A3129, Kickstarter!B:G, 6, FALSE)</f>
        <v>US</v>
      </c>
      <c r="G3129" t="str">
        <f>VLOOKUP(A3129, Kickstarter!B:H, 7, FALSE)</f>
        <v>USD</v>
      </c>
      <c r="H3129">
        <f>VLOOKUP(A3129, Kickstarter!B:I, 8, FALSE)</f>
        <v>1425242029</v>
      </c>
    </row>
    <row r="3130" spans="1:8" ht="60" x14ac:dyDescent="0.25">
      <c r="A3130" s="1" t="s">
        <v>3128</v>
      </c>
      <c r="B3130" s="1" t="str">
        <f>VLOOKUP(A3130, Kickstarter!B:C, 2, FALSE)</f>
        <v>Bring Morag Fullarton's fun-loving spoof and homage of the classic and timeless film, 'Casablanca', to the stage in New York City.</v>
      </c>
      <c r="C3130" s="9">
        <f>VLOOKUP(A3130, Kickstarter!B:E, 3, FALSE)</f>
        <v>15000</v>
      </c>
      <c r="D3130">
        <f>VLOOKUP(A3130, Kickstarter!B:E, 4, FALSE)</f>
        <v>16291</v>
      </c>
      <c r="E3130" t="str">
        <f>VLOOKUP(A3130, Kickstarter!B:F, 5, FALSE)</f>
        <v>live</v>
      </c>
      <c r="F3130" t="str">
        <f>VLOOKUP(A3130, Kickstarter!B:G, 6, FALSE)</f>
        <v>US</v>
      </c>
      <c r="G3130" t="str">
        <f>VLOOKUP(A3130, Kickstarter!B:H, 7, FALSE)</f>
        <v>USD</v>
      </c>
      <c r="H3130">
        <f>VLOOKUP(A3130, Kickstarter!B:I, 8, FALSE)</f>
        <v>1489690141</v>
      </c>
    </row>
    <row r="3131" spans="1:8" ht="60" x14ac:dyDescent="0.25">
      <c r="A3131" s="1" t="s">
        <v>3129</v>
      </c>
      <c r="B3131" s="1" t="str">
        <f>VLOOKUP(A3131, Kickstarter!B:C, 2, FALSE)</f>
        <v>The DE sheds light on the reality of what happens in college. Marcus Rashad created this play to help prepare future/current students</v>
      </c>
      <c r="C3131" s="9">
        <f>VLOOKUP(A3131, Kickstarter!B:E, 3, FALSE)</f>
        <v>1250</v>
      </c>
      <c r="D3131">
        <f>VLOOKUP(A3131, Kickstarter!B:E, 4, FALSE)</f>
        <v>10</v>
      </c>
      <c r="E3131" t="str">
        <f>VLOOKUP(A3131, Kickstarter!B:F, 5, FALSE)</f>
        <v>live</v>
      </c>
      <c r="F3131" t="str">
        <f>VLOOKUP(A3131, Kickstarter!B:G, 6, FALSE)</f>
        <v>US</v>
      </c>
      <c r="G3131" t="str">
        <f>VLOOKUP(A3131, Kickstarter!B:H, 7, FALSE)</f>
        <v>USD</v>
      </c>
      <c r="H3131">
        <f>VLOOKUP(A3131, Kickstarter!B:I, 8, FALSE)</f>
        <v>1492542819</v>
      </c>
    </row>
    <row r="3132" spans="1:8" ht="45" x14ac:dyDescent="0.25">
      <c r="A3132" s="1" t="s">
        <v>3130</v>
      </c>
      <c r="B3132" s="1" t="str">
        <f>VLOOKUP(A3132, Kickstarter!B:C, 2, FALSE)</f>
        <v>A shockingly relevant modern take on a 2,000-year-old tragedy that confronts current gender politics.</v>
      </c>
      <c r="C3132" s="9">
        <f>VLOOKUP(A3132, Kickstarter!B:E, 3, FALSE)</f>
        <v>10000</v>
      </c>
      <c r="D3132">
        <f>VLOOKUP(A3132, Kickstarter!B:E, 4, FALSE)</f>
        <v>375</v>
      </c>
      <c r="E3132" t="str">
        <f>VLOOKUP(A3132, Kickstarter!B:F, 5, FALSE)</f>
        <v>live</v>
      </c>
      <c r="F3132" t="str">
        <f>VLOOKUP(A3132, Kickstarter!B:G, 6, FALSE)</f>
        <v>US</v>
      </c>
      <c r="G3132" t="str">
        <f>VLOOKUP(A3132, Kickstarter!B:H, 7, FALSE)</f>
        <v>USD</v>
      </c>
      <c r="H3132">
        <f>VLOOKUP(A3132, Kickstarter!B:I, 8, FALSE)</f>
        <v>1492145940</v>
      </c>
    </row>
    <row r="3133" spans="1:8" ht="30" x14ac:dyDescent="0.25">
      <c r="A3133" s="1" t="s">
        <v>3131</v>
      </c>
      <c r="B3133" s="1" t="str">
        <f>VLOOKUP(A3133, Kickstarter!B:C, 2, FALSE)</f>
        <v>A Staged Reading of "Snake Eyes," a new play by Alex Rafala</v>
      </c>
      <c r="C3133" s="9">
        <f>VLOOKUP(A3133, Kickstarter!B:E, 3, FALSE)</f>
        <v>4100</v>
      </c>
      <c r="D3133">
        <f>VLOOKUP(A3133, Kickstarter!B:E, 4, FALSE)</f>
        <v>645</v>
      </c>
      <c r="E3133" t="str">
        <f>VLOOKUP(A3133, Kickstarter!B:F, 5, FALSE)</f>
        <v>live</v>
      </c>
      <c r="F3133" t="str">
        <f>VLOOKUP(A3133, Kickstarter!B:G, 6, FALSE)</f>
        <v>US</v>
      </c>
      <c r="G3133" t="str">
        <f>VLOOKUP(A3133, Kickstarter!B:H, 7, FALSE)</f>
        <v>USD</v>
      </c>
      <c r="H3133">
        <f>VLOOKUP(A3133, Kickstarter!B:I, 8, FALSE)</f>
        <v>1491656045</v>
      </c>
    </row>
    <row r="3134" spans="1:8" ht="30" x14ac:dyDescent="0.25">
      <c r="A3134" s="1" t="s">
        <v>3132</v>
      </c>
      <c r="B3134" s="1" t="str">
        <f>VLOOKUP(A3134, Kickstarter!B:C, 2, FALSE)</f>
        <v>Smells Like Money, Drips Like Honey, Taste Like Mocha, Better Run AWAY</v>
      </c>
      <c r="C3134" s="9">
        <f>VLOOKUP(A3134, Kickstarter!B:E, 3, FALSE)</f>
        <v>30000</v>
      </c>
      <c r="D3134">
        <f>VLOOKUP(A3134, Kickstarter!B:E, 4, FALSE)</f>
        <v>10</v>
      </c>
      <c r="E3134" t="str">
        <f>VLOOKUP(A3134, Kickstarter!B:F, 5, FALSE)</f>
        <v>live</v>
      </c>
      <c r="F3134" t="str">
        <f>VLOOKUP(A3134, Kickstarter!B:G, 6, FALSE)</f>
        <v>US</v>
      </c>
      <c r="G3134" t="str">
        <f>VLOOKUP(A3134, Kickstarter!B:H, 7, FALSE)</f>
        <v>USD</v>
      </c>
      <c r="H3134">
        <f>VLOOKUP(A3134, Kickstarter!B:I, 8, FALSE)</f>
        <v>1492759460</v>
      </c>
    </row>
    <row r="3135" spans="1:8" ht="60" x14ac:dyDescent="0.25">
      <c r="A3135" s="1" t="s">
        <v>3133</v>
      </c>
      <c r="B3135" s="1" t="str">
        <f>VLOOKUP(A3135, Kickstarter!B:C, 2, FALSE)</f>
        <v>TwentySomething is taking Hell Has No Fury to Edinburgh! 
We're looking for your support to get us there.</v>
      </c>
      <c r="C3135" s="9">
        <f>VLOOKUP(A3135, Kickstarter!B:E, 3, FALSE)</f>
        <v>500</v>
      </c>
      <c r="D3135">
        <f>VLOOKUP(A3135, Kickstarter!B:E, 4, FALSE)</f>
        <v>540</v>
      </c>
      <c r="E3135" t="str">
        <f>VLOOKUP(A3135, Kickstarter!B:F, 5, FALSE)</f>
        <v>live</v>
      </c>
      <c r="F3135" t="str">
        <f>VLOOKUP(A3135, Kickstarter!B:G, 6, FALSE)</f>
        <v>GB</v>
      </c>
      <c r="G3135" t="str">
        <f>VLOOKUP(A3135, Kickstarter!B:H, 7, FALSE)</f>
        <v>GBP</v>
      </c>
      <c r="H3135">
        <f>VLOOKUP(A3135, Kickstarter!B:I, 8, FALSE)</f>
        <v>1490358834</v>
      </c>
    </row>
    <row r="3136" spans="1:8" ht="60" x14ac:dyDescent="0.25">
      <c r="A3136" s="1" t="s">
        <v>3134</v>
      </c>
      <c r="B3136" s="1" t="str">
        <f>VLOOKUP(A3136, Kickstarter!B:C, 2, FALSE)</f>
        <v>Time Zone Theatre &amp; Arteria Theatre present this emotional thriller about Love, Loss and what happens when life goes on, but you can't.</v>
      </c>
      <c r="C3136" s="9">
        <f>VLOOKUP(A3136, Kickstarter!B:E, 3, FALSE)</f>
        <v>1000</v>
      </c>
      <c r="D3136">
        <f>VLOOKUP(A3136, Kickstarter!B:E, 4, FALSE)</f>
        <v>225</v>
      </c>
      <c r="E3136" t="str">
        <f>VLOOKUP(A3136, Kickstarter!B:F, 5, FALSE)</f>
        <v>live</v>
      </c>
      <c r="F3136" t="str">
        <f>VLOOKUP(A3136, Kickstarter!B:G, 6, FALSE)</f>
        <v>GB</v>
      </c>
      <c r="G3136" t="str">
        <f>VLOOKUP(A3136, Kickstarter!B:H, 7, FALSE)</f>
        <v>GBP</v>
      </c>
      <c r="H3136">
        <f>VLOOKUP(A3136, Kickstarter!B:I, 8, FALSE)</f>
        <v>1490631419</v>
      </c>
    </row>
    <row r="3137" spans="1:8" ht="60" x14ac:dyDescent="0.25">
      <c r="A3137" s="1" t="s">
        <v>3135</v>
      </c>
      <c r="B3137" s="1" t="str">
        <f>VLOOKUP(A3137, Kickstarter!B:C, 2, FALSE)</f>
        <v>SEVEN tells the true stories of 7 women who bravely fought for the well-being of women, families, and children around the globe.</v>
      </c>
      <c r="C3137" s="9">
        <f>VLOOKUP(A3137, Kickstarter!B:E, 3, FALSE)</f>
        <v>777</v>
      </c>
      <c r="D3137">
        <f>VLOOKUP(A3137, Kickstarter!B:E, 4, FALSE)</f>
        <v>162</v>
      </c>
      <c r="E3137" t="str">
        <f>VLOOKUP(A3137, Kickstarter!B:F, 5, FALSE)</f>
        <v>live</v>
      </c>
      <c r="F3137" t="str">
        <f>VLOOKUP(A3137, Kickstarter!B:G, 6, FALSE)</f>
        <v>US</v>
      </c>
      <c r="G3137" t="str">
        <f>VLOOKUP(A3137, Kickstarter!B:H, 7, FALSE)</f>
        <v>USD</v>
      </c>
      <c r="H3137">
        <f>VLOOKUP(A3137, Kickstarter!B:I, 8, FALSE)</f>
        <v>1491277121</v>
      </c>
    </row>
    <row r="3138" spans="1:8" ht="60" x14ac:dyDescent="0.25">
      <c r="A3138" s="1" t="s">
        <v>3136</v>
      </c>
      <c r="B3138" s="1" t="str">
        <f>VLOOKUP(A3138, Kickstarter!B:C, 2, FALSE)</f>
        <v>Help emberfly theatre put on their first production Heroines and pay our actors and creative team! Follow us @emberflytheatre</v>
      </c>
      <c r="C3138" s="9">
        <f>VLOOKUP(A3138, Kickstarter!B:E, 3, FALSE)</f>
        <v>500</v>
      </c>
      <c r="D3138">
        <f>VLOOKUP(A3138, Kickstarter!B:E, 4, FALSE)</f>
        <v>639</v>
      </c>
      <c r="E3138" t="str">
        <f>VLOOKUP(A3138, Kickstarter!B:F, 5, FALSE)</f>
        <v>live</v>
      </c>
      <c r="F3138" t="str">
        <f>VLOOKUP(A3138, Kickstarter!B:G, 6, FALSE)</f>
        <v>GB</v>
      </c>
      <c r="G3138" t="str">
        <f>VLOOKUP(A3138, Kickstarter!B:H, 7, FALSE)</f>
        <v>GBP</v>
      </c>
      <c r="H3138">
        <f>VLOOKUP(A3138, Kickstarter!B:I, 8, FALSE)</f>
        <v>1491001140</v>
      </c>
    </row>
    <row r="3139" spans="1:8" ht="45" x14ac:dyDescent="0.25">
      <c r="A3139" s="1" t="s">
        <v>3137</v>
      </c>
      <c r="B3139" s="1" t="str">
        <f>VLOOKUP(A3139, Kickstarter!B:C, 2, FALSE)</f>
        <v>Set in 1930s Chinatown, evocative of old world South Jackson Street during the Jazz era.</v>
      </c>
      <c r="C3139" s="9">
        <f>VLOOKUP(A3139, Kickstarter!B:E, 3, FALSE)</f>
        <v>1500</v>
      </c>
      <c r="D3139">
        <f>VLOOKUP(A3139, Kickstarter!B:E, 4, FALSE)</f>
        <v>50</v>
      </c>
      <c r="E3139" t="str">
        <f>VLOOKUP(A3139, Kickstarter!B:F, 5, FALSE)</f>
        <v>live</v>
      </c>
      <c r="F3139" t="str">
        <f>VLOOKUP(A3139, Kickstarter!B:G, 6, FALSE)</f>
        <v>US</v>
      </c>
      <c r="G3139" t="str">
        <f>VLOOKUP(A3139, Kickstarter!B:H, 7, FALSE)</f>
        <v>USD</v>
      </c>
      <c r="H3139">
        <f>VLOOKUP(A3139, Kickstarter!B:I, 8, FALSE)</f>
        <v>1493838720</v>
      </c>
    </row>
    <row r="3140" spans="1:8" ht="60" x14ac:dyDescent="0.25">
      <c r="A3140" s="1" t="s">
        <v>3138</v>
      </c>
      <c r="B3140" s="1" t="str">
        <f>VLOOKUP(A3140, Kickstarter!B:C, 2, FALSE)</f>
        <v>A UWE Drama Society adaptation of Timberlake Wertenbaker's play. Funding needed for costumes/props to make the show a success. Thanks.</v>
      </c>
      <c r="C3140" s="9">
        <f>VLOOKUP(A3140, Kickstarter!B:E, 3, FALSE)</f>
        <v>200</v>
      </c>
      <c r="D3140">
        <f>VLOOKUP(A3140, Kickstarter!B:E, 4, FALSE)</f>
        <v>0</v>
      </c>
      <c r="E3140" t="str">
        <f>VLOOKUP(A3140, Kickstarter!B:F, 5, FALSE)</f>
        <v>live</v>
      </c>
      <c r="F3140" t="str">
        <f>VLOOKUP(A3140, Kickstarter!B:G, 6, FALSE)</f>
        <v>GB</v>
      </c>
      <c r="G3140" t="str">
        <f>VLOOKUP(A3140, Kickstarter!B:H, 7, FALSE)</f>
        <v>GBP</v>
      </c>
      <c r="H3140">
        <f>VLOOKUP(A3140, Kickstarter!B:I, 8, FALSE)</f>
        <v>1491233407</v>
      </c>
    </row>
    <row r="3141" spans="1:8" ht="60" x14ac:dyDescent="0.25">
      <c r="A3141" s="1" t="s">
        <v>3139</v>
      </c>
      <c r="B3141" s="1" t="str">
        <f>VLOOKUP(A3141, Kickstarter!B:C, 2, FALSE)</f>
        <v>Conoce y apoya el teatro de calidad que se escribe desde los centros penitenciarios, como es el caso de Casa Calabaza, de Maye Moreno.</v>
      </c>
      <c r="C3141" s="9">
        <f>VLOOKUP(A3141, Kickstarter!B:E, 3, FALSE)</f>
        <v>50000</v>
      </c>
      <c r="D3141">
        <f>VLOOKUP(A3141, Kickstarter!B:E, 4, FALSE)</f>
        <v>2700</v>
      </c>
      <c r="E3141" t="str">
        <f>VLOOKUP(A3141, Kickstarter!B:F, 5, FALSE)</f>
        <v>live</v>
      </c>
      <c r="F3141" t="str">
        <f>VLOOKUP(A3141, Kickstarter!B:G, 6, FALSE)</f>
        <v>MX</v>
      </c>
      <c r="G3141" t="str">
        <f>VLOOKUP(A3141, Kickstarter!B:H, 7, FALSE)</f>
        <v>MXN</v>
      </c>
      <c r="H3141">
        <f>VLOOKUP(A3141, Kickstarter!B:I, 8, FALSE)</f>
        <v>1490416380</v>
      </c>
    </row>
    <row r="3142" spans="1:8" ht="60" x14ac:dyDescent="0.25">
      <c r="A3142" s="1" t="s">
        <v>3140</v>
      </c>
      <c r="B3142" s="1" t="str">
        <f>VLOOKUP(A3142, Kickstarter!B:C, 2, FALSE)</f>
        <v>ReminiSens offers an Enchanting Time Travel experience: have diner at the court of Versailles and interact with the nobles of the time!</v>
      </c>
      <c r="C3142" s="9">
        <f>VLOOKUP(A3142, Kickstarter!B:E, 3, FALSE)</f>
        <v>10000</v>
      </c>
      <c r="D3142">
        <f>VLOOKUP(A3142, Kickstarter!B:E, 4, FALSE)</f>
        <v>96</v>
      </c>
      <c r="E3142" t="str">
        <f>VLOOKUP(A3142, Kickstarter!B:F, 5, FALSE)</f>
        <v>live</v>
      </c>
      <c r="F3142" t="str">
        <f>VLOOKUP(A3142, Kickstarter!B:G, 6, FALSE)</f>
        <v>FR</v>
      </c>
      <c r="G3142" t="str">
        <f>VLOOKUP(A3142, Kickstarter!B:H, 7, FALSE)</f>
        <v>EUR</v>
      </c>
      <c r="H3142">
        <f>VLOOKUP(A3142, Kickstarter!B:I, 8, FALSE)</f>
        <v>1491581703</v>
      </c>
    </row>
    <row r="3143" spans="1:8" ht="60" x14ac:dyDescent="0.25">
      <c r="A3143" s="1" t="s">
        <v>3141</v>
      </c>
      <c r="B3143" s="1" t="str">
        <f>VLOOKUP(A3143, Kickstarter!B:C, 2, FALSE)</f>
        <v>We are a theatre society from the Groningen University in the Netherlands. 
We would be more than happy for some help funding the play.</v>
      </c>
      <c r="C3143" s="9">
        <f>VLOOKUP(A3143, Kickstarter!B:E, 3, FALSE)</f>
        <v>500</v>
      </c>
      <c r="D3143">
        <f>VLOOKUP(A3143, Kickstarter!B:E, 4, FALSE)</f>
        <v>258</v>
      </c>
      <c r="E3143" t="str">
        <f>VLOOKUP(A3143, Kickstarter!B:F, 5, FALSE)</f>
        <v>live</v>
      </c>
      <c r="F3143" t="str">
        <f>VLOOKUP(A3143, Kickstarter!B:G, 6, FALSE)</f>
        <v>NL</v>
      </c>
      <c r="G3143" t="str">
        <f>VLOOKUP(A3143, Kickstarter!B:H, 7, FALSE)</f>
        <v>EUR</v>
      </c>
      <c r="H3143">
        <f>VLOOKUP(A3143, Kickstarter!B:I, 8, FALSE)</f>
        <v>1492372800</v>
      </c>
    </row>
    <row r="3144" spans="1:8" ht="45" x14ac:dyDescent="0.25">
      <c r="A3144" s="1" t="s">
        <v>3142</v>
      </c>
      <c r="B3144" s="1" t="str">
        <f>VLOOKUP(A3144, Kickstarter!B:C, 2, FALSE)</f>
        <v>Our aim is to deliver a powerful piece of theatre to audiences across the UK, including Edinburgh Fringe (2017).</v>
      </c>
      <c r="C3144" s="9">
        <f>VLOOKUP(A3144, Kickstarter!B:E, 3, FALSE)</f>
        <v>2750</v>
      </c>
      <c r="D3144">
        <f>VLOOKUP(A3144, Kickstarter!B:E, 4, FALSE)</f>
        <v>45</v>
      </c>
      <c r="E3144" t="str">
        <f>VLOOKUP(A3144, Kickstarter!B:F, 5, FALSE)</f>
        <v>live</v>
      </c>
      <c r="F3144" t="str">
        <f>VLOOKUP(A3144, Kickstarter!B:G, 6, FALSE)</f>
        <v>GB</v>
      </c>
      <c r="G3144" t="str">
        <f>VLOOKUP(A3144, Kickstarter!B:H, 7, FALSE)</f>
        <v>GBP</v>
      </c>
      <c r="H3144">
        <f>VLOOKUP(A3144, Kickstarter!B:I, 8, FALSE)</f>
        <v>1489922339</v>
      </c>
    </row>
    <row r="3145" spans="1:8" ht="60" x14ac:dyDescent="0.25">
      <c r="A3145" s="1" t="s">
        <v>3143</v>
      </c>
      <c r="B3145" s="1" t="str">
        <f>VLOOKUP(A3145, Kickstarter!B:C, 2, FALSE)</f>
        <v>THE POIGNANT EXPLORATION OF WHAT IT MEANS TO SAY GOODBYE.
Stripped Raw brings Liam Borrett's debut play 'This is Living' to Wiltshire.</v>
      </c>
      <c r="C3145" s="9">
        <f>VLOOKUP(A3145, Kickstarter!B:E, 3, FALSE)</f>
        <v>700</v>
      </c>
      <c r="D3145">
        <f>VLOOKUP(A3145, Kickstarter!B:E, 4, FALSE)</f>
        <v>0</v>
      </c>
      <c r="E3145" t="str">
        <f>VLOOKUP(A3145, Kickstarter!B:F, 5, FALSE)</f>
        <v>live</v>
      </c>
      <c r="F3145" t="str">
        <f>VLOOKUP(A3145, Kickstarter!B:G, 6, FALSE)</f>
        <v>GB</v>
      </c>
      <c r="G3145" t="str">
        <f>VLOOKUP(A3145, Kickstarter!B:H, 7, FALSE)</f>
        <v>GBP</v>
      </c>
      <c r="H3145">
        <f>VLOOKUP(A3145, Kickstarter!B:I, 8, FALSE)</f>
        <v>1491726956</v>
      </c>
    </row>
    <row r="3146" spans="1:8" ht="60" x14ac:dyDescent="0.25">
      <c r="A3146" s="1" t="s">
        <v>3144</v>
      </c>
      <c r="B3146" s="1" t="str">
        <f>VLOOKUP(A3146, Kickstarter!B:C, 2, FALSE)</f>
        <v>Two women, one love, one must die: a multicultural cast in a play about the denied holocaust of Libyan Jews. Premieres in March in NYC</v>
      </c>
      <c r="C3146" s="9">
        <f>VLOOKUP(A3146, Kickstarter!B:E, 3, FALSE)</f>
        <v>10000</v>
      </c>
      <c r="D3146">
        <f>VLOOKUP(A3146, Kickstarter!B:E, 4, FALSE)</f>
        <v>7540</v>
      </c>
      <c r="E3146" t="str">
        <f>VLOOKUP(A3146, Kickstarter!B:F, 5, FALSE)</f>
        <v>live</v>
      </c>
      <c r="F3146" t="str">
        <f>VLOOKUP(A3146, Kickstarter!B:G, 6, FALSE)</f>
        <v>US</v>
      </c>
      <c r="G3146" t="str">
        <f>VLOOKUP(A3146, Kickstarter!B:H, 7, FALSE)</f>
        <v>USD</v>
      </c>
      <c r="H3146">
        <f>VLOOKUP(A3146, Kickstarter!B:I, 8, FALSE)</f>
        <v>1489903200</v>
      </c>
    </row>
    <row r="3147" spans="1:8" ht="45" x14ac:dyDescent="0.25">
      <c r="A3147" s="1" t="s">
        <v>3145</v>
      </c>
      <c r="B3147" s="1" t="str">
        <f>VLOOKUP(A3147, Kickstarter!B:C, 2, FALSE)</f>
        <v>Dominion Theatre Company is the first community dinner theatre  to be established in Arlington TX.</v>
      </c>
      <c r="C3147" s="9">
        <f>VLOOKUP(A3147, Kickstarter!B:E, 3, FALSE)</f>
        <v>25000</v>
      </c>
      <c r="D3147">
        <f>VLOOKUP(A3147, Kickstarter!B:E, 4, FALSE)</f>
        <v>0</v>
      </c>
      <c r="E3147" t="str">
        <f>VLOOKUP(A3147, Kickstarter!B:F, 5, FALSE)</f>
        <v>live</v>
      </c>
      <c r="F3147" t="str">
        <f>VLOOKUP(A3147, Kickstarter!B:G, 6, FALSE)</f>
        <v>US</v>
      </c>
      <c r="G3147" t="str">
        <f>VLOOKUP(A3147, Kickstarter!B:H, 7, FALSE)</f>
        <v>USD</v>
      </c>
      <c r="H3147">
        <f>VLOOKUP(A3147, Kickstarter!B:I, 8, FALSE)</f>
        <v>1490659134</v>
      </c>
    </row>
    <row r="3148" spans="1:8" ht="45" x14ac:dyDescent="0.25">
      <c r="A3148" s="1" t="s">
        <v>3146</v>
      </c>
      <c r="B3148" s="1" t="str">
        <f>VLOOKUP(A3148, Kickstarter!B:C, 2, FALSE)</f>
        <v>Somos... Podemos... Amamos... Nuestra muralla, nuestra utopÃ­a. Que el amor sea el lÃ­mite</v>
      </c>
      <c r="C3148" s="9">
        <f>VLOOKUP(A3148, Kickstarter!B:E, 3, FALSE)</f>
        <v>50000</v>
      </c>
      <c r="D3148">
        <f>VLOOKUP(A3148, Kickstarter!B:E, 4, FALSE)</f>
        <v>5250</v>
      </c>
      <c r="E3148" t="str">
        <f>VLOOKUP(A3148, Kickstarter!B:F, 5, FALSE)</f>
        <v>live</v>
      </c>
      <c r="F3148" t="str">
        <f>VLOOKUP(A3148, Kickstarter!B:G, 6, FALSE)</f>
        <v>MX</v>
      </c>
      <c r="G3148" t="str">
        <f>VLOOKUP(A3148, Kickstarter!B:H, 7, FALSE)</f>
        <v>MXN</v>
      </c>
      <c r="H3148">
        <f>VLOOKUP(A3148, Kickstarter!B:I, 8, FALSE)</f>
        <v>1492356166</v>
      </c>
    </row>
    <row r="3149" spans="1:8" ht="60" x14ac:dyDescent="0.25">
      <c r="A3149" s="1" t="s">
        <v>3147</v>
      </c>
      <c r="B3149" s="1" t="str">
        <f>VLOOKUP(A3149, Kickstarter!B:C, 2, FALSE)</f>
        <v>A play that uses photography to tell the story of a friendship forged during the demolition of New York's Pennsylvania Station.</v>
      </c>
      <c r="C3149" s="9">
        <f>VLOOKUP(A3149, Kickstarter!B:E, 3, FALSE)</f>
        <v>20000</v>
      </c>
      <c r="D3149">
        <f>VLOOKUP(A3149, Kickstarter!B:E, 4, FALSE)</f>
        <v>23505</v>
      </c>
      <c r="E3149" t="str">
        <f>VLOOKUP(A3149, Kickstarter!B:F, 5, FALSE)</f>
        <v>successful</v>
      </c>
      <c r="F3149" t="str">
        <f>VLOOKUP(A3149, Kickstarter!B:G, 6, FALSE)</f>
        <v>US</v>
      </c>
      <c r="G3149" t="str">
        <f>VLOOKUP(A3149, Kickstarter!B:H, 7, FALSE)</f>
        <v>USD</v>
      </c>
      <c r="H3149">
        <f>VLOOKUP(A3149, Kickstarter!B:I, 8, FALSE)</f>
        <v>1415319355</v>
      </c>
    </row>
    <row r="3150" spans="1:8" ht="30" x14ac:dyDescent="0.25">
      <c r="A3150" s="1" t="s">
        <v>3148</v>
      </c>
      <c r="B3150" s="1" t="str">
        <f>VLOOKUP(A3150, Kickstarter!B:C, 2, FALSE)</f>
        <v>Help fund The Aurora Project, an immersive science fiction epic.</v>
      </c>
      <c r="C3150" s="9">
        <f>VLOOKUP(A3150, Kickstarter!B:E, 3, FALSE)</f>
        <v>1800</v>
      </c>
      <c r="D3150">
        <f>VLOOKUP(A3150, Kickstarter!B:E, 4, FALSE)</f>
        <v>2361</v>
      </c>
      <c r="E3150" t="str">
        <f>VLOOKUP(A3150, Kickstarter!B:F, 5, FALSE)</f>
        <v>successful</v>
      </c>
      <c r="F3150" t="str">
        <f>VLOOKUP(A3150, Kickstarter!B:G, 6, FALSE)</f>
        <v>US</v>
      </c>
      <c r="G3150" t="str">
        <f>VLOOKUP(A3150, Kickstarter!B:H, 7, FALSE)</f>
        <v>USD</v>
      </c>
      <c r="H3150">
        <f>VLOOKUP(A3150, Kickstarter!B:I, 8, FALSE)</f>
        <v>1412136000</v>
      </c>
    </row>
    <row r="3151" spans="1:8" ht="60" x14ac:dyDescent="0.25">
      <c r="A3151" s="1" t="s">
        <v>3149</v>
      </c>
      <c r="B3151" s="1" t="str">
        <f>VLOOKUP(A3151, Kickstarter!B:C, 2, FALSE)</f>
        <v>A student led production at Northwestern U. of an adaptation by Frank Galati of the classic book Kafka on the Shore by Haruki Murakmi.</v>
      </c>
      <c r="C3151" s="9">
        <f>VLOOKUP(A3151, Kickstarter!B:E, 3, FALSE)</f>
        <v>1250</v>
      </c>
      <c r="D3151">
        <f>VLOOKUP(A3151, Kickstarter!B:E, 4, FALSE)</f>
        <v>1300</v>
      </c>
      <c r="E3151" t="str">
        <f>VLOOKUP(A3151, Kickstarter!B:F, 5, FALSE)</f>
        <v>successful</v>
      </c>
      <c r="F3151" t="str">
        <f>VLOOKUP(A3151, Kickstarter!B:G, 6, FALSE)</f>
        <v>US</v>
      </c>
      <c r="G3151" t="str">
        <f>VLOOKUP(A3151, Kickstarter!B:H, 7, FALSE)</f>
        <v>USD</v>
      </c>
      <c r="H3151">
        <f>VLOOKUP(A3151, Kickstarter!B:I, 8, FALSE)</f>
        <v>1354845600</v>
      </c>
    </row>
    <row r="3152" spans="1:8" ht="60" x14ac:dyDescent="0.25">
      <c r="A3152" s="1" t="s">
        <v>3150</v>
      </c>
      <c r="B3152" s="1" t="str">
        <f>VLOOKUP(A3152, Kickstarter!B:C, 2, FALSE)</f>
        <v>SELLER DOOR is a new comedy about a Barker, the people he gets to go through a door and what happens to those people after they go through the door.</v>
      </c>
      <c r="C3152" s="9">
        <f>VLOOKUP(A3152, Kickstarter!B:E, 3, FALSE)</f>
        <v>3500</v>
      </c>
      <c r="D3152">
        <f>VLOOKUP(A3152, Kickstarter!B:E, 4, FALSE)</f>
        <v>3535</v>
      </c>
      <c r="E3152" t="str">
        <f>VLOOKUP(A3152, Kickstarter!B:F, 5, FALSE)</f>
        <v>successful</v>
      </c>
      <c r="F3152" t="str">
        <f>VLOOKUP(A3152, Kickstarter!B:G, 6, FALSE)</f>
        <v>US</v>
      </c>
      <c r="G3152" t="str">
        <f>VLOOKUP(A3152, Kickstarter!B:H, 7, FALSE)</f>
        <v>USD</v>
      </c>
      <c r="H3152">
        <f>VLOOKUP(A3152, Kickstarter!B:I, 8, FALSE)</f>
        <v>1295928000</v>
      </c>
    </row>
    <row r="3153" spans="1:8" ht="45" x14ac:dyDescent="0.25">
      <c r="A3153" s="1" t="s">
        <v>3151</v>
      </c>
      <c r="B3153" s="1" t="str">
        <f>VLOOKUP(A3153, Kickstarter!B:C, 2, FALSE)</f>
        <v>A Multi-Media Puppet Show, with large cable control puppets to tell a hilarious story for all ages.</v>
      </c>
      <c r="C3153" s="9">
        <f>VLOOKUP(A3153, Kickstarter!B:E, 3, FALSE)</f>
        <v>3500</v>
      </c>
      <c r="D3153">
        <f>VLOOKUP(A3153, Kickstarter!B:E, 4, FALSE)</f>
        <v>3514</v>
      </c>
      <c r="E3153" t="str">
        <f>VLOOKUP(A3153, Kickstarter!B:F, 5, FALSE)</f>
        <v>successful</v>
      </c>
      <c r="F3153" t="str">
        <f>VLOOKUP(A3153, Kickstarter!B:G, 6, FALSE)</f>
        <v>US</v>
      </c>
      <c r="G3153" t="str">
        <f>VLOOKUP(A3153, Kickstarter!B:H, 7, FALSE)</f>
        <v>USD</v>
      </c>
      <c r="H3153">
        <f>VLOOKUP(A3153, Kickstarter!B:I, 8, FALSE)</f>
        <v>1410379774</v>
      </c>
    </row>
    <row r="3154" spans="1:8" ht="45" x14ac:dyDescent="0.25">
      <c r="A3154" s="1" t="s">
        <v>3152</v>
      </c>
      <c r="B3154" s="1" t="str">
        <f>VLOOKUP(A3154, Kickstarter!B:C, 2, FALSE)</f>
        <v>'Gilead' is an original theatre piece inspired by Margaret Atwood's 'The Handmaid's Tale'. (Brighton Fringe 2014)</v>
      </c>
      <c r="C3154" s="9">
        <f>VLOOKUP(A3154, Kickstarter!B:E, 3, FALSE)</f>
        <v>2200</v>
      </c>
      <c r="D3154">
        <f>VLOOKUP(A3154, Kickstarter!B:E, 4, FALSE)</f>
        <v>2331</v>
      </c>
      <c r="E3154" t="str">
        <f>VLOOKUP(A3154, Kickstarter!B:F, 5, FALSE)</f>
        <v>successful</v>
      </c>
      <c r="F3154" t="str">
        <f>VLOOKUP(A3154, Kickstarter!B:G, 6, FALSE)</f>
        <v>GB</v>
      </c>
      <c r="G3154" t="str">
        <f>VLOOKUP(A3154, Kickstarter!B:H, 7, FALSE)</f>
        <v>GBP</v>
      </c>
      <c r="H3154">
        <f>VLOOKUP(A3154, Kickstarter!B:I, 8, FALSE)</f>
        <v>1383425367</v>
      </c>
    </row>
    <row r="3155" spans="1:8" ht="45" x14ac:dyDescent="0.25">
      <c r="A3155" s="1" t="s">
        <v>3153</v>
      </c>
      <c r="B3155" s="1" t="str">
        <f>VLOOKUP(A3155, Kickstarter!B:C, 2, FALSE)</f>
        <v>A stage production of Terminator 2: Judgment Day, composed entirely of the words of William Shakespeare</v>
      </c>
      <c r="C3155" s="9">
        <f>VLOOKUP(A3155, Kickstarter!B:E, 3, FALSE)</f>
        <v>3000</v>
      </c>
      <c r="D3155">
        <f>VLOOKUP(A3155, Kickstarter!B:E, 4, FALSE)</f>
        <v>10067.5</v>
      </c>
      <c r="E3155" t="str">
        <f>VLOOKUP(A3155, Kickstarter!B:F, 5, FALSE)</f>
        <v>successful</v>
      </c>
      <c r="F3155" t="str">
        <f>VLOOKUP(A3155, Kickstarter!B:G, 6, FALSE)</f>
        <v>US</v>
      </c>
      <c r="G3155" t="str">
        <f>VLOOKUP(A3155, Kickstarter!B:H, 7, FALSE)</f>
        <v>USD</v>
      </c>
      <c r="H3155">
        <f>VLOOKUP(A3155, Kickstarter!B:I, 8, FALSE)</f>
        <v>1304225940</v>
      </c>
    </row>
    <row r="3156" spans="1:8" ht="60" x14ac:dyDescent="0.25">
      <c r="A3156" s="1" t="s">
        <v>3154</v>
      </c>
      <c r="B3156" s="1" t="str">
        <f>VLOOKUP(A3156, Kickstarter!B:C, 2, FALSE)</f>
        <v>Hilarious play about two parents obsessed with getting their kid into the best pre-school and are willing to do ANYTHING to get him in!</v>
      </c>
      <c r="C3156" s="9">
        <f>VLOOKUP(A3156, Kickstarter!B:E, 3, FALSE)</f>
        <v>7000</v>
      </c>
      <c r="D3156">
        <f>VLOOKUP(A3156, Kickstarter!B:E, 4, FALSE)</f>
        <v>7905</v>
      </c>
      <c r="E3156" t="str">
        <f>VLOOKUP(A3156, Kickstarter!B:F, 5, FALSE)</f>
        <v>successful</v>
      </c>
      <c r="F3156" t="str">
        <f>VLOOKUP(A3156, Kickstarter!B:G, 6, FALSE)</f>
        <v>US</v>
      </c>
      <c r="G3156" t="str">
        <f>VLOOKUP(A3156, Kickstarter!B:H, 7, FALSE)</f>
        <v>USD</v>
      </c>
      <c r="H3156">
        <f>VLOOKUP(A3156, Kickstarter!B:I, 8, FALSE)</f>
        <v>1333310458</v>
      </c>
    </row>
    <row r="3157" spans="1:8" ht="45" x14ac:dyDescent="0.25">
      <c r="A3157" s="1" t="s">
        <v>3155</v>
      </c>
      <c r="B3157" s="1" t="str">
        <f>VLOOKUP(A3157, Kickstarter!B:C, 2, FALSE)</f>
        <v>We want to take our stage adaptation of Studio Ghibli's 'Princess Mononoke' to more people.  Help us do it!</v>
      </c>
      <c r="C3157" s="9">
        <f>VLOOKUP(A3157, Kickstarter!B:E, 3, FALSE)</f>
        <v>5000</v>
      </c>
      <c r="D3157">
        <f>VLOOKUP(A3157, Kickstarter!B:E, 4, FALSE)</f>
        <v>9425.23</v>
      </c>
      <c r="E3157" t="str">
        <f>VLOOKUP(A3157, Kickstarter!B:F, 5, FALSE)</f>
        <v>successful</v>
      </c>
      <c r="F3157" t="str">
        <f>VLOOKUP(A3157, Kickstarter!B:G, 6, FALSE)</f>
        <v>GB</v>
      </c>
      <c r="G3157" t="str">
        <f>VLOOKUP(A3157, Kickstarter!B:H, 7, FALSE)</f>
        <v>GBP</v>
      </c>
      <c r="H3157">
        <f>VLOOKUP(A3157, Kickstarter!B:I, 8, FALSE)</f>
        <v>1356004725</v>
      </c>
    </row>
    <row r="3158" spans="1:8" ht="60" x14ac:dyDescent="0.25">
      <c r="A3158" s="1" t="s">
        <v>3156</v>
      </c>
      <c r="B3158" s="1" t="str">
        <f>VLOOKUP(A3158, Kickstarter!B:C, 2, FALSE)</f>
        <v>First Love/Worst Love is an examination of love and its mutability, as expressed through twelve stories and five actors on one stage.</v>
      </c>
      <c r="C3158" s="9">
        <f>VLOOKUP(A3158, Kickstarter!B:E, 3, FALSE)</f>
        <v>5500</v>
      </c>
      <c r="D3158">
        <f>VLOOKUP(A3158, Kickstarter!B:E, 4, FALSE)</f>
        <v>5600</v>
      </c>
      <c r="E3158" t="str">
        <f>VLOOKUP(A3158, Kickstarter!B:F, 5, FALSE)</f>
        <v>successful</v>
      </c>
      <c r="F3158" t="str">
        <f>VLOOKUP(A3158, Kickstarter!B:G, 6, FALSE)</f>
        <v>US</v>
      </c>
      <c r="G3158" t="str">
        <f>VLOOKUP(A3158, Kickstarter!B:H, 7, FALSE)</f>
        <v>USD</v>
      </c>
      <c r="H3158">
        <f>VLOOKUP(A3158, Kickstarter!B:I, 8, FALSE)</f>
        <v>1338591144</v>
      </c>
    </row>
    <row r="3159" spans="1:8" ht="30" x14ac:dyDescent="0.25">
      <c r="A3159" s="1" t="s">
        <v>3157</v>
      </c>
      <c r="B3159" s="1" t="str">
        <f>VLOOKUP(A3159, Kickstarter!B:C, 2, FALSE)</f>
        <v>Four Directors.  Four One Acts.  Four Genres.  For You.</v>
      </c>
      <c r="C3159" s="9">
        <f>VLOOKUP(A3159, Kickstarter!B:E, 3, FALSE)</f>
        <v>4000</v>
      </c>
      <c r="D3159">
        <f>VLOOKUP(A3159, Kickstarter!B:E, 4, FALSE)</f>
        <v>4040</v>
      </c>
      <c r="E3159" t="str">
        <f>VLOOKUP(A3159, Kickstarter!B:F, 5, FALSE)</f>
        <v>successful</v>
      </c>
      <c r="F3159" t="str">
        <f>VLOOKUP(A3159, Kickstarter!B:G, 6, FALSE)</f>
        <v>US</v>
      </c>
      <c r="G3159" t="str">
        <f>VLOOKUP(A3159, Kickstarter!B:H, 7, FALSE)</f>
        <v>USD</v>
      </c>
      <c r="H3159">
        <f>VLOOKUP(A3159, Kickstarter!B:I, 8, FALSE)</f>
        <v>1405746000</v>
      </c>
    </row>
    <row r="3160" spans="1:8" ht="30" x14ac:dyDescent="0.25">
      <c r="A3160" s="1" t="s">
        <v>3158</v>
      </c>
      <c r="B3160" s="1" t="str">
        <f>VLOOKUP(A3160, Kickstarter!B:C, 2, FALSE)</f>
        <v>A 40s crime-noir play using nursery rhyme characters.</v>
      </c>
      <c r="C3160" s="9">
        <f>VLOOKUP(A3160, Kickstarter!B:E, 3, FALSE)</f>
        <v>5000</v>
      </c>
      <c r="D3160">
        <f>VLOOKUP(A3160, Kickstarter!B:E, 4, FALSE)</f>
        <v>5700</v>
      </c>
      <c r="E3160" t="str">
        <f>VLOOKUP(A3160, Kickstarter!B:F, 5, FALSE)</f>
        <v>successful</v>
      </c>
      <c r="F3160" t="str">
        <f>VLOOKUP(A3160, Kickstarter!B:G, 6, FALSE)</f>
        <v>US</v>
      </c>
      <c r="G3160" t="str">
        <f>VLOOKUP(A3160, Kickstarter!B:H, 7, FALSE)</f>
        <v>USD</v>
      </c>
      <c r="H3160">
        <f>VLOOKUP(A3160, Kickstarter!B:I, 8, FALSE)</f>
        <v>1374523752</v>
      </c>
    </row>
    <row r="3161" spans="1:8" ht="45" x14ac:dyDescent="0.25">
      <c r="A3161" s="1" t="s">
        <v>3159</v>
      </c>
      <c r="B3161" s="1" t="str">
        <f>VLOOKUP(A3161, Kickstarter!B:C, 2, FALSE)</f>
        <v>WAXWING is an exciting new world premiere of mythic (perhaps even apocalyptic!) proportions.</v>
      </c>
      <c r="C3161" s="9">
        <f>VLOOKUP(A3161, Kickstarter!B:E, 3, FALSE)</f>
        <v>1500</v>
      </c>
      <c r="D3161">
        <f>VLOOKUP(A3161, Kickstarter!B:E, 4, FALSE)</f>
        <v>2002.22</v>
      </c>
      <c r="E3161" t="str">
        <f>VLOOKUP(A3161, Kickstarter!B:F, 5, FALSE)</f>
        <v>successful</v>
      </c>
      <c r="F3161" t="str">
        <f>VLOOKUP(A3161, Kickstarter!B:G, 6, FALSE)</f>
        <v>US</v>
      </c>
      <c r="G3161" t="str">
        <f>VLOOKUP(A3161, Kickstarter!B:H, 7, FALSE)</f>
        <v>USD</v>
      </c>
      <c r="H3161">
        <f>VLOOKUP(A3161, Kickstarter!B:I, 8, FALSE)</f>
        <v>1326927600</v>
      </c>
    </row>
    <row r="3162" spans="1:8" ht="45" x14ac:dyDescent="0.25">
      <c r="A3162" s="1" t="s">
        <v>3160</v>
      </c>
      <c r="B3162" s="1" t="str">
        <f>VLOOKUP(A3162, Kickstarter!B:C, 2, FALSE)</f>
        <v>Two stories by Anton Chekhov adapted for the stage and performed back-to-back in a stunning live theatrical performance.</v>
      </c>
      <c r="C3162" s="9">
        <f>VLOOKUP(A3162, Kickstarter!B:E, 3, FALSE)</f>
        <v>4500</v>
      </c>
      <c r="D3162">
        <f>VLOOKUP(A3162, Kickstarter!B:E, 4, FALSE)</f>
        <v>4569</v>
      </c>
      <c r="E3162" t="str">
        <f>VLOOKUP(A3162, Kickstarter!B:F, 5, FALSE)</f>
        <v>successful</v>
      </c>
      <c r="F3162" t="str">
        <f>VLOOKUP(A3162, Kickstarter!B:G, 6, FALSE)</f>
        <v>US</v>
      </c>
      <c r="G3162" t="str">
        <f>VLOOKUP(A3162, Kickstarter!B:H, 7, FALSE)</f>
        <v>USD</v>
      </c>
      <c r="H3162">
        <f>VLOOKUP(A3162, Kickstarter!B:I, 8, FALSE)</f>
        <v>1407905940</v>
      </c>
    </row>
    <row r="3163" spans="1:8" ht="60" x14ac:dyDescent="0.25">
      <c r="A3163" s="1" t="s">
        <v>3161</v>
      </c>
      <c r="B3163" s="1" t="str">
        <f>VLOOKUP(A3163, Kickstarter!B:C, 2, FALSE)</f>
        <v>Iâ€™ll Be Right Back presents a story of murder and corruption. Faustus is a modern re-imagining of Christopher Marloweâ€™s classic tale.</v>
      </c>
      <c r="C3163" s="9">
        <f>VLOOKUP(A3163, Kickstarter!B:E, 3, FALSE)</f>
        <v>2000</v>
      </c>
      <c r="D3163">
        <f>VLOOKUP(A3163, Kickstarter!B:E, 4, FALSE)</f>
        <v>2102</v>
      </c>
      <c r="E3163" t="str">
        <f>VLOOKUP(A3163, Kickstarter!B:F, 5, FALSE)</f>
        <v>successful</v>
      </c>
      <c r="F3163" t="str">
        <f>VLOOKUP(A3163, Kickstarter!B:G, 6, FALSE)</f>
        <v>GB</v>
      </c>
      <c r="G3163" t="str">
        <f>VLOOKUP(A3163, Kickstarter!B:H, 7, FALSE)</f>
        <v>GBP</v>
      </c>
      <c r="H3163">
        <f>VLOOKUP(A3163, Kickstarter!B:I, 8, FALSE)</f>
        <v>1413377522</v>
      </c>
    </row>
    <row r="3164" spans="1:8" ht="60" x14ac:dyDescent="0.25">
      <c r="A3164" s="1" t="s">
        <v>3162</v>
      </c>
      <c r="B3164" s="1" t="str">
        <f>VLOOKUP(A3164, Kickstarter!B:C, 2, FALSE)</f>
        <v>Radio show meets interactive novel, accompanied by live foley, music, and audience participation. YOU choose what happens next!</v>
      </c>
      <c r="C3164" s="9">
        <f>VLOOKUP(A3164, Kickstarter!B:E, 3, FALSE)</f>
        <v>4000</v>
      </c>
      <c r="D3164">
        <f>VLOOKUP(A3164, Kickstarter!B:E, 4, FALSE)</f>
        <v>5086</v>
      </c>
      <c r="E3164" t="str">
        <f>VLOOKUP(A3164, Kickstarter!B:F, 5, FALSE)</f>
        <v>successful</v>
      </c>
      <c r="F3164" t="str">
        <f>VLOOKUP(A3164, Kickstarter!B:G, 6, FALSE)</f>
        <v>US</v>
      </c>
      <c r="G3164" t="str">
        <f>VLOOKUP(A3164, Kickstarter!B:H, 7, FALSE)</f>
        <v>USD</v>
      </c>
      <c r="H3164">
        <f>VLOOKUP(A3164, Kickstarter!B:I, 8, FALSE)</f>
        <v>1404698400</v>
      </c>
    </row>
    <row r="3165" spans="1:8" ht="45" x14ac:dyDescent="0.25">
      <c r="A3165" s="1" t="s">
        <v>3163</v>
      </c>
      <c r="B3165" s="1" t="str">
        <f>VLOOKUP(A3165, Kickstarter!B:C, 2, FALSE)</f>
        <v>We are a group of actors reviving a play called "Sonny Under the Assumption" to bring to Toronto, Canada this summer...</v>
      </c>
      <c r="C3165" s="9">
        <f>VLOOKUP(A3165, Kickstarter!B:E, 3, FALSE)</f>
        <v>13000</v>
      </c>
      <c r="D3165">
        <f>VLOOKUP(A3165, Kickstarter!B:E, 4, FALSE)</f>
        <v>14450</v>
      </c>
      <c r="E3165" t="str">
        <f>VLOOKUP(A3165, Kickstarter!B:F, 5, FALSE)</f>
        <v>successful</v>
      </c>
      <c r="F3165" t="str">
        <f>VLOOKUP(A3165, Kickstarter!B:G, 6, FALSE)</f>
        <v>US</v>
      </c>
      <c r="G3165" t="str">
        <f>VLOOKUP(A3165, Kickstarter!B:H, 7, FALSE)</f>
        <v>USD</v>
      </c>
      <c r="H3165">
        <f>VLOOKUP(A3165, Kickstarter!B:I, 8, FALSE)</f>
        <v>1402855525</v>
      </c>
    </row>
    <row r="3166" spans="1:8" ht="60" x14ac:dyDescent="0.25">
      <c r="A3166" s="1" t="s">
        <v>3164</v>
      </c>
      <c r="B3166" s="1" t="str">
        <f>VLOOKUP(A3166, Kickstarter!B:C, 2, FALSE)</f>
        <v>Better than Shakespeare! Theatre Companyâ€™s inaugural production, â€œMuch Ado About Something.â€ The Something is Aliens.</v>
      </c>
      <c r="C3166" s="9">
        <f>VLOOKUP(A3166, Kickstarter!B:E, 3, FALSE)</f>
        <v>2500</v>
      </c>
      <c r="D3166">
        <f>VLOOKUP(A3166, Kickstarter!B:E, 4, FALSE)</f>
        <v>2669</v>
      </c>
      <c r="E3166" t="str">
        <f>VLOOKUP(A3166, Kickstarter!B:F, 5, FALSE)</f>
        <v>successful</v>
      </c>
      <c r="F3166" t="str">
        <f>VLOOKUP(A3166, Kickstarter!B:G, 6, FALSE)</f>
        <v>US</v>
      </c>
      <c r="G3166" t="str">
        <f>VLOOKUP(A3166, Kickstarter!B:H, 7, FALSE)</f>
        <v>USD</v>
      </c>
      <c r="H3166">
        <f>VLOOKUP(A3166, Kickstarter!B:I, 8, FALSE)</f>
        <v>1402341615</v>
      </c>
    </row>
    <row r="3167" spans="1:8" ht="60" x14ac:dyDescent="0.25">
      <c r="A3167" s="1" t="s">
        <v>3165</v>
      </c>
      <c r="B3167" s="1" t="str">
        <f>VLOOKUP(A3167, Kickstarter!B:C, 2, FALSE)</f>
        <v>THE MOON PLAY is a new play written by Carolyn Gilliam. The play follows an astronaut on the moon who has lost his reason to explore.</v>
      </c>
      <c r="C3167" s="9">
        <f>VLOOKUP(A3167, Kickstarter!B:E, 3, FALSE)</f>
        <v>750</v>
      </c>
      <c r="D3167">
        <f>VLOOKUP(A3167, Kickstarter!B:E, 4, FALSE)</f>
        <v>1220</v>
      </c>
      <c r="E3167" t="str">
        <f>VLOOKUP(A3167, Kickstarter!B:F, 5, FALSE)</f>
        <v>successful</v>
      </c>
      <c r="F3167" t="str">
        <f>VLOOKUP(A3167, Kickstarter!B:G, 6, FALSE)</f>
        <v>US</v>
      </c>
      <c r="G3167" t="str">
        <f>VLOOKUP(A3167, Kickstarter!B:H, 7, FALSE)</f>
        <v>USD</v>
      </c>
      <c r="H3167">
        <f>VLOOKUP(A3167, Kickstarter!B:I, 8, FALSE)</f>
        <v>1304395140</v>
      </c>
    </row>
    <row r="3168" spans="1:8" ht="60" x14ac:dyDescent="0.25">
      <c r="A3168" s="1" t="s">
        <v>3166</v>
      </c>
      <c r="B3168" s="1" t="str">
        <f>VLOOKUP(A3168, Kickstarter!B:C, 2, FALSE)</f>
        <v>VERDIGRIS: A play written by Jim Beaver, star of Supernatural and Deadwood, opening March 2015 at Theatre West in Los Angeles.</v>
      </c>
      <c r="C3168" s="9">
        <f>VLOOKUP(A3168, Kickstarter!B:E, 3, FALSE)</f>
        <v>35000</v>
      </c>
      <c r="D3168">
        <f>VLOOKUP(A3168, Kickstarter!B:E, 4, FALSE)</f>
        <v>56079.83</v>
      </c>
      <c r="E3168" t="str">
        <f>VLOOKUP(A3168, Kickstarter!B:F, 5, FALSE)</f>
        <v>successful</v>
      </c>
      <c r="F3168" t="str">
        <f>VLOOKUP(A3168, Kickstarter!B:G, 6, FALSE)</f>
        <v>US</v>
      </c>
      <c r="G3168" t="str">
        <f>VLOOKUP(A3168, Kickstarter!B:H, 7, FALSE)</f>
        <v>USD</v>
      </c>
      <c r="H3168">
        <f>VLOOKUP(A3168, Kickstarter!B:I, 8, FALSE)</f>
        <v>1416988740</v>
      </c>
    </row>
    <row r="3169" spans="1:8" ht="30" x14ac:dyDescent="0.25">
      <c r="A3169" s="1" t="s">
        <v>3167</v>
      </c>
      <c r="B3169" s="1" t="str">
        <f>VLOOKUP(A3169, Kickstarter!B:C, 2, FALSE)</f>
        <v>What is destiny? Explore it with us this August at FringeNYC.</v>
      </c>
      <c r="C3169" s="9">
        <f>VLOOKUP(A3169, Kickstarter!B:E, 3, FALSE)</f>
        <v>3000</v>
      </c>
      <c r="D3169">
        <f>VLOOKUP(A3169, Kickstarter!B:E, 4, FALSE)</f>
        <v>3485</v>
      </c>
      <c r="E3169" t="str">
        <f>VLOOKUP(A3169, Kickstarter!B:F, 5, FALSE)</f>
        <v>successful</v>
      </c>
      <c r="F3169" t="str">
        <f>VLOOKUP(A3169, Kickstarter!B:G, 6, FALSE)</f>
        <v>US</v>
      </c>
      <c r="G3169" t="str">
        <f>VLOOKUP(A3169, Kickstarter!B:H, 7, FALSE)</f>
        <v>USD</v>
      </c>
      <c r="H3169">
        <f>VLOOKUP(A3169, Kickstarter!B:I, 8, FALSE)</f>
        <v>1406952781</v>
      </c>
    </row>
    <row r="3170" spans="1:8" ht="45" x14ac:dyDescent="0.25">
      <c r="A3170" s="1" t="s">
        <v>3168</v>
      </c>
      <c r="B3170" s="1" t="str">
        <f>VLOOKUP(A3170, Kickstarter!B:C, 2, FALSE)</f>
        <v>A dazzling aerial show that brings to life the whimsical and romantic short stories of beloved fantasy author Italo Calvino.</v>
      </c>
      <c r="C3170" s="9">
        <f>VLOOKUP(A3170, Kickstarter!B:E, 3, FALSE)</f>
        <v>2500</v>
      </c>
      <c r="D3170">
        <f>VLOOKUP(A3170, Kickstarter!B:E, 4, FALSE)</f>
        <v>3105</v>
      </c>
      <c r="E3170" t="str">
        <f>VLOOKUP(A3170, Kickstarter!B:F, 5, FALSE)</f>
        <v>successful</v>
      </c>
      <c r="F3170" t="str">
        <f>VLOOKUP(A3170, Kickstarter!B:G, 6, FALSE)</f>
        <v>US</v>
      </c>
      <c r="G3170" t="str">
        <f>VLOOKUP(A3170, Kickstarter!B:H, 7, FALSE)</f>
        <v>USD</v>
      </c>
      <c r="H3170">
        <f>VLOOKUP(A3170, Kickstarter!B:I, 8, FALSE)</f>
        <v>1402696800</v>
      </c>
    </row>
    <row r="3171" spans="1:8" ht="30" x14ac:dyDescent="0.25">
      <c r="A3171" s="1" t="s">
        <v>3169</v>
      </c>
      <c r="B3171" s="1" t="str">
        <f>VLOOKUP(A3171, Kickstarter!B:C, 2, FALSE)</f>
        <v>We're bringing The Window to the Cherry Lane Theater in January 2014.</v>
      </c>
      <c r="C3171" s="9">
        <f>VLOOKUP(A3171, Kickstarter!B:E, 3, FALSE)</f>
        <v>8000</v>
      </c>
      <c r="D3171">
        <f>VLOOKUP(A3171, Kickstarter!B:E, 4, FALSE)</f>
        <v>8241</v>
      </c>
      <c r="E3171" t="str">
        <f>VLOOKUP(A3171, Kickstarter!B:F, 5, FALSE)</f>
        <v>successful</v>
      </c>
      <c r="F3171" t="str">
        <f>VLOOKUP(A3171, Kickstarter!B:G, 6, FALSE)</f>
        <v>US</v>
      </c>
      <c r="G3171" t="str">
        <f>VLOOKUP(A3171, Kickstarter!B:H, 7, FALSE)</f>
        <v>USD</v>
      </c>
      <c r="H3171">
        <f>VLOOKUP(A3171, Kickstarter!B:I, 8, FALSE)</f>
        <v>1386910740</v>
      </c>
    </row>
    <row r="3172" spans="1:8" ht="45" x14ac:dyDescent="0.25">
      <c r="A3172" s="1" t="s">
        <v>3170</v>
      </c>
      <c r="B3172" s="1" t="str">
        <f>VLOOKUP(A3172, Kickstarter!B:C, 2, FALSE)</f>
        <v>An emotionally-charged journey through the history of black women in America told in reverse.</v>
      </c>
      <c r="C3172" s="9">
        <f>VLOOKUP(A3172, Kickstarter!B:E, 3, FALSE)</f>
        <v>2000</v>
      </c>
      <c r="D3172">
        <f>VLOOKUP(A3172, Kickstarter!B:E, 4, FALSE)</f>
        <v>2245</v>
      </c>
      <c r="E3172" t="str">
        <f>VLOOKUP(A3172, Kickstarter!B:F, 5, FALSE)</f>
        <v>successful</v>
      </c>
      <c r="F3172" t="str">
        <f>VLOOKUP(A3172, Kickstarter!B:G, 6, FALSE)</f>
        <v>US</v>
      </c>
      <c r="G3172" t="str">
        <f>VLOOKUP(A3172, Kickstarter!B:H, 7, FALSE)</f>
        <v>USD</v>
      </c>
      <c r="H3172">
        <f>VLOOKUP(A3172, Kickstarter!B:I, 8, FALSE)</f>
        <v>1404273600</v>
      </c>
    </row>
    <row r="3173" spans="1:8" ht="60" x14ac:dyDescent="0.25">
      <c r="A3173" s="1" t="s">
        <v>3171</v>
      </c>
      <c r="B3173" s="1" t="str">
        <f>VLOOKUP(A3173, Kickstarter!B:C, 2, FALSE)</f>
        <v>The theatrical adaptation of the epic film â€˜THE FALLâ€™ for the stage, combining theatre, live music, animation and expansive projection.</v>
      </c>
      <c r="C3173" s="9">
        <f>VLOOKUP(A3173, Kickstarter!B:E, 3, FALSE)</f>
        <v>7000</v>
      </c>
      <c r="D3173">
        <f>VLOOKUP(A3173, Kickstarter!B:E, 4, FALSE)</f>
        <v>7617</v>
      </c>
      <c r="E3173" t="str">
        <f>VLOOKUP(A3173, Kickstarter!B:F, 5, FALSE)</f>
        <v>successful</v>
      </c>
      <c r="F3173" t="str">
        <f>VLOOKUP(A3173, Kickstarter!B:G, 6, FALSE)</f>
        <v>GB</v>
      </c>
      <c r="G3173" t="str">
        <f>VLOOKUP(A3173, Kickstarter!B:H, 7, FALSE)</f>
        <v>GBP</v>
      </c>
      <c r="H3173">
        <f>VLOOKUP(A3173, Kickstarter!B:I, 8, FALSE)</f>
        <v>1462545358</v>
      </c>
    </row>
    <row r="3174" spans="1:8" ht="45" x14ac:dyDescent="0.25">
      <c r="A3174" s="1" t="s">
        <v>3172</v>
      </c>
      <c r="B3174" s="1" t="str">
        <f>VLOOKUP(A3174, Kickstarter!B:C, 2, FALSE)</f>
        <v>Outcry Theatre needs your help to produce Carlos Murillo's play "Dark Play" for the 2012 Dallas fringe festival, Out of the Loop.</v>
      </c>
      <c r="C3174" s="9">
        <f>VLOOKUP(A3174, Kickstarter!B:E, 3, FALSE)</f>
        <v>2000</v>
      </c>
      <c r="D3174">
        <f>VLOOKUP(A3174, Kickstarter!B:E, 4, FALSE)</f>
        <v>2300</v>
      </c>
      <c r="E3174" t="str">
        <f>VLOOKUP(A3174, Kickstarter!B:F, 5, FALSE)</f>
        <v>successful</v>
      </c>
      <c r="F3174" t="str">
        <f>VLOOKUP(A3174, Kickstarter!B:G, 6, FALSE)</f>
        <v>US</v>
      </c>
      <c r="G3174" t="str">
        <f>VLOOKUP(A3174, Kickstarter!B:H, 7, FALSE)</f>
        <v>USD</v>
      </c>
      <c r="H3174">
        <f>VLOOKUP(A3174, Kickstarter!B:I, 8, FALSE)</f>
        <v>1329240668</v>
      </c>
    </row>
    <row r="3175" spans="1:8" ht="60" x14ac:dyDescent="0.25">
      <c r="A3175" s="1" t="s">
        <v>3173</v>
      </c>
      <c r="B3175" s="1" t="str">
        <f>VLOOKUP(A3175, Kickstarter!B:C, 2, FALSE)</f>
        <v>A play with songs written by Craig Wright, based on Shakespeare's "The Winter's Tale" set in late 20th Century, Pine City, Minnesota.</v>
      </c>
      <c r="C3175" s="9">
        <f>VLOOKUP(A3175, Kickstarter!B:E, 3, FALSE)</f>
        <v>10000</v>
      </c>
      <c r="D3175">
        <f>VLOOKUP(A3175, Kickstarter!B:E, 4, FALSE)</f>
        <v>10300</v>
      </c>
      <c r="E3175" t="str">
        <f>VLOOKUP(A3175, Kickstarter!B:F, 5, FALSE)</f>
        <v>successful</v>
      </c>
      <c r="F3175" t="str">
        <f>VLOOKUP(A3175, Kickstarter!B:G, 6, FALSE)</f>
        <v>US</v>
      </c>
      <c r="G3175" t="str">
        <f>VLOOKUP(A3175, Kickstarter!B:H, 7, FALSE)</f>
        <v>USD</v>
      </c>
      <c r="H3175">
        <f>VLOOKUP(A3175, Kickstarter!B:I, 8, FALSE)</f>
        <v>1411765492</v>
      </c>
    </row>
    <row r="3176" spans="1:8" ht="60" x14ac:dyDescent="0.25">
      <c r="A3176" s="1" t="s">
        <v>3174</v>
      </c>
      <c r="B3176" s="1" t="str">
        <f>VLOOKUP(A3176, Kickstarter!B:C, 2, FALSE)</f>
        <v>This adaptation uses the text of Oâ€™Neill to explore race, and asks the audience if stereotypes impact a characters guilt or innocence.</v>
      </c>
      <c r="C3176" s="9">
        <f>VLOOKUP(A3176, Kickstarter!B:E, 3, FALSE)</f>
        <v>3000</v>
      </c>
      <c r="D3176">
        <f>VLOOKUP(A3176, Kickstarter!B:E, 4, FALSE)</f>
        <v>3034</v>
      </c>
      <c r="E3176" t="str">
        <f>VLOOKUP(A3176, Kickstarter!B:F, 5, FALSE)</f>
        <v>successful</v>
      </c>
      <c r="F3176" t="str">
        <f>VLOOKUP(A3176, Kickstarter!B:G, 6, FALSE)</f>
        <v>US</v>
      </c>
      <c r="G3176" t="str">
        <f>VLOOKUP(A3176, Kickstarter!B:H, 7, FALSE)</f>
        <v>USD</v>
      </c>
      <c r="H3176">
        <f>VLOOKUP(A3176, Kickstarter!B:I, 8, FALSE)</f>
        <v>1408999508</v>
      </c>
    </row>
    <row r="3177" spans="1:8" ht="60" x14ac:dyDescent="0.25">
      <c r="A3177" s="1" t="s">
        <v>3175</v>
      </c>
      <c r="B3177" s="1" t="str">
        <f>VLOOKUP(A3177, Kickstarter!B:C, 2, FALSE)</f>
        <v>One Year Lease Theater Company's world premiere theater production of THE KILLING ROOM, by playwright Daniel Keene, March 2011 in NYC.</v>
      </c>
      <c r="C3177" s="9">
        <f>VLOOKUP(A3177, Kickstarter!B:E, 3, FALSE)</f>
        <v>5000</v>
      </c>
      <c r="D3177">
        <f>VLOOKUP(A3177, Kickstarter!B:E, 4, FALSE)</f>
        <v>5478</v>
      </c>
      <c r="E3177" t="str">
        <f>VLOOKUP(A3177, Kickstarter!B:F, 5, FALSE)</f>
        <v>successful</v>
      </c>
      <c r="F3177" t="str">
        <f>VLOOKUP(A3177, Kickstarter!B:G, 6, FALSE)</f>
        <v>US</v>
      </c>
      <c r="G3177" t="str">
        <f>VLOOKUP(A3177, Kickstarter!B:H, 7, FALSE)</f>
        <v>USD</v>
      </c>
      <c r="H3177">
        <f>VLOOKUP(A3177, Kickstarter!B:I, 8, FALSE)</f>
        <v>1297977427</v>
      </c>
    </row>
    <row r="3178" spans="1:8" ht="60" x14ac:dyDescent="0.25">
      <c r="A3178" s="1" t="s">
        <v>3176</v>
      </c>
      <c r="B3178" s="1" t="str">
        <f>VLOOKUP(A3178, Kickstarter!B:C, 2, FALSE)</f>
        <v>Romeo and Juliet at Moody's Pub is an adapted, 90-minute version of Shakespeare's classic tragedy, performed for free in a restaurant</v>
      </c>
      <c r="C3178" s="9">
        <f>VLOOKUP(A3178, Kickstarter!B:E, 3, FALSE)</f>
        <v>1900</v>
      </c>
      <c r="D3178">
        <f>VLOOKUP(A3178, Kickstarter!B:E, 4, FALSE)</f>
        <v>2182</v>
      </c>
      <c r="E3178" t="str">
        <f>VLOOKUP(A3178, Kickstarter!B:F, 5, FALSE)</f>
        <v>successful</v>
      </c>
      <c r="F3178" t="str">
        <f>VLOOKUP(A3178, Kickstarter!B:G, 6, FALSE)</f>
        <v>US</v>
      </c>
      <c r="G3178" t="str">
        <f>VLOOKUP(A3178, Kickstarter!B:H, 7, FALSE)</f>
        <v>USD</v>
      </c>
      <c r="H3178">
        <f>VLOOKUP(A3178, Kickstarter!B:I, 8, FALSE)</f>
        <v>1376838000</v>
      </c>
    </row>
    <row r="3179" spans="1:8" ht="45" x14ac:dyDescent="0.25">
      <c r="A3179" s="1" t="s">
        <v>3177</v>
      </c>
      <c r="B3179" s="1" t="str">
        <f>VLOOKUP(A3179, Kickstarter!B:C, 2, FALSE)</f>
        <v>This one-man play made a splash on the west coast. Help shine a spotlight on this rock &amp; roll spectacle in NEW YORK CITY_x0008_!</v>
      </c>
      <c r="C3179" s="9">
        <f>VLOOKUP(A3179, Kickstarter!B:E, 3, FALSE)</f>
        <v>2500</v>
      </c>
      <c r="D3179">
        <f>VLOOKUP(A3179, Kickstarter!B:E, 4, FALSE)</f>
        <v>2935</v>
      </c>
      <c r="E3179" t="str">
        <f>VLOOKUP(A3179, Kickstarter!B:F, 5, FALSE)</f>
        <v>successful</v>
      </c>
      <c r="F3179" t="str">
        <f>VLOOKUP(A3179, Kickstarter!B:G, 6, FALSE)</f>
        <v>US</v>
      </c>
      <c r="G3179" t="str">
        <f>VLOOKUP(A3179, Kickstarter!B:H, 7, FALSE)</f>
        <v>USD</v>
      </c>
      <c r="H3179">
        <f>VLOOKUP(A3179, Kickstarter!B:I, 8, FALSE)</f>
        <v>1403366409</v>
      </c>
    </row>
    <row r="3180" spans="1:8" ht="60" x14ac:dyDescent="0.25">
      <c r="A3180" s="1" t="s">
        <v>3178</v>
      </c>
      <c r="B3180" s="1" t="str">
        <f>VLOOKUP(A3180, Kickstarter!B:C, 2, FALSE)</f>
        <v>Cutting Off Kate Bush is a one-woman show written &amp; performed by Lucy Benson-Brown, premiering at the Edinburgh Fringe Festival 2014</v>
      </c>
      <c r="C3180" s="9">
        <f>VLOOKUP(A3180, Kickstarter!B:E, 3, FALSE)</f>
        <v>1500</v>
      </c>
      <c r="D3180">
        <f>VLOOKUP(A3180, Kickstarter!B:E, 4, FALSE)</f>
        <v>2576</v>
      </c>
      <c r="E3180" t="str">
        <f>VLOOKUP(A3180, Kickstarter!B:F, 5, FALSE)</f>
        <v>successful</v>
      </c>
      <c r="F3180" t="str">
        <f>VLOOKUP(A3180, Kickstarter!B:G, 6, FALSE)</f>
        <v>GB</v>
      </c>
      <c r="G3180" t="str">
        <f>VLOOKUP(A3180, Kickstarter!B:H, 7, FALSE)</f>
        <v>GBP</v>
      </c>
      <c r="H3180">
        <f>VLOOKUP(A3180, Kickstarter!B:I, 8, FALSE)</f>
        <v>1405521075</v>
      </c>
    </row>
    <row r="3181" spans="1:8" ht="45" x14ac:dyDescent="0.25">
      <c r="A3181" s="1" t="s">
        <v>3179</v>
      </c>
      <c r="B3181" s="1" t="str">
        <f>VLOOKUP(A3181, Kickstarter!B:C, 2, FALSE)</f>
        <v>A Sci-fi play in several vignettes that will narrate an alternate history in the mid-20th century.</v>
      </c>
      <c r="C3181" s="9">
        <f>VLOOKUP(A3181, Kickstarter!B:E, 3, FALSE)</f>
        <v>4200</v>
      </c>
      <c r="D3181">
        <f>VLOOKUP(A3181, Kickstarter!B:E, 4, FALSE)</f>
        <v>4794.82</v>
      </c>
      <c r="E3181" t="str">
        <f>VLOOKUP(A3181, Kickstarter!B:F, 5, FALSE)</f>
        <v>successful</v>
      </c>
      <c r="F3181" t="str">
        <f>VLOOKUP(A3181, Kickstarter!B:G, 6, FALSE)</f>
        <v>US</v>
      </c>
      <c r="G3181" t="str">
        <f>VLOOKUP(A3181, Kickstarter!B:H, 7, FALSE)</f>
        <v>USD</v>
      </c>
      <c r="H3181">
        <f>VLOOKUP(A3181, Kickstarter!B:I, 8, FALSE)</f>
        <v>1367859071</v>
      </c>
    </row>
    <row r="3182" spans="1:8" ht="45" x14ac:dyDescent="0.25">
      <c r="A3182" s="1" t="s">
        <v>3180</v>
      </c>
      <c r="B3182" s="1" t="str">
        <f>VLOOKUP(A3182, Kickstarter!B:C, 2, FALSE)</f>
        <v>A new tale of witches, fairies, cat-hunters and and bone-boilers from London theatre company Broken Glass.</v>
      </c>
      <c r="C3182" s="9">
        <f>VLOOKUP(A3182, Kickstarter!B:E, 3, FALSE)</f>
        <v>1200</v>
      </c>
      <c r="D3182">
        <f>VLOOKUP(A3182, Kickstarter!B:E, 4, FALSE)</f>
        <v>1437</v>
      </c>
      <c r="E3182" t="str">
        <f>VLOOKUP(A3182, Kickstarter!B:F, 5, FALSE)</f>
        <v>successful</v>
      </c>
      <c r="F3182" t="str">
        <f>VLOOKUP(A3182, Kickstarter!B:G, 6, FALSE)</f>
        <v>GB</v>
      </c>
      <c r="G3182" t="str">
        <f>VLOOKUP(A3182, Kickstarter!B:H, 7, FALSE)</f>
        <v>GBP</v>
      </c>
      <c r="H3182">
        <f>VLOOKUP(A3182, Kickstarter!B:I, 8, FALSE)</f>
        <v>1403258049</v>
      </c>
    </row>
    <row r="3183" spans="1:8" ht="60" x14ac:dyDescent="0.25">
      <c r="A3183" s="1" t="s">
        <v>3181</v>
      </c>
      <c r="B3183" s="1" t="str">
        <f>VLOOKUP(A3183, Kickstarter!B:C, 2, FALSE)</f>
        <v>ENDURING SONG by award-winning Bear Trap Theatre, is a sweeping historical epic about love, loss and family set in the First Crusade.</v>
      </c>
      <c r="C3183" s="9">
        <f>VLOOKUP(A3183, Kickstarter!B:E, 3, FALSE)</f>
        <v>500</v>
      </c>
      <c r="D3183">
        <f>VLOOKUP(A3183, Kickstarter!B:E, 4, FALSE)</f>
        <v>545</v>
      </c>
      <c r="E3183" t="str">
        <f>VLOOKUP(A3183, Kickstarter!B:F, 5, FALSE)</f>
        <v>successful</v>
      </c>
      <c r="F3183" t="str">
        <f>VLOOKUP(A3183, Kickstarter!B:G, 6, FALSE)</f>
        <v>GB</v>
      </c>
      <c r="G3183" t="str">
        <f>VLOOKUP(A3183, Kickstarter!B:H, 7, FALSE)</f>
        <v>GBP</v>
      </c>
      <c r="H3183">
        <f>VLOOKUP(A3183, Kickstarter!B:I, 8, FALSE)</f>
        <v>1402848000</v>
      </c>
    </row>
    <row r="3184" spans="1:8" ht="60" x14ac:dyDescent="0.25">
      <c r="A3184" s="1" t="s">
        <v>3182</v>
      </c>
      <c r="B3184" s="1" t="str">
        <f>VLOOKUP(A3184, Kickstarter!B:C, 2, FALSE)</f>
        <v>FRANK, a newborn company, presents Wallace Shawn's famously unproduced,"A Thought in Three Parts."
Be FRANK with us!</v>
      </c>
      <c r="C3184" s="9">
        <f>VLOOKUP(A3184, Kickstarter!B:E, 3, FALSE)</f>
        <v>7000</v>
      </c>
      <c r="D3184">
        <f>VLOOKUP(A3184, Kickstarter!B:E, 4, FALSE)</f>
        <v>7062</v>
      </c>
      <c r="E3184" t="str">
        <f>VLOOKUP(A3184, Kickstarter!B:F, 5, FALSE)</f>
        <v>successful</v>
      </c>
      <c r="F3184" t="str">
        <f>VLOOKUP(A3184, Kickstarter!B:G, 6, FALSE)</f>
        <v>US</v>
      </c>
      <c r="G3184" t="str">
        <f>VLOOKUP(A3184, Kickstarter!B:H, 7, FALSE)</f>
        <v>USD</v>
      </c>
      <c r="H3184">
        <f>VLOOKUP(A3184, Kickstarter!B:I, 8, FALSE)</f>
        <v>1328029200</v>
      </c>
    </row>
    <row r="3185" spans="1:8" ht="45" x14ac:dyDescent="0.25">
      <c r="A3185" s="1" t="s">
        <v>3183</v>
      </c>
      <c r="B3185" s="1" t="str">
        <f>VLOOKUP(A3185, Kickstarter!B:C, 2, FALSE)</f>
        <v>Anton Chekhov's The Seagull. An outdoor Amphitheater in Manhattan. Trees. A River. Daybreak.</v>
      </c>
      <c r="C3185" s="9">
        <f>VLOOKUP(A3185, Kickstarter!B:E, 3, FALSE)</f>
        <v>2500</v>
      </c>
      <c r="D3185">
        <f>VLOOKUP(A3185, Kickstarter!B:E, 4, FALSE)</f>
        <v>2725</v>
      </c>
      <c r="E3185" t="str">
        <f>VLOOKUP(A3185, Kickstarter!B:F, 5, FALSE)</f>
        <v>successful</v>
      </c>
      <c r="F3185" t="str">
        <f>VLOOKUP(A3185, Kickstarter!B:G, 6, FALSE)</f>
        <v>US</v>
      </c>
      <c r="G3185" t="str">
        <f>VLOOKUP(A3185, Kickstarter!B:H, 7, FALSE)</f>
        <v>USD</v>
      </c>
      <c r="H3185">
        <f>VLOOKUP(A3185, Kickstarter!B:I, 8, FALSE)</f>
        <v>1377284669</v>
      </c>
    </row>
    <row r="3186" spans="1:8" ht="45" x14ac:dyDescent="0.25">
      <c r="A3186" s="1" t="s">
        <v>3184</v>
      </c>
      <c r="B3186" s="1" t="str">
        <f>VLOOKUP(A3186, Kickstarter!B:C, 2, FALSE)</f>
        <v>Equus is the story of a psychiatrist treating a teenaged boy who blinds six horses with a metal spike.</v>
      </c>
      <c r="C3186" s="9">
        <f>VLOOKUP(A3186, Kickstarter!B:E, 3, FALSE)</f>
        <v>4300</v>
      </c>
      <c r="D3186">
        <f>VLOOKUP(A3186, Kickstarter!B:E, 4, FALSE)</f>
        <v>4610</v>
      </c>
      <c r="E3186" t="str">
        <f>VLOOKUP(A3186, Kickstarter!B:F, 5, FALSE)</f>
        <v>successful</v>
      </c>
      <c r="F3186" t="str">
        <f>VLOOKUP(A3186, Kickstarter!B:G, 6, FALSE)</f>
        <v>US</v>
      </c>
      <c r="G3186" t="str">
        <f>VLOOKUP(A3186, Kickstarter!B:H, 7, FALSE)</f>
        <v>USD</v>
      </c>
      <c r="H3186">
        <f>VLOOKUP(A3186, Kickstarter!B:I, 8, FALSE)</f>
        <v>1404258631</v>
      </c>
    </row>
    <row r="3187" spans="1:8" ht="60" x14ac:dyDescent="0.25">
      <c r="A3187" s="1" t="s">
        <v>3185</v>
      </c>
      <c r="B3187" s="1" t="str">
        <f>VLOOKUP(A3187, Kickstarter!B:C, 2, FALSE)</f>
        <v>I've written, and am producing, a fun new play with a gorgeous cast for this year's Edfringe and it just needs a little extra dough :)</v>
      </c>
      <c r="C3187" s="9">
        <f>VLOOKUP(A3187, Kickstarter!B:E, 3, FALSE)</f>
        <v>1000</v>
      </c>
      <c r="D3187">
        <f>VLOOKUP(A3187, Kickstarter!B:E, 4, FALSE)</f>
        <v>1000</v>
      </c>
      <c r="E3187" t="str">
        <f>VLOOKUP(A3187, Kickstarter!B:F, 5, FALSE)</f>
        <v>successful</v>
      </c>
      <c r="F3187" t="str">
        <f>VLOOKUP(A3187, Kickstarter!B:G, 6, FALSE)</f>
        <v>GB</v>
      </c>
      <c r="G3187" t="str">
        <f>VLOOKUP(A3187, Kickstarter!B:H, 7, FALSE)</f>
        <v>GBP</v>
      </c>
      <c r="H3187">
        <f>VLOOKUP(A3187, Kickstarter!B:I, 8, FALSE)</f>
        <v>1405553241</v>
      </c>
    </row>
    <row r="3188" spans="1:8" ht="60" x14ac:dyDescent="0.25">
      <c r="A3188" s="1" t="s">
        <v>3186</v>
      </c>
      <c r="B3188" s="1" t="str">
        <f>VLOOKUP(A3188, Kickstarter!B:C, 2, FALSE)</f>
        <v>Honest is an exciting and dark new play by Bristol based writer Alice Nicholas, touring the South of England and London this October.</v>
      </c>
      <c r="C3188" s="9">
        <f>VLOOKUP(A3188, Kickstarter!B:E, 3, FALSE)</f>
        <v>3200</v>
      </c>
      <c r="D3188">
        <f>VLOOKUP(A3188, Kickstarter!B:E, 4, FALSE)</f>
        <v>3270</v>
      </c>
      <c r="E3188" t="str">
        <f>VLOOKUP(A3188, Kickstarter!B:F, 5, FALSE)</f>
        <v>successful</v>
      </c>
      <c r="F3188" t="str">
        <f>VLOOKUP(A3188, Kickstarter!B:G, 6, FALSE)</f>
        <v>GB</v>
      </c>
      <c r="G3188" t="str">
        <f>VLOOKUP(A3188, Kickstarter!B:H, 7, FALSE)</f>
        <v>GBP</v>
      </c>
      <c r="H3188">
        <f>VLOOKUP(A3188, Kickstarter!B:I, 8, FALSE)</f>
        <v>1410901200</v>
      </c>
    </row>
    <row r="3189" spans="1:8" ht="60" x14ac:dyDescent="0.25">
      <c r="A3189" s="1" t="s">
        <v>3187</v>
      </c>
      <c r="B3189" s="1" t="str">
        <f>VLOOKUP(A3189, Kickstarter!B:C, 2, FALSE)</f>
        <v>Award-winning OSR Performance Ensemble brings the creepy, unlikely, bittersweet, macabre &amp; beautiful world of Neil Gaiman to the stage.</v>
      </c>
      <c r="C3189" s="9">
        <f>VLOOKUP(A3189, Kickstarter!B:E, 3, FALSE)</f>
        <v>15000</v>
      </c>
      <c r="D3189">
        <f>VLOOKUP(A3189, Kickstarter!B:E, 4, FALSE)</f>
        <v>17444</v>
      </c>
      <c r="E3189" t="str">
        <f>VLOOKUP(A3189, Kickstarter!B:F, 5, FALSE)</f>
        <v>successful</v>
      </c>
      <c r="F3189" t="str">
        <f>VLOOKUP(A3189, Kickstarter!B:G, 6, FALSE)</f>
        <v>US</v>
      </c>
      <c r="G3189" t="str">
        <f>VLOOKUP(A3189, Kickstarter!B:H, 7, FALSE)</f>
        <v>USD</v>
      </c>
      <c r="H3189">
        <f>VLOOKUP(A3189, Kickstarter!B:I, 8, FALSE)</f>
        <v>1407167973</v>
      </c>
    </row>
    <row r="3190" spans="1:8" ht="60" x14ac:dyDescent="0.25">
      <c r="A3190" s="1" t="s">
        <v>3188</v>
      </c>
      <c r="B3190" s="1" t="str">
        <f>VLOOKUP(A3190, Kickstarter!B:C, 2, FALSE)</f>
        <v>A revue show featuring the very best of the last century of musical theatre from aspiring young producers &amp; performers at RWCMD</v>
      </c>
      <c r="C3190" s="9">
        <f>VLOOKUP(A3190, Kickstarter!B:E, 3, FALSE)</f>
        <v>200</v>
      </c>
      <c r="D3190">
        <f>VLOOKUP(A3190, Kickstarter!B:E, 4, FALSE)</f>
        <v>130</v>
      </c>
      <c r="E3190" t="str">
        <f>VLOOKUP(A3190, Kickstarter!B:F, 5, FALSE)</f>
        <v>failed</v>
      </c>
      <c r="F3190" t="str">
        <f>VLOOKUP(A3190, Kickstarter!B:G, 6, FALSE)</f>
        <v>GB</v>
      </c>
      <c r="G3190" t="str">
        <f>VLOOKUP(A3190, Kickstarter!B:H, 7, FALSE)</f>
        <v>GBP</v>
      </c>
      <c r="H3190">
        <f>VLOOKUP(A3190, Kickstarter!B:I, 8, FALSE)</f>
        <v>1433930302</v>
      </c>
    </row>
    <row r="3191" spans="1:8" ht="60" x14ac:dyDescent="0.25">
      <c r="A3191" s="1" t="s">
        <v>3189</v>
      </c>
      <c r="B3191" s="1" t="str">
        <f>VLOOKUP(A3191, Kickstarter!B:C, 2, FALSE)</f>
        <v>Det Ã¤r tio Ã¥r sedan sist! Musikalen Hednadotter med sÃ¥ngarna frÃ¥n orginaluppsÃ¤ttningen sjunger musikalen i Konsertform.</v>
      </c>
      <c r="C3191" s="9">
        <f>VLOOKUP(A3191, Kickstarter!B:E, 3, FALSE)</f>
        <v>55000</v>
      </c>
      <c r="D3191">
        <f>VLOOKUP(A3191, Kickstarter!B:E, 4, FALSE)</f>
        <v>6780</v>
      </c>
      <c r="E3191" t="str">
        <f>VLOOKUP(A3191, Kickstarter!B:F, 5, FALSE)</f>
        <v>failed</v>
      </c>
      <c r="F3191" t="str">
        <f>VLOOKUP(A3191, Kickstarter!B:G, 6, FALSE)</f>
        <v>SE</v>
      </c>
      <c r="G3191" t="str">
        <f>VLOOKUP(A3191, Kickstarter!B:H, 7, FALSE)</f>
        <v>SEK</v>
      </c>
      <c r="H3191">
        <f>VLOOKUP(A3191, Kickstarter!B:I, 8, FALSE)</f>
        <v>1432455532</v>
      </c>
    </row>
    <row r="3192" spans="1:8" ht="45" x14ac:dyDescent="0.25">
      <c r="A3192" s="1" t="s">
        <v>3190</v>
      </c>
      <c r="B3192" s="1" t="str">
        <f>VLOOKUP(A3192, Kickstarter!B:C, 2, FALSE)</f>
        <v>Call It A Day Productions is putting on their first full production in December and every little bit helps!</v>
      </c>
      <c r="C3192" s="9">
        <f>VLOOKUP(A3192, Kickstarter!B:E, 3, FALSE)</f>
        <v>4000</v>
      </c>
      <c r="D3192">
        <f>VLOOKUP(A3192, Kickstarter!B:E, 4, FALSE)</f>
        <v>0</v>
      </c>
      <c r="E3192" t="str">
        <f>VLOOKUP(A3192, Kickstarter!B:F, 5, FALSE)</f>
        <v>failed</v>
      </c>
      <c r="F3192" t="str">
        <f>VLOOKUP(A3192, Kickstarter!B:G, 6, FALSE)</f>
        <v>CA</v>
      </c>
      <c r="G3192" t="str">
        <f>VLOOKUP(A3192, Kickstarter!B:H, 7, FALSE)</f>
        <v>CAD</v>
      </c>
      <c r="H3192">
        <f>VLOOKUP(A3192, Kickstarter!B:I, 8, FALSE)</f>
        <v>1481258275</v>
      </c>
    </row>
    <row r="3193" spans="1:8" ht="45" x14ac:dyDescent="0.25">
      <c r="A3193" s="1" t="s">
        <v>3191</v>
      </c>
      <c r="B3193" s="1" t="str">
        <f>VLOOKUP(A3193, Kickstarter!B:C, 2, FALSE)</f>
        <v>A brand new musical about the ban of contraception and abortion in Romania and the revolution that ended it all in 1989.</v>
      </c>
      <c r="C3193" s="9">
        <f>VLOOKUP(A3193, Kickstarter!B:E, 3, FALSE)</f>
        <v>3750</v>
      </c>
      <c r="D3193">
        <f>VLOOKUP(A3193, Kickstarter!B:E, 4, FALSE)</f>
        <v>151</v>
      </c>
      <c r="E3193" t="str">
        <f>VLOOKUP(A3193, Kickstarter!B:F, 5, FALSE)</f>
        <v>failed</v>
      </c>
      <c r="F3193" t="str">
        <f>VLOOKUP(A3193, Kickstarter!B:G, 6, FALSE)</f>
        <v>US</v>
      </c>
      <c r="G3193" t="str">
        <f>VLOOKUP(A3193, Kickstarter!B:H, 7, FALSE)</f>
        <v>USD</v>
      </c>
      <c r="H3193">
        <f>VLOOKUP(A3193, Kickstarter!B:I, 8, FALSE)</f>
        <v>1471370869</v>
      </c>
    </row>
    <row r="3194" spans="1:8" ht="60" x14ac:dyDescent="0.25">
      <c r="A3194" s="1" t="s">
        <v>3192</v>
      </c>
      <c r="B3194" s="1" t="str">
        <f>VLOOKUP(A3194, Kickstarter!B:C, 2, FALSE)</f>
        <v>This project challenges social issues affecting young people in areas of deprivation within the Belfast area (Northern Ireland).</v>
      </c>
      <c r="C3194" s="9">
        <f>VLOOKUP(A3194, Kickstarter!B:E, 3, FALSE)</f>
        <v>10000</v>
      </c>
      <c r="D3194">
        <f>VLOOKUP(A3194, Kickstarter!B:E, 4, FALSE)</f>
        <v>102</v>
      </c>
      <c r="E3194" t="str">
        <f>VLOOKUP(A3194, Kickstarter!B:F, 5, FALSE)</f>
        <v>failed</v>
      </c>
      <c r="F3194" t="str">
        <f>VLOOKUP(A3194, Kickstarter!B:G, 6, FALSE)</f>
        <v>GB</v>
      </c>
      <c r="G3194" t="str">
        <f>VLOOKUP(A3194, Kickstarter!B:H, 7, FALSE)</f>
        <v>GBP</v>
      </c>
      <c r="H3194">
        <f>VLOOKUP(A3194, Kickstarter!B:I, 8, FALSE)</f>
        <v>1425160800</v>
      </c>
    </row>
    <row r="3195" spans="1:8" ht="45" x14ac:dyDescent="0.25">
      <c r="A3195" s="1" t="s">
        <v>3193</v>
      </c>
      <c r="B3195" s="1" t="str">
        <f>VLOOKUP(A3195, Kickstarter!B:C, 2, FALSE)</f>
        <v>Bringing Richard O'Brien's sequel to legendary Rocky Horror to the stage for the first time. First London, then...The World!</v>
      </c>
      <c r="C3195" s="9">
        <f>VLOOKUP(A3195, Kickstarter!B:E, 3, FALSE)</f>
        <v>5000</v>
      </c>
      <c r="D3195">
        <f>VLOOKUP(A3195, Kickstarter!B:E, 4, FALSE)</f>
        <v>587</v>
      </c>
      <c r="E3195" t="str">
        <f>VLOOKUP(A3195, Kickstarter!B:F, 5, FALSE)</f>
        <v>failed</v>
      </c>
      <c r="F3195" t="str">
        <f>VLOOKUP(A3195, Kickstarter!B:G, 6, FALSE)</f>
        <v>GB</v>
      </c>
      <c r="G3195" t="str">
        <f>VLOOKUP(A3195, Kickstarter!B:H, 7, FALSE)</f>
        <v>GBP</v>
      </c>
      <c r="H3195">
        <f>VLOOKUP(A3195, Kickstarter!B:I, 8, FALSE)</f>
        <v>1424474056</v>
      </c>
    </row>
    <row r="3196" spans="1:8" ht="60" x14ac:dyDescent="0.25">
      <c r="A3196" s="1" t="s">
        <v>3194</v>
      </c>
      <c r="B3196" s="1" t="str">
        <f>VLOOKUP(A3196, Kickstarter!B:C, 2, FALSE)</f>
        <v>P.A.C.K (Performing Arts Camp for Kids) Musical Theater, Instrumental Music, Vocal Music, Dance, Visual Arts, and Physical Education!</v>
      </c>
      <c r="C3196" s="9">
        <f>VLOOKUP(A3196, Kickstarter!B:E, 3, FALSE)</f>
        <v>11000</v>
      </c>
      <c r="D3196">
        <f>VLOOKUP(A3196, Kickstarter!B:E, 4, FALSE)</f>
        <v>0</v>
      </c>
      <c r="E3196" t="str">
        <f>VLOOKUP(A3196, Kickstarter!B:F, 5, FALSE)</f>
        <v>failed</v>
      </c>
      <c r="F3196" t="str">
        <f>VLOOKUP(A3196, Kickstarter!B:G, 6, FALSE)</f>
        <v>US</v>
      </c>
      <c r="G3196" t="str">
        <f>VLOOKUP(A3196, Kickstarter!B:H, 7, FALSE)</f>
        <v>USD</v>
      </c>
      <c r="H3196">
        <f>VLOOKUP(A3196, Kickstarter!B:I, 8, FALSE)</f>
        <v>1437960598</v>
      </c>
    </row>
    <row r="3197" spans="1:8" ht="60" x14ac:dyDescent="0.25">
      <c r="A3197" s="1" t="s">
        <v>3195</v>
      </c>
      <c r="B3197" s="1" t="str">
        <f>VLOOKUP(A3197, Kickstarter!B:C, 2, FALSE)</f>
        <v>Emerson Sings is the first cabaret to celebrate the work of up and coming musical theater composers who are alumni of Emerson College.</v>
      </c>
      <c r="C3197" s="9">
        <f>VLOOKUP(A3197, Kickstarter!B:E, 3, FALSE)</f>
        <v>3500</v>
      </c>
      <c r="D3197">
        <f>VLOOKUP(A3197, Kickstarter!B:E, 4, FALSE)</f>
        <v>2070</v>
      </c>
      <c r="E3197" t="str">
        <f>VLOOKUP(A3197, Kickstarter!B:F, 5, FALSE)</f>
        <v>failed</v>
      </c>
      <c r="F3197" t="str">
        <f>VLOOKUP(A3197, Kickstarter!B:G, 6, FALSE)</f>
        <v>US</v>
      </c>
      <c r="G3197" t="str">
        <f>VLOOKUP(A3197, Kickstarter!B:H, 7, FALSE)</f>
        <v>USD</v>
      </c>
      <c r="H3197">
        <f>VLOOKUP(A3197, Kickstarter!B:I, 8, FALSE)</f>
        <v>1423750542</v>
      </c>
    </row>
    <row r="3198" spans="1:8" ht="45" x14ac:dyDescent="0.25">
      <c r="A3198" s="1" t="s">
        <v>3196</v>
      </c>
      <c r="B3198" s="1" t="str">
        <f>VLOOKUP(A3198, Kickstarter!B:C, 2, FALSE)</f>
        <v>Help five college students as they journey to bring their groundbreaking new musical "Our Modern Lives" to Broadway!</v>
      </c>
      <c r="C3198" s="9">
        <f>VLOOKUP(A3198, Kickstarter!B:E, 3, FALSE)</f>
        <v>3000000</v>
      </c>
      <c r="D3198">
        <f>VLOOKUP(A3198, Kickstarter!B:E, 4, FALSE)</f>
        <v>1800</v>
      </c>
      <c r="E3198" t="str">
        <f>VLOOKUP(A3198, Kickstarter!B:F, 5, FALSE)</f>
        <v>failed</v>
      </c>
      <c r="F3198" t="str">
        <f>VLOOKUP(A3198, Kickstarter!B:G, 6, FALSE)</f>
        <v>US</v>
      </c>
      <c r="G3198" t="str">
        <f>VLOOKUP(A3198, Kickstarter!B:H, 7, FALSE)</f>
        <v>USD</v>
      </c>
      <c r="H3198">
        <f>VLOOKUP(A3198, Kickstarter!B:I, 8, FALSE)</f>
        <v>1438437600</v>
      </c>
    </row>
    <row r="3199" spans="1:8" ht="45" x14ac:dyDescent="0.25">
      <c r="A3199" s="1" t="s">
        <v>3197</v>
      </c>
      <c r="B3199" s="1" t="str">
        <f>VLOOKUP(A3199, Kickstarter!B:C, 2, FALSE)</f>
        <v>This years most important stage project for young artists in our region. www.ungespor.no</v>
      </c>
      <c r="C3199" s="9">
        <f>VLOOKUP(A3199, Kickstarter!B:E, 3, FALSE)</f>
        <v>10000</v>
      </c>
      <c r="D3199">
        <f>VLOOKUP(A3199, Kickstarter!B:E, 4, FALSE)</f>
        <v>1145</v>
      </c>
      <c r="E3199" t="str">
        <f>VLOOKUP(A3199, Kickstarter!B:F, 5, FALSE)</f>
        <v>failed</v>
      </c>
      <c r="F3199" t="str">
        <f>VLOOKUP(A3199, Kickstarter!B:G, 6, FALSE)</f>
        <v>NO</v>
      </c>
      <c r="G3199" t="str">
        <f>VLOOKUP(A3199, Kickstarter!B:H, 7, FALSE)</f>
        <v>NOK</v>
      </c>
      <c r="H3199">
        <f>VLOOKUP(A3199, Kickstarter!B:I, 8, FALSE)</f>
        <v>1423050618</v>
      </c>
    </row>
    <row r="3200" spans="1:8" ht="60" x14ac:dyDescent="0.25">
      <c r="A3200" s="1" t="s">
        <v>3198</v>
      </c>
      <c r="B3200" s="1" t="str">
        <f>VLOOKUP(A3200, Kickstarter!B:C, 2, FALSE)</f>
        <v>Hadbjerg skole opsÃ¦tter i april musicalen The Fireflies, der blev skrevet og opfÃ¸rt i koncentrationslejren Theresienstadt i 1943 og 45.</v>
      </c>
      <c r="C3200" s="9">
        <f>VLOOKUP(A3200, Kickstarter!B:E, 3, FALSE)</f>
        <v>30000</v>
      </c>
      <c r="D3200">
        <f>VLOOKUP(A3200, Kickstarter!B:E, 4, FALSE)</f>
        <v>110</v>
      </c>
      <c r="E3200" t="str">
        <f>VLOOKUP(A3200, Kickstarter!B:F, 5, FALSE)</f>
        <v>failed</v>
      </c>
      <c r="F3200" t="str">
        <f>VLOOKUP(A3200, Kickstarter!B:G, 6, FALSE)</f>
        <v>DK</v>
      </c>
      <c r="G3200" t="str">
        <f>VLOOKUP(A3200, Kickstarter!B:H, 7, FALSE)</f>
        <v>DKK</v>
      </c>
      <c r="H3200">
        <f>VLOOKUP(A3200, Kickstarter!B:I, 8, FALSE)</f>
        <v>1424081477</v>
      </c>
    </row>
    <row r="3201" spans="1:8" ht="45" x14ac:dyDescent="0.25">
      <c r="A3201" s="1" t="s">
        <v>3199</v>
      </c>
      <c r="B3201" s="1" t="str">
        <f>VLOOKUP(A3201, Kickstarter!B:C, 2, FALSE)</f>
        <v>The Milburn Stone Theatre needs your help to bring its high-flying next blockbuster musical, TARZAN, to life!</v>
      </c>
      <c r="C3201" s="9">
        <f>VLOOKUP(A3201, Kickstarter!B:E, 3, FALSE)</f>
        <v>5000</v>
      </c>
      <c r="D3201">
        <f>VLOOKUP(A3201, Kickstarter!B:E, 4, FALSE)</f>
        <v>2608</v>
      </c>
      <c r="E3201" t="str">
        <f>VLOOKUP(A3201, Kickstarter!B:F, 5, FALSE)</f>
        <v>failed</v>
      </c>
      <c r="F3201" t="str">
        <f>VLOOKUP(A3201, Kickstarter!B:G, 6, FALSE)</f>
        <v>US</v>
      </c>
      <c r="G3201" t="str">
        <f>VLOOKUP(A3201, Kickstarter!B:H, 7, FALSE)</f>
        <v>USD</v>
      </c>
      <c r="H3201">
        <f>VLOOKUP(A3201, Kickstarter!B:I, 8, FALSE)</f>
        <v>1410037200</v>
      </c>
    </row>
    <row r="3202" spans="1:8" ht="60" x14ac:dyDescent="0.25">
      <c r="A3202" s="1" t="s">
        <v>3200</v>
      </c>
      <c r="B3202" s="1" t="str">
        <f>VLOOKUP(A3202, Kickstarter!B:C, 2, FALSE)</f>
        <v>An extremely unique musical play with an exciting, fun filled, dramatic twist. You will discover what lies ahead on the Road to Kingdom</v>
      </c>
      <c r="C3202" s="9">
        <f>VLOOKUP(A3202, Kickstarter!B:E, 3, FALSE)</f>
        <v>50000</v>
      </c>
      <c r="D3202">
        <f>VLOOKUP(A3202, Kickstarter!B:E, 4, FALSE)</f>
        <v>1</v>
      </c>
      <c r="E3202" t="str">
        <f>VLOOKUP(A3202, Kickstarter!B:F, 5, FALSE)</f>
        <v>failed</v>
      </c>
      <c r="F3202" t="str">
        <f>VLOOKUP(A3202, Kickstarter!B:G, 6, FALSE)</f>
        <v>US</v>
      </c>
      <c r="G3202" t="str">
        <f>VLOOKUP(A3202, Kickstarter!B:H, 7, FALSE)</f>
        <v>USD</v>
      </c>
      <c r="H3202">
        <f>VLOOKUP(A3202, Kickstarter!B:I, 8, FALSE)</f>
        <v>1461994440</v>
      </c>
    </row>
    <row r="3203" spans="1:8" ht="60" x14ac:dyDescent="0.25">
      <c r="A3203" s="1" t="s">
        <v>3201</v>
      </c>
      <c r="B3203" s="1" t="str">
        <f>VLOOKUP(A3203, Kickstarter!B:C, 2, FALSE)</f>
        <v>Nothing Changes is a modern musical version of the Ragged Trousered Philanthropists exploring the inequalities of "austerity Britain"</v>
      </c>
      <c r="C3203" s="9">
        <f>VLOOKUP(A3203, Kickstarter!B:E, 3, FALSE)</f>
        <v>2000</v>
      </c>
      <c r="D3203">
        <f>VLOOKUP(A3203, Kickstarter!B:E, 4, FALSE)</f>
        <v>25</v>
      </c>
      <c r="E3203" t="str">
        <f>VLOOKUP(A3203, Kickstarter!B:F, 5, FALSE)</f>
        <v>failed</v>
      </c>
      <c r="F3203" t="str">
        <f>VLOOKUP(A3203, Kickstarter!B:G, 6, FALSE)</f>
        <v>GB</v>
      </c>
      <c r="G3203" t="str">
        <f>VLOOKUP(A3203, Kickstarter!B:H, 7, FALSE)</f>
        <v>GBP</v>
      </c>
      <c r="H3203">
        <f>VLOOKUP(A3203, Kickstarter!B:I, 8, FALSE)</f>
        <v>1409509477</v>
      </c>
    </row>
    <row r="3204" spans="1:8" ht="45" x14ac:dyDescent="0.25">
      <c r="A3204" s="1" t="s">
        <v>3202</v>
      </c>
      <c r="B3204" s="1" t="str">
        <f>VLOOKUP(A3204, Kickstarter!B:C, 2, FALSE)</f>
        <v>Falling in love at Christmas should never be a drag! A rocking musical about four lives intersecting at a nightclub at Christmas.</v>
      </c>
      <c r="C3204" s="9">
        <f>VLOOKUP(A3204, Kickstarter!B:E, 3, FALSE)</f>
        <v>5000</v>
      </c>
      <c r="D3204">
        <f>VLOOKUP(A3204, Kickstarter!B:E, 4, FALSE)</f>
        <v>2726</v>
      </c>
      <c r="E3204" t="str">
        <f>VLOOKUP(A3204, Kickstarter!B:F, 5, FALSE)</f>
        <v>failed</v>
      </c>
      <c r="F3204" t="str">
        <f>VLOOKUP(A3204, Kickstarter!B:G, 6, FALSE)</f>
        <v>US</v>
      </c>
      <c r="G3204" t="str">
        <f>VLOOKUP(A3204, Kickstarter!B:H, 7, FALSE)</f>
        <v>USD</v>
      </c>
      <c r="H3204">
        <f>VLOOKUP(A3204, Kickstarter!B:I, 8, FALSE)</f>
        <v>1450072740</v>
      </c>
    </row>
    <row r="3205" spans="1:8" ht="45" x14ac:dyDescent="0.25">
      <c r="A3205" s="1" t="s">
        <v>3203</v>
      </c>
      <c r="B3205" s="1" t="str">
        <f>VLOOKUP(A3205, Kickstarter!B:C, 2, FALSE)</f>
        <v>Escape from Reality's 1st Season "Defying Gravity" including The Last Five Years, Godspell, and Aida.</v>
      </c>
      <c r="C3205" s="9">
        <f>VLOOKUP(A3205, Kickstarter!B:E, 3, FALSE)</f>
        <v>1000</v>
      </c>
      <c r="D3205">
        <f>VLOOKUP(A3205, Kickstarter!B:E, 4, FALSE)</f>
        <v>250</v>
      </c>
      <c r="E3205" t="str">
        <f>VLOOKUP(A3205, Kickstarter!B:F, 5, FALSE)</f>
        <v>failed</v>
      </c>
      <c r="F3205" t="str">
        <f>VLOOKUP(A3205, Kickstarter!B:G, 6, FALSE)</f>
        <v>US</v>
      </c>
      <c r="G3205" t="str">
        <f>VLOOKUP(A3205, Kickstarter!B:H, 7, FALSE)</f>
        <v>USD</v>
      </c>
      <c r="H3205">
        <f>VLOOKUP(A3205, Kickstarter!B:I, 8, FALSE)</f>
        <v>1443224622</v>
      </c>
    </row>
    <row r="3206" spans="1:8" ht="60" x14ac:dyDescent="0.25">
      <c r="A3206" s="1" t="s">
        <v>3204</v>
      </c>
      <c r="B3206" s="1" t="str">
        <f>VLOOKUP(A3206, Kickstarter!B:C, 2, FALSE)</f>
        <v>Based on the hit game, Trip and Grace's marriage is falling apart. It's up to the audience to determine the fate of their relationship.</v>
      </c>
      <c r="C3206" s="9">
        <f>VLOOKUP(A3206, Kickstarter!B:E, 3, FALSE)</f>
        <v>500</v>
      </c>
      <c r="D3206">
        <f>VLOOKUP(A3206, Kickstarter!B:E, 4, FALSE)</f>
        <v>0</v>
      </c>
      <c r="E3206" t="str">
        <f>VLOOKUP(A3206, Kickstarter!B:F, 5, FALSE)</f>
        <v>failed</v>
      </c>
      <c r="F3206" t="str">
        <f>VLOOKUP(A3206, Kickstarter!B:G, 6, FALSE)</f>
        <v>US</v>
      </c>
      <c r="G3206" t="str">
        <f>VLOOKUP(A3206, Kickstarter!B:H, 7, FALSE)</f>
        <v>USD</v>
      </c>
      <c r="H3206">
        <f>VLOOKUP(A3206, Kickstarter!B:I, 8, FALSE)</f>
        <v>1437149640</v>
      </c>
    </row>
    <row r="3207" spans="1:8" ht="60" x14ac:dyDescent="0.25">
      <c r="A3207" s="1" t="s">
        <v>3205</v>
      </c>
      <c r="B3207" s="1" t="str">
        <f>VLOOKUP(A3207, Kickstarter!B:C, 2, FALSE)</f>
        <v>Children Must Run is an original musical, about a prostitute, a drug mule, a child soldier and their struggles, hopes and dreams.</v>
      </c>
      <c r="C3207" s="9">
        <f>VLOOKUP(A3207, Kickstarter!B:E, 3, FALSE)</f>
        <v>8000</v>
      </c>
      <c r="D3207">
        <f>VLOOKUP(A3207, Kickstarter!B:E, 4, FALSE)</f>
        <v>273</v>
      </c>
      <c r="E3207" t="str">
        <f>VLOOKUP(A3207, Kickstarter!B:F, 5, FALSE)</f>
        <v>failed</v>
      </c>
      <c r="F3207" t="str">
        <f>VLOOKUP(A3207, Kickstarter!B:G, 6, FALSE)</f>
        <v>GB</v>
      </c>
      <c r="G3207" t="str">
        <f>VLOOKUP(A3207, Kickstarter!B:H, 7, FALSE)</f>
        <v>GBP</v>
      </c>
      <c r="H3207">
        <f>VLOOKUP(A3207, Kickstarter!B:I, 8, FALSE)</f>
        <v>1430470772</v>
      </c>
    </row>
    <row r="3208" spans="1:8" ht="60" x14ac:dyDescent="0.25">
      <c r="A3208" s="1" t="s">
        <v>3206</v>
      </c>
      <c r="B3208" s="1" t="str">
        <f>VLOOKUP(A3208, Kickstarter!B:C, 2, FALSE)</f>
        <v>PTYA is a non-profit musical theater group for kids ages 7-18 that teaches the importance of self expression through the arts.</v>
      </c>
      <c r="C3208" s="9">
        <f>VLOOKUP(A3208, Kickstarter!B:E, 3, FALSE)</f>
        <v>5000</v>
      </c>
      <c r="D3208">
        <f>VLOOKUP(A3208, Kickstarter!B:E, 4, FALSE)</f>
        <v>0</v>
      </c>
      <c r="E3208" t="str">
        <f>VLOOKUP(A3208, Kickstarter!B:F, 5, FALSE)</f>
        <v>failed</v>
      </c>
      <c r="F3208" t="str">
        <f>VLOOKUP(A3208, Kickstarter!B:G, 6, FALSE)</f>
        <v>US</v>
      </c>
      <c r="G3208" t="str">
        <f>VLOOKUP(A3208, Kickstarter!B:H, 7, FALSE)</f>
        <v>USD</v>
      </c>
      <c r="H3208">
        <f>VLOOKUP(A3208, Kickstarter!B:I, 8, FALSE)</f>
        <v>1442644651</v>
      </c>
    </row>
    <row r="3209" spans="1:8" ht="60" x14ac:dyDescent="0.25">
      <c r="A3209" s="1" t="s">
        <v>3207</v>
      </c>
      <c r="B3209" s="1" t="str">
        <f>VLOOKUP(A3209, Kickstarter!B:C, 2, FALSE)</f>
        <v>We are proud to be doing The Last Five Years as our debut! Now, our little company needs your help to make our big dreams come true!</v>
      </c>
      <c r="C3209" s="9">
        <f>VLOOKUP(A3209, Kickstarter!B:E, 3, FALSE)</f>
        <v>5500</v>
      </c>
      <c r="D3209">
        <f>VLOOKUP(A3209, Kickstarter!B:E, 4, FALSE)</f>
        <v>2550</v>
      </c>
      <c r="E3209" t="str">
        <f>VLOOKUP(A3209, Kickstarter!B:F, 5, FALSE)</f>
        <v>failed</v>
      </c>
      <c r="F3209" t="str">
        <f>VLOOKUP(A3209, Kickstarter!B:G, 6, FALSE)</f>
        <v>US</v>
      </c>
      <c r="G3209" t="str">
        <f>VLOOKUP(A3209, Kickstarter!B:H, 7, FALSE)</f>
        <v>USD</v>
      </c>
      <c r="H3209">
        <f>VLOOKUP(A3209, Kickstarter!B:I, 8, FALSE)</f>
        <v>1429767607</v>
      </c>
    </row>
    <row r="3210" spans="1:8" ht="45" x14ac:dyDescent="0.25">
      <c r="A3210" s="1" t="s">
        <v>3208</v>
      </c>
      <c r="B3210" s="1" t="str">
        <f>VLOOKUP(A3210, Kickstarter!B:C, 2, FALSE)</f>
        <v>The political and personal collide in a raw and intimate look at a pre-9/11 America: "The Coming World" by Christopher Shinn</v>
      </c>
      <c r="C3210" s="9">
        <f>VLOOKUP(A3210, Kickstarter!B:E, 3, FALSE)</f>
        <v>5000</v>
      </c>
      <c r="D3210">
        <f>VLOOKUP(A3210, Kickstarter!B:E, 4, FALSE)</f>
        <v>5175</v>
      </c>
      <c r="E3210" t="str">
        <f>VLOOKUP(A3210, Kickstarter!B:F, 5, FALSE)</f>
        <v>successful</v>
      </c>
      <c r="F3210" t="str">
        <f>VLOOKUP(A3210, Kickstarter!B:G, 6, FALSE)</f>
        <v>US</v>
      </c>
      <c r="G3210" t="str">
        <f>VLOOKUP(A3210, Kickstarter!B:H, 7, FALSE)</f>
        <v>USD</v>
      </c>
      <c r="H3210">
        <f>VLOOKUP(A3210, Kickstarter!B:I, 8, FALSE)</f>
        <v>1406557877</v>
      </c>
    </row>
    <row r="3211" spans="1:8" ht="45" x14ac:dyDescent="0.25">
      <c r="A3211" s="1" t="s">
        <v>3209</v>
      </c>
      <c r="B3211" s="1" t="str">
        <f>VLOOKUP(A3211, Kickstarter!B:C, 2, FALSE)</f>
        <v>The hysterical and heartbreaking story of artist Jack Kirby, "the King of the Comics," at the 2014 Comic Book Theater Festival</v>
      </c>
      <c r="C3211" s="9">
        <f>VLOOKUP(A3211, Kickstarter!B:E, 3, FALSE)</f>
        <v>9500</v>
      </c>
      <c r="D3211">
        <f>VLOOKUP(A3211, Kickstarter!B:E, 4, FALSE)</f>
        <v>11335.7</v>
      </c>
      <c r="E3211" t="str">
        <f>VLOOKUP(A3211, Kickstarter!B:F, 5, FALSE)</f>
        <v>successful</v>
      </c>
      <c r="F3211" t="str">
        <f>VLOOKUP(A3211, Kickstarter!B:G, 6, FALSE)</f>
        <v>US</v>
      </c>
      <c r="G3211" t="str">
        <f>VLOOKUP(A3211, Kickstarter!B:H, 7, FALSE)</f>
        <v>USD</v>
      </c>
      <c r="H3211">
        <f>VLOOKUP(A3211, Kickstarter!B:I, 8, FALSE)</f>
        <v>1403305200</v>
      </c>
    </row>
    <row r="3212" spans="1:8" ht="60" x14ac:dyDescent="0.25">
      <c r="A3212" s="1" t="s">
        <v>3210</v>
      </c>
      <c r="B3212" s="1" t="str">
        <f>VLOOKUP(A3212, Kickstarter!B:C, 2, FALSE)</f>
        <v>The Red Herring is a new play full of wickedly fast dialogue, a joke for every sentence, and more puns than you can shake a stick at.</v>
      </c>
      <c r="C3212" s="9">
        <f>VLOOKUP(A3212, Kickstarter!B:E, 3, FALSE)</f>
        <v>3000</v>
      </c>
      <c r="D3212">
        <f>VLOOKUP(A3212, Kickstarter!B:E, 4, FALSE)</f>
        <v>3773</v>
      </c>
      <c r="E3212" t="str">
        <f>VLOOKUP(A3212, Kickstarter!B:F, 5, FALSE)</f>
        <v>successful</v>
      </c>
      <c r="F3212" t="str">
        <f>VLOOKUP(A3212, Kickstarter!B:G, 6, FALSE)</f>
        <v>US</v>
      </c>
      <c r="G3212" t="str">
        <f>VLOOKUP(A3212, Kickstarter!B:H, 7, FALSE)</f>
        <v>USD</v>
      </c>
      <c r="H3212">
        <f>VLOOKUP(A3212, Kickstarter!B:I, 8, FALSE)</f>
        <v>1338523140</v>
      </c>
    </row>
    <row r="3213" spans="1:8" ht="60" x14ac:dyDescent="0.25">
      <c r="A3213" s="1" t="s">
        <v>3211</v>
      </c>
      <c r="B3213" s="1" t="str">
        <f>VLOOKUP(A3213, Kickstarter!B:C, 2, FALSE)</f>
        <v>Our fifth season is upon us: A wild new imagining of Titus Andronicus and our signature reading series "Two Plays. One Conversation."</v>
      </c>
      <c r="C3213" s="9">
        <f>VLOOKUP(A3213, Kickstarter!B:E, 3, FALSE)</f>
        <v>23000</v>
      </c>
      <c r="D3213">
        <f>VLOOKUP(A3213, Kickstarter!B:E, 4, FALSE)</f>
        <v>27541</v>
      </c>
      <c r="E3213" t="str">
        <f>VLOOKUP(A3213, Kickstarter!B:F, 5, FALSE)</f>
        <v>successful</v>
      </c>
      <c r="F3213" t="str">
        <f>VLOOKUP(A3213, Kickstarter!B:G, 6, FALSE)</f>
        <v>US</v>
      </c>
      <c r="G3213" t="str">
        <f>VLOOKUP(A3213, Kickstarter!B:H, 7, FALSE)</f>
        <v>USD</v>
      </c>
      <c r="H3213">
        <f>VLOOKUP(A3213, Kickstarter!B:I, 8, FALSE)</f>
        <v>1408068000</v>
      </c>
    </row>
    <row r="3214" spans="1:8" ht="30" x14ac:dyDescent="0.25">
      <c r="A3214" s="1" t="s">
        <v>3212</v>
      </c>
      <c r="B3214" s="1" t="str">
        <f>VLOOKUP(A3214, Kickstarter!B:C, 2, FALSE)</f>
        <v>Help us bring our production of Campo Maldito to New York AND San Francisco!</v>
      </c>
      <c r="C3214" s="9">
        <f>VLOOKUP(A3214, Kickstarter!B:E, 3, FALSE)</f>
        <v>4000</v>
      </c>
      <c r="D3214">
        <f>VLOOKUP(A3214, Kickstarter!B:E, 4, FALSE)</f>
        <v>5050</v>
      </c>
      <c r="E3214" t="str">
        <f>VLOOKUP(A3214, Kickstarter!B:F, 5, FALSE)</f>
        <v>successful</v>
      </c>
      <c r="F3214" t="str">
        <f>VLOOKUP(A3214, Kickstarter!B:G, 6, FALSE)</f>
        <v>US</v>
      </c>
      <c r="G3214" t="str">
        <f>VLOOKUP(A3214, Kickstarter!B:H, 7, FALSE)</f>
        <v>USD</v>
      </c>
      <c r="H3214">
        <f>VLOOKUP(A3214, Kickstarter!B:I, 8, FALSE)</f>
        <v>1407524751</v>
      </c>
    </row>
    <row r="3215" spans="1:8" ht="60" x14ac:dyDescent="0.25">
      <c r="A3215" s="1" t="s">
        <v>3213</v>
      </c>
      <c r="B3215" s="1" t="str">
        <f>VLOOKUP(A3215, Kickstarter!B:C, 2, FALSE)</f>
        <v>3 boys, 1 white dress and a hoover collide in this explosive new play by John Fitzpatrick. Life's a wedding disco. Let's dance.</v>
      </c>
      <c r="C3215" s="9">
        <f>VLOOKUP(A3215, Kickstarter!B:E, 3, FALSE)</f>
        <v>6000</v>
      </c>
      <c r="D3215">
        <f>VLOOKUP(A3215, Kickstarter!B:E, 4, FALSE)</f>
        <v>6007</v>
      </c>
      <c r="E3215" t="str">
        <f>VLOOKUP(A3215, Kickstarter!B:F, 5, FALSE)</f>
        <v>successful</v>
      </c>
      <c r="F3215" t="str">
        <f>VLOOKUP(A3215, Kickstarter!B:G, 6, FALSE)</f>
        <v>GB</v>
      </c>
      <c r="G3215" t="str">
        <f>VLOOKUP(A3215, Kickstarter!B:H, 7, FALSE)</f>
        <v>GBP</v>
      </c>
      <c r="H3215">
        <f>VLOOKUP(A3215, Kickstarter!B:I, 8, FALSE)</f>
        <v>1437934759</v>
      </c>
    </row>
    <row r="3216" spans="1:8" ht="60" x14ac:dyDescent="0.25">
      <c r="A3216" s="1" t="s">
        <v>3214</v>
      </c>
      <c r="B3216" s="1" t="str">
        <f>VLOOKUP(A3216, Kickstarter!B:C, 2, FALSE)</f>
        <v>Sexting, selfies and social media pressures that affect young people  connected 24/7.  Mistakes happen but now they can remain forever!</v>
      </c>
      <c r="C3216" s="9">
        <f>VLOOKUP(A3216, Kickstarter!B:E, 3, FALSE)</f>
        <v>12000</v>
      </c>
      <c r="D3216">
        <f>VLOOKUP(A3216, Kickstarter!B:E, 4, FALSE)</f>
        <v>12256</v>
      </c>
      <c r="E3216" t="str">
        <f>VLOOKUP(A3216, Kickstarter!B:F, 5, FALSE)</f>
        <v>successful</v>
      </c>
      <c r="F3216" t="str">
        <f>VLOOKUP(A3216, Kickstarter!B:G, 6, FALSE)</f>
        <v>GB</v>
      </c>
      <c r="G3216" t="str">
        <f>VLOOKUP(A3216, Kickstarter!B:H, 7, FALSE)</f>
        <v>GBP</v>
      </c>
      <c r="H3216">
        <f>VLOOKUP(A3216, Kickstarter!B:I, 8, FALSE)</f>
        <v>1452038100</v>
      </c>
    </row>
    <row r="3217" spans="1:8" ht="60" x14ac:dyDescent="0.25">
      <c r="A3217" s="1" t="s">
        <v>3215</v>
      </c>
      <c r="B3217" s="1" t="str">
        <f>VLOOKUP(A3217, Kickstarter!B:C, 2, FALSE)</f>
        <v>2 world premieres:
HOW TO LIVE ON EARTH by MJ Kaufman
 / CAL IN CAMO by William Francis Hoffman
+ workshops of 7 more plays!</v>
      </c>
      <c r="C3217" s="9">
        <f>VLOOKUP(A3217, Kickstarter!B:E, 3, FALSE)</f>
        <v>35000</v>
      </c>
      <c r="D3217">
        <f>VLOOKUP(A3217, Kickstarter!B:E, 4, FALSE)</f>
        <v>35123</v>
      </c>
      <c r="E3217" t="str">
        <f>VLOOKUP(A3217, Kickstarter!B:F, 5, FALSE)</f>
        <v>successful</v>
      </c>
      <c r="F3217" t="str">
        <f>VLOOKUP(A3217, Kickstarter!B:G, 6, FALSE)</f>
        <v>US</v>
      </c>
      <c r="G3217" t="str">
        <f>VLOOKUP(A3217, Kickstarter!B:H, 7, FALSE)</f>
        <v>USD</v>
      </c>
      <c r="H3217">
        <f>VLOOKUP(A3217, Kickstarter!B:I, 8, FALSE)</f>
        <v>1441857540</v>
      </c>
    </row>
    <row r="3218" spans="1:8" ht="60" x14ac:dyDescent="0.25">
      <c r="A3218" s="1" t="s">
        <v>3216</v>
      </c>
      <c r="B3218" s="1" t="str">
        <f>VLOOKUP(A3218, Kickstarter!B:C, 2, FALSE)</f>
        <v>Brute (winner of the 2015 IdeasTap Underbelly Award) is new writing based on the true story of a rather twisted, horrible schoolgirl.</v>
      </c>
      <c r="C3218" s="9">
        <f>VLOOKUP(A3218, Kickstarter!B:E, 3, FALSE)</f>
        <v>2000</v>
      </c>
      <c r="D3218">
        <f>VLOOKUP(A3218, Kickstarter!B:E, 4, FALSE)</f>
        <v>2001</v>
      </c>
      <c r="E3218" t="str">
        <f>VLOOKUP(A3218, Kickstarter!B:F, 5, FALSE)</f>
        <v>successful</v>
      </c>
      <c r="F3218" t="str">
        <f>VLOOKUP(A3218, Kickstarter!B:G, 6, FALSE)</f>
        <v>GB</v>
      </c>
      <c r="G3218" t="str">
        <f>VLOOKUP(A3218, Kickstarter!B:H, 7, FALSE)</f>
        <v>GBP</v>
      </c>
      <c r="H3218">
        <f>VLOOKUP(A3218, Kickstarter!B:I, 8, FALSE)</f>
        <v>1436625000</v>
      </c>
    </row>
    <row r="3219" spans="1:8" ht="45" x14ac:dyDescent="0.25">
      <c r="A3219" s="1" t="s">
        <v>3217</v>
      </c>
      <c r="B3219" s="1" t="str">
        <f>VLOOKUP(A3219, Kickstarter!B:C, 2, FALSE)</f>
        <v>Wake Up Call is a comedic play about a group of hotel employees working on Christmas Eve.</v>
      </c>
      <c r="C3219" s="9">
        <f>VLOOKUP(A3219, Kickstarter!B:E, 3, FALSE)</f>
        <v>4500</v>
      </c>
      <c r="D3219">
        <f>VLOOKUP(A3219, Kickstarter!B:E, 4, FALSE)</f>
        <v>5221</v>
      </c>
      <c r="E3219" t="str">
        <f>VLOOKUP(A3219, Kickstarter!B:F, 5, FALSE)</f>
        <v>successful</v>
      </c>
      <c r="F3219" t="str">
        <f>VLOOKUP(A3219, Kickstarter!B:G, 6, FALSE)</f>
        <v>US</v>
      </c>
      <c r="G3219" t="str">
        <f>VLOOKUP(A3219, Kickstarter!B:H, 7, FALSE)</f>
        <v>USD</v>
      </c>
      <c r="H3219">
        <f>VLOOKUP(A3219, Kickstarter!B:I, 8, FALSE)</f>
        <v>1478264784</v>
      </c>
    </row>
    <row r="3220" spans="1:8" ht="60" x14ac:dyDescent="0.25">
      <c r="A3220" s="1" t="s">
        <v>3218</v>
      </c>
      <c r="B3220" s="1" t="str">
        <f>VLOOKUP(A3220, Kickstarter!B:C, 2, FALSE)</f>
        <v>A brave &amp; relevant play that looks at the lives of 7 real women who served in the US Armed Forces. Authentic stories that need telling.</v>
      </c>
      <c r="C3220" s="9">
        <f>VLOOKUP(A3220, Kickstarter!B:E, 3, FALSE)</f>
        <v>12000</v>
      </c>
      <c r="D3220">
        <f>VLOOKUP(A3220, Kickstarter!B:E, 4, FALSE)</f>
        <v>12252</v>
      </c>
      <c r="E3220" t="str">
        <f>VLOOKUP(A3220, Kickstarter!B:F, 5, FALSE)</f>
        <v>successful</v>
      </c>
      <c r="F3220" t="str">
        <f>VLOOKUP(A3220, Kickstarter!B:G, 6, FALSE)</f>
        <v>GB</v>
      </c>
      <c r="G3220" t="str">
        <f>VLOOKUP(A3220, Kickstarter!B:H, 7, FALSE)</f>
        <v>GBP</v>
      </c>
      <c r="H3220">
        <f>VLOOKUP(A3220, Kickstarter!B:I, 8, FALSE)</f>
        <v>1419984000</v>
      </c>
    </row>
    <row r="3221" spans="1:8" ht="45" x14ac:dyDescent="0.25">
      <c r="A3221" s="1" t="s">
        <v>3219</v>
      </c>
      <c r="B3221" s="1" t="str">
        <f>VLOOKUP(A3221, Kickstarter!B:C, 2, FALSE)</f>
        <v>Eyes Closed is a collaborative play and docudrama about New Yorkers and their dreams.</v>
      </c>
      <c r="C3221" s="9">
        <f>VLOOKUP(A3221, Kickstarter!B:E, 3, FALSE)</f>
        <v>20000</v>
      </c>
      <c r="D3221">
        <f>VLOOKUP(A3221, Kickstarter!B:E, 4, FALSE)</f>
        <v>20022</v>
      </c>
      <c r="E3221" t="str">
        <f>VLOOKUP(A3221, Kickstarter!B:F, 5, FALSE)</f>
        <v>successful</v>
      </c>
      <c r="F3221" t="str">
        <f>VLOOKUP(A3221, Kickstarter!B:G, 6, FALSE)</f>
        <v>US</v>
      </c>
      <c r="G3221" t="str">
        <f>VLOOKUP(A3221, Kickstarter!B:H, 7, FALSE)</f>
        <v>USD</v>
      </c>
      <c r="H3221">
        <f>VLOOKUP(A3221, Kickstarter!B:I, 8, FALSE)</f>
        <v>1427063747</v>
      </c>
    </row>
    <row r="3222" spans="1:8" ht="30" x14ac:dyDescent="0.25">
      <c r="A3222" s="1" t="s">
        <v>3220</v>
      </c>
      <c r="B3222" s="1" t="str">
        <f>VLOOKUP(A3222, Kickstarter!B:C, 2, FALSE)</f>
        <v>A sci-fi thriller for the stage opening March 10 in Los Angeles.</v>
      </c>
      <c r="C3222" s="9">
        <f>VLOOKUP(A3222, Kickstarter!B:E, 3, FALSE)</f>
        <v>15000</v>
      </c>
      <c r="D3222">
        <f>VLOOKUP(A3222, Kickstarter!B:E, 4, FALSE)</f>
        <v>15126</v>
      </c>
      <c r="E3222" t="str">
        <f>VLOOKUP(A3222, Kickstarter!B:F, 5, FALSE)</f>
        <v>successful</v>
      </c>
      <c r="F3222" t="str">
        <f>VLOOKUP(A3222, Kickstarter!B:G, 6, FALSE)</f>
        <v>US</v>
      </c>
      <c r="G3222" t="str">
        <f>VLOOKUP(A3222, Kickstarter!B:H, 7, FALSE)</f>
        <v>USD</v>
      </c>
      <c r="H3222">
        <f>VLOOKUP(A3222, Kickstarter!B:I, 8, FALSE)</f>
        <v>1489352400</v>
      </c>
    </row>
    <row r="3223" spans="1:8" ht="60" x14ac:dyDescent="0.25">
      <c r="A3223" s="1" t="s">
        <v>3221</v>
      </c>
      <c r="B3223" s="1" t="str">
        <f>VLOOKUP(A3223, Kickstarter!B:C, 2, FALSE)</f>
        <v>A one-man show about love, loss, and motorways, written &amp; performed by Ben Norris. Help us get to the 2015 Edinburgh Fringe and beyond!</v>
      </c>
      <c r="C3223" s="9">
        <f>VLOOKUP(A3223, Kickstarter!B:E, 3, FALSE)</f>
        <v>4000</v>
      </c>
      <c r="D3223">
        <f>VLOOKUP(A3223, Kickstarter!B:E, 4, FALSE)</f>
        <v>4137</v>
      </c>
      <c r="E3223" t="str">
        <f>VLOOKUP(A3223, Kickstarter!B:F, 5, FALSE)</f>
        <v>successful</v>
      </c>
      <c r="F3223" t="str">
        <f>VLOOKUP(A3223, Kickstarter!B:G, 6, FALSE)</f>
        <v>GB</v>
      </c>
      <c r="G3223" t="str">
        <f>VLOOKUP(A3223, Kickstarter!B:H, 7, FALSE)</f>
        <v>GBP</v>
      </c>
      <c r="H3223">
        <f>VLOOKUP(A3223, Kickstarter!B:I, 8, FALSE)</f>
        <v>1436114603</v>
      </c>
    </row>
    <row r="3224" spans="1:8" ht="45" x14ac:dyDescent="0.25">
      <c r="A3224" s="1" t="s">
        <v>3222</v>
      </c>
      <c r="B3224" s="1" t="str">
        <f>VLOOKUP(A3224, Kickstarter!B:C, 2, FALSE)</f>
        <v>Shakespeare's classic re-imagined as a spoken and signed production for deaf and hearing audiences</v>
      </c>
      <c r="C3224" s="9">
        <f>VLOOKUP(A3224, Kickstarter!B:E, 3, FALSE)</f>
        <v>2500</v>
      </c>
      <c r="D3224">
        <f>VLOOKUP(A3224, Kickstarter!B:E, 4, FALSE)</f>
        <v>3120</v>
      </c>
      <c r="E3224" t="str">
        <f>VLOOKUP(A3224, Kickstarter!B:F, 5, FALSE)</f>
        <v>successful</v>
      </c>
      <c r="F3224" t="str">
        <f>VLOOKUP(A3224, Kickstarter!B:G, 6, FALSE)</f>
        <v>US</v>
      </c>
      <c r="G3224" t="str">
        <f>VLOOKUP(A3224, Kickstarter!B:H, 7, FALSE)</f>
        <v>USD</v>
      </c>
      <c r="H3224">
        <f>VLOOKUP(A3224, Kickstarter!B:I, 8, FALSE)</f>
        <v>1445722140</v>
      </c>
    </row>
    <row r="3225" spans="1:8" ht="30" x14ac:dyDescent="0.25">
      <c r="A3225" s="1" t="s">
        <v>3223</v>
      </c>
      <c r="B3225" s="1" t="str">
        <f>VLOOKUP(A3225, Kickstarter!B:C, 2, FALSE)</f>
        <v>Bringing David Lindsay-Abaire's award-winning story of our times to the East Bay.</v>
      </c>
      <c r="C3225" s="9">
        <f>VLOOKUP(A3225, Kickstarter!B:E, 3, FALSE)</f>
        <v>3100</v>
      </c>
      <c r="D3225">
        <f>VLOOKUP(A3225, Kickstarter!B:E, 4, FALSE)</f>
        <v>3395</v>
      </c>
      <c r="E3225" t="str">
        <f>VLOOKUP(A3225, Kickstarter!B:F, 5, FALSE)</f>
        <v>successful</v>
      </c>
      <c r="F3225" t="str">
        <f>VLOOKUP(A3225, Kickstarter!B:G, 6, FALSE)</f>
        <v>US</v>
      </c>
      <c r="G3225" t="str">
        <f>VLOOKUP(A3225, Kickstarter!B:H, 7, FALSE)</f>
        <v>USD</v>
      </c>
      <c r="H3225">
        <f>VLOOKUP(A3225, Kickstarter!B:I, 8, FALSE)</f>
        <v>1440100976</v>
      </c>
    </row>
    <row r="3226" spans="1:8" ht="60" x14ac:dyDescent="0.25">
      <c r="A3226" s="1" t="s">
        <v>3224</v>
      </c>
      <c r="B3226" s="1" t="str">
        <f>VLOOKUP(A3226, Kickstarter!B:C, 2, FALSE)</f>
        <v>Neil LaBute and Marco Calvani reunite once again for the unique, international collaboration that is ADA: Author directing Author.</v>
      </c>
      <c r="C3226" s="9">
        <f>VLOOKUP(A3226, Kickstarter!B:E, 3, FALSE)</f>
        <v>30000</v>
      </c>
      <c r="D3226">
        <f>VLOOKUP(A3226, Kickstarter!B:E, 4, FALSE)</f>
        <v>30610</v>
      </c>
      <c r="E3226" t="str">
        <f>VLOOKUP(A3226, Kickstarter!B:F, 5, FALSE)</f>
        <v>successful</v>
      </c>
      <c r="F3226" t="str">
        <f>VLOOKUP(A3226, Kickstarter!B:G, 6, FALSE)</f>
        <v>US</v>
      </c>
      <c r="G3226" t="str">
        <f>VLOOKUP(A3226, Kickstarter!B:H, 7, FALSE)</f>
        <v>USD</v>
      </c>
      <c r="H3226">
        <f>VLOOKUP(A3226, Kickstarter!B:I, 8, FALSE)</f>
        <v>1484024400</v>
      </c>
    </row>
    <row r="3227" spans="1:8" ht="45" x14ac:dyDescent="0.25">
      <c r="A3227" s="1" t="s">
        <v>3225</v>
      </c>
      <c r="B3227" s="1" t="str">
        <f>VLOOKUP(A3227, Kickstarter!B:C, 2, FALSE)</f>
        <v>Bare Theatre brings one of Shakespeare's most accessible early comedies to life free to the public across the NC Triangle</v>
      </c>
      <c r="C3227" s="9">
        <f>VLOOKUP(A3227, Kickstarter!B:E, 3, FALSE)</f>
        <v>2000</v>
      </c>
      <c r="D3227">
        <f>VLOOKUP(A3227, Kickstarter!B:E, 4, FALSE)</f>
        <v>2047</v>
      </c>
      <c r="E3227" t="str">
        <f>VLOOKUP(A3227, Kickstarter!B:F, 5, FALSE)</f>
        <v>successful</v>
      </c>
      <c r="F3227" t="str">
        <f>VLOOKUP(A3227, Kickstarter!B:G, 6, FALSE)</f>
        <v>US</v>
      </c>
      <c r="G3227" t="str">
        <f>VLOOKUP(A3227, Kickstarter!B:H, 7, FALSE)</f>
        <v>USD</v>
      </c>
      <c r="H3227">
        <f>VLOOKUP(A3227, Kickstarter!B:I, 8, FALSE)</f>
        <v>1464987600</v>
      </c>
    </row>
    <row r="3228" spans="1:8" ht="45" x14ac:dyDescent="0.25">
      <c r="A3228" s="1" t="s">
        <v>3226</v>
      </c>
      <c r="B3228" s="1" t="str">
        <f>VLOOKUP(A3228, Kickstarter!B:C, 2, FALSE)</f>
        <v>Trip The Light Theatre needs YOUR help to fund it's second run of its debut production 'The Sun Shining On her Hands' in London.</v>
      </c>
      <c r="C3228" s="9">
        <f>VLOOKUP(A3228, Kickstarter!B:E, 3, FALSE)</f>
        <v>1200</v>
      </c>
      <c r="D3228">
        <f>VLOOKUP(A3228, Kickstarter!B:E, 4, FALSE)</f>
        <v>1250</v>
      </c>
      <c r="E3228" t="str">
        <f>VLOOKUP(A3228, Kickstarter!B:F, 5, FALSE)</f>
        <v>successful</v>
      </c>
      <c r="F3228" t="str">
        <f>VLOOKUP(A3228, Kickstarter!B:G, 6, FALSE)</f>
        <v>GB</v>
      </c>
      <c r="G3228" t="str">
        <f>VLOOKUP(A3228, Kickstarter!B:H, 7, FALSE)</f>
        <v>GBP</v>
      </c>
      <c r="H3228">
        <f>VLOOKUP(A3228, Kickstarter!B:I, 8, FALSE)</f>
        <v>1446213612</v>
      </c>
    </row>
    <row r="3229" spans="1:8" ht="60" x14ac:dyDescent="0.25">
      <c r="A3229" s="1" t="s">
        <v>3227</v>
      </c>
      <c r="B3229" s="1" t="str">
        <f>VLOOKUP(A3229, Kickstarter!B:C, 2, FALSE)</f>
        <v>a colder water than here is a new play by Matt Jones and directed by Lily McLeish that will be perfomed at VAULT Festival from 1-5 Feb</v>
      </c>
      <c r="C3229" s="9">
        <f>VLOOKUP(A3229, Kickstarter!B:E, 3, FALSE)</f>
        <v>1200</v>
      </c>
      <c r="D3229">
        <f>VLOOKUP(A3229, Kickstarter!B:E, 4, FALSE)</f>
        <v>1500</v>
      </c>
      <c r="E3229" t="str">
        <f>VLOOKUP(A3229, Kickstarter!B:F, 5, FALSE)</f>
        <v>successful</v>
      </c>
      <c r="F3229" t="str">
        <f>VLOOKUP(A3229, Kickstarter!B:G, 6, FALSE)</f>
        <v>GB</v>
      </c>
      <c r="G3229" t="str">
        <f>VLOOKUP(A3229, Kickstarter!B:H, 7, FALSE)</f>
        <v>GBP</v>
      </c>
      <c r="H3229">
        <f>VLOOKUP(A3229, Kickstarter!B:I, 8, FALSE)</f>
        <v>1484687436</v>
      </c>
    </row>
    <row r="3230" spans="1:8" ht="30" x14ac:dyDescent="0.25">
      <c r="A3230" s="1" t="s">
        <v>3228</v>
      </c>
      <c r="B3230" s="1" t="str">
        <f>VLOOKUP(A3230, Kickstarter!B:C, 2, FALSE)</f>
        <v>A Season of Powerful Women. A Season of Defiance.</v>
      </c>
      <c r="C3230" s="9">
        <f>VLOOKUP(A3230, Kickstarter!B:E, 3, FALSE)</f>
        <v>7000</v>
      </c>
      <c r="D3230">
        <f>VLOOKUP(A3230, Kickstarter!B:E, 4, FALSE)</f>
        <v>7164</v>
      </c>
      <c r="E3230" t="str">
        <f>VLOOKUP(A3230, Kickstarter!B:F, 5, FALSE)</f>
        <v>successful</v>
      </c>
      <c r="F3230" t="str">
        <f>VLOOKUP(A3230, Kickstarter!B:G, 6, FALSE)</f>
        <v>US</v>
      </c>
      <c r="G3230" t="str">
        <f>VLOOKUP(A3230, Kickstarter!B:H, 7, FALSE)</f>
        <v>USD</v>
      </c>
      <c r="H3230">
        <f>VLOOKUP(A3230, Kickstarter!B:I, 8, FALSE)</f>
        <v>1450328340</v>
      </c>
    </row>
    <row r="3231" spans="1:8" ht="45" x14ac:dyDescent="0.25">
      <c r="A3231" s="1" t="s">
        <v>3229</v>
      </c>
      <c r="B3231" s="1" t="str">
        <f>VLOOKUP(A3231, Kickstarter!B:C, 2, FALSE)</f>
        <v>After electrifying audiences in Seattle and Tashkent, The Seagull Project embarks on a brand new journey.</v>
      </c>
      <c r="C3231" s="9">
        <f>VLOOKUP(A3231, Kickstarter!B:E, 3, FALSE)</f>
        <v>20000</v>
      </c>
      <c r="D3231">
        <f>VLOOKUP(A3231, Kickstarter!B:E, 4, FALSE)</f>
        <v>21573</v>
      </c>
      <c r="E3231" t="str">
        <f>VLOOKUP(A3231, Kickstarter!B:F, 5, FALSE)</f>
        <v>successful</v>
      </c>
      <c r="F3231" t="str">
        <f>VLOOKUP(A3231, Kickstarter!B:G, 6, FALSE)</f>
        <v>US</v>
      </c>
      <c r="G3231" t="str">
        <f>VLOOKUP(A3231, Kickstarter!B:H, 7, FALSE)</f>
        <v>USD</v>
      </c>
      <c r="H3231">
        <f>VLOOKUP(A3231, Kickstarter!B:I, 8, FALSE)</f>
        <v>1416470398</v>
      </c>
    </row>
    <row r="3232" spans="1:8" ht="60" x14ac:dyDescent="0.25">
      <c r="A3232" s="1" t="s">
        <v>3230</v>
      </c>
      <c r="B3232" s="1" t="str">
        <f>VLOOKUP(A3232, Kickstarter!B:C, 2, FALSE)</f>
        <v>Recently under fire for its cheeky and contextual revisiting of an ancient comedy, this show has lost funding and needs your support!</v>
      </c>
      <c r="C3232" s="9">
        <f>VLOOKUP(A3232, Kickstarter!B:E, 3, FALSE)</f>
        <v>2600</v>
      </c>
      <c r="D3232">
        <f>VLOOKUP(A3232, Kickstarter!B:E, 4, FALSE)</f>
        <v>2857</v>
      </c>
      <c r="E3232" t="str">
        <f>VLOOKUP(A3232, Kickstarter!B:F, 5, FALSE)</f>
        <v>successful</v>
      </c>
      <c r="F3232" t="str">
        <f>VLOOKUP(A3232, Kickstarter!B:G, 6, FALSE)</f>
        <v>US</v>
      </c>
      <c r="G3232" t="str">
        <f>VLOOKUP(A3232, Kickstarter!B:H, 7, FALSE)</f>
        <v>USD</v>
      </c>
      <c r="H3232">
        <f>VLOOKUP(A3232, Kickstarter!B:I, 8, FALSE)</f>
        <v>1412135940</v>
      </c>
    </row>
    <row r="3233" spans="1:8" ht="45" x14ac:dyDescent="0.25">
      <c r="A3233" s="1" t="s">
        <v>3231</v>
      </c>
      <c r="B3233" s="1" t="str">
        <f>VLOOKUP(A3233, Kickstarter!B:C, 2, FALSE)</f>
        <v>Help us reach our "stretch goal" of $2000! We are an adult group specializing in adapting works of fiction for the stage.</v>
      </c>
      <c r="C3233" s="9">
        <f>VLOOKUP(A3233, Kickstarter!B:E, 3, FALSE)</f>
        <v>1000</v>
      </c>
      <c r="D3233">
        <f>VLOOKUP(A3233, Kickstarter!B:E, 4, FALSE)</f>
        <v>1610</v>
      </c>
      <c r="E3233" t="str">
        <f>VLOOKUP(A3233, Kickstarter!B:F, 5, FALSE)</f>
        <v>successful</v>
      </c>
      <c r="F3233" t="str">
        <f>VLOOKUP(A3233, Kickstarter!B:G, 6, FALSE)</f>
        <v>US</v>
      </c>
      <c r="G3233" t="str">
        <f>VLOOKUP(A3233, Kickstarter!B:H, 7, FALSE)</f>
        <v>USD</v>
      </c>
      <c r="H3233">
        <f>VLOOKUP(A3233, Kickstarter!B:I, 8, FALSE)</f>
        <v>1460846347</v>
      </c>
    </row>
    <row r="3234" spans="1:8" ht="45" x14ac:dyDescent="0.25">
      <c r="A3234" s="1" t="s">
        <v>3232</v>
      </c>
      <c r="B3234" s="1" t="str">
        <f>VLOOKUP(A3234, Kickstarter!B:C, 2, FALSE)</f>
        <v>Honorable Men - Yorick's 10th season of free, outdoor Shakespeare.  Featuring Henry IV, part 1 and Julius Caesar.</v>
      </c>
      <c r="C3234" s="9">
        <f>VLOOKUP(A3234, Kickstarter!B:E, 3, FALSE)</f>
        <v>1000</v>
      </c>
      <c r="D3234">
        <f>VLOOKUP(A3234, Kickstarter!B:E, 4, FALSE)</f>
        <v>1312</v>
      </c>
      <c r="E3234" t="str">
        <f>VLOOKUP(A3234, Kickstarter!B:F, 5, FALSE)</f>
        <v>successful</v>
      </c>
      <c r="F3234" t="str">
        <f>VLOOKUP(A3234, Kickstarter!B:G, 6, FALSE)</f>
        <v>US</v>
      </c>
      <c r="G3234" t="str">
        <f>VLOOKUP(A3234, Kickstarter!B:H, 7, FALSE)</f>
        <v>USD</v>
      </c>
      <c r="H3234">
        <f>VLOOKUP(A3234, Kickstarter!B:I, 8, FALSE)</f>
        <v>1462334340</v>
      </c>
    </row>
    <row r="3235" spans="1:8" ht="45" x14ac:dyDescent="0.25">
      <c r="A3235" s="1" t="s">
        <v>3233</v>
      </c>
      <c r="B3235" s="1" t="str">
        <f>VLOOKUP(A3235, Kickstarter!B:C, 2, FALSE)</f>
        <v>64 Squares is an autobiographical one-man exploration of the internal chess game played to reconcile relationships.</v>
      </c>
      <c r="C3235" s="9">
        <f>VLOOKUP(A3235, Kickstarter!B:E, 3, FALSE)</f>
        <v>5000</v>
      </c>
      <c r="D3235">
        <f>VLOOKUP(A3235, Kickstarter!B:E, 4, FALSE)</f>
        <v>5940</v>
      </c>
      <c r="E3235" t="str">
        <f>VLOOKUP(A3235, Kickstarter!B:F, 5, FALSE)</f>
        <v>successful</v>
      </c>
      <c r="F3235" t="str">
        <f>VLOOKUP(A3235, Kickstarter!B:G, 6, FALSE)</f>
        <v>US</v>
      </c>
      <c r="G3235" t="str">
        <f>VLOOKUP(A3235, Kickstarter!B:H, 7, FALSE)</f>
        <v>USD</v>
      </c>
      <c r="H3235">
        <f>VLOOKUP(A3235, Kickstarter!B:I, 8, FALSE)</f>
        <v>1488482355</v>
      </c>
    </row>
    <row r="3236" spans="1:8" ht="60" x14ac:dyDescent="0.25">
      <c r="A3236" s="1" t="s">
        <v>3234</v>
      </c>
      <c r="B3236" s="1" t="str">
        <f>VLOOKUP(A3236, Kickstarter!B:C, 2, FALSE)</f>
        <v>Get Repetitive Beats to Vaults! A high octane play set in Oxford  during one of the most influential &amp; hedonistic movements in music.</v>
      </c>
      <c r="C3236" s="9">
        <f>VLOOKUP(A3236, Kickstarter!B:E, 3, FALSE)</f>
        <v>4000</v>
      </c>
      <c r="D3236">
        <f>VLOOKUP(A3236, Kickstarter!B:E, 4, FALSE)</f>
        <v>4015.71</v>
      </c>
      <c r="E3236" t="str">
        <f>VLOOKUP(A3236, Kickstarter!B:F, 5, FALSE)</f>
        <v>successful</v>
      </c>
      <c r="F3236" t="str">
        <f>VLOOKUP(A3236, Kickstarter!B:G, 6, FALSE)</f>
        <v>GB</v>
      </c>
      <c r="G3236" t="str">
        <f>VLOOKUP(A3236, Kickstarter!B:H, 7, FALSE)</f>
        <v>GBP</v>
      </c>
      <c r="H3236">
        <f>VLOOKUP(A3236, Kickstarter!B:I, 8, FALSE)</f>
        <v>1485991860</v>
      </c>
    </row>
    <row r="3237" spans="1:8" ht="60" x14ac:dyDescent="0.25">
      <c r="A3237" s="1" t="s">
        <v>3235</v>
      </c>
      <c r="B3237" s="1" t="str">
        <f>VLOOKUP(A3237, Kickstarter!B:C, 2, FALSE)</f>
        <v>Bring the spectacular PLEASE EXCUSE MY DEAR AUNT SALLY to Edinburgh this August for a 4-week run at the prestigious Pleasance Theatre!</v>
      </c>
      <c r="C3237" s="9">
        <f>VLOOKUP(A3237, Kickstarter!B:E, 3, FALSE)</f>
        <v>15000</v>
      </c>
      <c r="D3237">
        <f>VLOOKUP(A3237, Kickstarter!B:E, 4, FALSE)</f>
        <v>15481</v>
      </c>
      <c r="E3237" t="str">
        <f>VLOOKUP(A3237, Kickstarter!B:F, 5, FALSE)</f>
        <v>successful</v>
      </c>
      <c r="F3237" t="str">
        <f>VLOOKUP(A3237, Kickstarter!B:G, 6, FALSE)</f>
        <v>US</v>
      </c>
      <c r="G3237" t="str">
        <f>VLOOKUP(A3237, Kickstarter!B:H, 7, FALSE)</f>
        <v>USD</v>
      </c>
      <c r="H3237">
        <f>VLOOKUP(A3237, Kickstarter!B:I, 8, FALSE)</f>
        <v>1467361251</v>
      </c>
    </row>
    <row r="3238" spans="1:8" ht="60" x14ac:dyDescent="0.25">
      <c r="A3238" s="1" t="s">
        <v>3236</v>
      </c>
      <c r="B3238" s="1" t="str">
        <f>VLOOKUP(A3238, Kickstarter!B:C, 2, FALSE)</f>
        <v>A dark comedy exploring the importance of art, homelessness, and finding your own path.  World Premiere 3/27/17 at IRT Theater in NYC.</v>
      </c>
      <c r="C3238" s="9">
        <f>VLOOKUP(A3238, Kickstarter!B:E, 3, FALSE)</f>
        <v>20000</v>
      </c>
      <c r="D3238">
        <f>VLOOKUP(A3238, Kickstarter!B:E, 4, FALSE)</f>
        <v>20120</v>
      </c>
      <c r="E3238" t="str">
        <f>VLOOKUP(A3238, Kickstarter!B:F, 5, FALSE)</f>
        <v>successful</v>
      </c>
      <c r="F3238" t="str">
        <f>VLOOKUP(A3238, Kickstarter!B:G, 6, FALSE)</f>
        <v>US</v>
      </c>
      <c r="G3238" t="str">
        <f>VLOOKUP(A3238, Kickstarter!B:H, 7, FALSE)</f>
        <v>USD</v>
      </c>
      <c r="H3238">
        <f>VLOOKUP(A3238, Kickstarter!B:I, 8, FALSE)</f>
        <v>1482962433</v>
      </c>
    </row>
    <row r="3239" spans="1:8" ht="30" x14ac:dyDescent="0.25">
      <c r="A3239" s="1" t="s">
        <v>3237</v>
      </c>
      <c r="B3239" s="1" t="str">
        <f>VLOOKUP(A3239, Kickstarter!B:C, 2, FALSE)</f>
        <v>An annual campaign supporting our intensive for artists 25 and under.</v>
      </c>
      <c r="C3239" s="9">
        <f>VLOOKUP(A3239, Kickstarter!B:E, 3, FALSE)</f>
        <v>35000</v>
      </c>
      <c r="D3239">
        <f>VLOOKUP(A3239, Kickstarter!B:E, 4, FALSE)</f>
        <v>35275.64</v>
      </c>
      <c r="E3239" t="str">
        <f>VLOOKUP(A3239, Kickstarter!B:F, 5, FALSE)</f>
        <v>successful</v>
      </c>
      <c r="F3239" t="str">
        <f>VLOOKUP(A3239, Kickstarter!B:G, 6, FALSE)</f>
        <v>US</v>
      </c>
      <c r="G3239" t="str">
        <f>VLOOKUP(A3239, Kickstarter!B:H, 7, FALSE)</f>
        <v>USD</v>
      </c>
      <c r="H3239">
        <f>VLOOKUP(A3239, Kickstarter!B:I, 8, FALSE)</f>
        <v>1443499140</v>
      </c>
    </row>
    <row r="3240" spans="1:8" ht="60" x14ac:dyDescent="0.25">
      <c r="A3240" s="1" t="s">
        <v>3238</v>
      </c>
      <c r="B3240" s="1" t="str">
        <f>VLOOKUP(A3240, Kickstarter!B:C, 2, FALSE)</f>
        <v>A bit of role-play never hurt anyone, right? Two maids play a game of murder. Genet's THE MAIDS in a visceral production by ALL BARE.</v>
      </c>
      <c r="C3240" s="9">
        <f>VLOOKUP(A3240, Kickstarter!B:E, 3, FALSE)</f>
        <v>2800</v>
      </c>
      <c r="D3240">
        <f>VLOOKUP(A3240, Kickstarter!B:E, 4, FALSE)</f>
        <v>3145</v>
      </c>
      <c r="E3240" t="str">
        <f>VLOOKUP(A3240, Kickstarter!B:F, 5, FALSE)</f>
        <v>successful</v>
      </c>
      <c r="F3240" t="str">
        <f>VLOOKUP(A3240, Kickstarter!B:G, 6, FALSE)</f>
        <v>GB</v>
      </c>
      <c r="G3240" t="str">
        <f>VLOOKUP(A3240, Kickstarter!B:H, 7, FALSE)</f>
        <v>GBP</v>
      </c>
      <c r="H3240">
        <f>VLOOKUP(A3240, Kickstarter!B:I, 8, FALSE)</f>
        <v>1435752898</v>
      </c>
    </row>
    <row r="3241" spans="1:8" ht="60" x14ac:dyDescent="0.25">
      <c r="A3241" s="1" t="s">
        <v>3239</v>
      </c>
      <c r="B3241" s="1" t="str">
        <f>VLOOKUP(A3241, Kickstarter!B:C, 2, FALSE)</f>
        <v>The first regional library-touring show from new UK company Librarian Theatre - transforming local libraries into magical theatres</v>
      </c>
      <c r="C3241" s="9">
        <f>VLOOKUP(A3241, Kickstarter!B:E, 3, FALSE)</f>
        <v>5862</v>
      </c>
      <c r="D3241">
        <f>VLOOKUP(A3241, Kickstarter!B:E, 4, FALSE)</f>
        <v>6208.98</v>
      </c>
      <c r="E3241" t="str">
        <f>VLOOKUP(A3241, Kickstarter!B:F, 5, FALSE)</f>
        <v>successful</v>
      </c>
      <c r="F3241" t="str">
        <f>VLOOKUP(A3241, Kickstarter!B:G, 6, FALSE)</f>
        <v>GB</v>
      </c>
      <c r="G3241" t="str">
        <f>VLOOKUP(A3241, Kickstarter!B:H, 7, FALSE)</f>
        <v>GBP</v>
      </c>
      <c r="H3241">
        <f>VLOOKUP(A3241, Kickstarter!B:I, 8, FALSE)</f>
        <v>1445817540</v>
      </c>
    </row>
    <row r="3242" spans="1:8" ht="60" x14ac:dyDescent="0.25">
      <c r="A3242" s="1" t="s">
        <v>3240</v>
      </c>
      <c r="B3242" s="1" t="str">
        <f>VLOOKUP(A3242, Kickstarter!B:C, 2, FALSE)</f>
        <v>An inventive (re)telling of Princess Sophia Duleep Singhâ€™s journey, from an aristocratic upbringing to a life of political activism.</v>
      </c>
      <c r="C3242" s="9">
        <f>VLOOKUP(A3242, Kickstarter!B:E, 3, FALSE)</f>
        <v>3000</v>
      </c>
      <c r="D3242">
        <f>VLOOKUP(A3242, Kickstarter!B:E, 4, FALSE)</f>
        <v>3017</v>
      </c>
      <c r="E3242" t="str">
        <f>VLOOKUP(A3242, Kickstarter!B:F, 5, FALSE)</f>
        <v>successful</v>
      </c>
      <c r="F3242" t="str">
        <f>VLOOKUP(A3242, Kickstarter!B:G, 6, FALSE)</f>
        <v>GB</v>
      </c>
      <c r="G3242" t="str">
        <f>VLOOKUP(A3242, Kickstarter!B:H, 7, FALSE)</f>
        <v>GBP</v>
      </c>
      <c r="H3242">
        <f>VLOOKUP(A3242, Kickstarter!B:I, 8, FALSE)</f>
        <v>1487286000</v>
      </c>
    </row>
    <row r="3243" spans="1:8" ht="60" x14ac:dyDescent="0.25">
      <c r="A3243" s="1" t="s">
        <v>3241</v>
      </c>
      <c r="B3243" s="1" t="str">
        <f>VLOOKUP(A3243, Kickstarter!B:C, 2, FALSE)</f>
        <v>iDiOM mounts the West Coast Premiere of â€œThese Seven Sicknessesâ€ â€“ ALL SEVEN of Sophoclesâ€™ surviving plays in one epic production.</v>
      </c>
      <c r="C3243" s="9">
        <f>VLOOKUP(A3243, Kickstarter!B:E, 3, FALSE)</f>
        <v>8500</v>
      </c>
      <c r="D3243">
        <f>VLOOKUP(A3243, Kickstarter!B:E, 4, FALSE)</f>
        <v>9801</v>
      </c>
      <c r="E3243" t="str">
        <f>VLOOKUP(A3243, Kickstarter!B:F, 5, FALSE)</f>
        <v>successful</v>
      </c>
      <c r="F3243" t="str">
        <f>VLOOKUP(A3243, Kickstarter!B:G, 6, FALSE)</f>
        <v>US</v>
      </c>
      <c r="G3243" t="str">
        <f>VLOOKUP(A3243, Kickstarter!B:H, 7, FALSE)</f>
        <v>USD</v>
      </c>
      <c r="H3243">
        <f>VLOOKUP(A3243, Kickstarter!B:I, 8, FALSE)</f>
        <v>1413269940</v>
      </c>
    </row>
    <row r="3244" spans="1:8" ht="45" x14ac:dyDescent="0.25">
      <c r="A3244" s="1" t="s">
        <v>3242</v>
      </c>
      <c r="B3244" s="1" t="str">
        <f>VLOOKUP(A3244, Kickstarter!B:C, 2, FALSE)</f>
        <v>First Day Off in a Long Time is a comedy show...            
About suicide.</v>
      </c>
      <c r="C3244" s="9">
        <f>VLOOKUP(A3244, Kickstarter!B:E, 3, FALSE)</f>
        <v>10000</v>
      </c>
      <c r="D3244">
        <f>VLOOKUP(A3244, Kickstarter!B:E, 4, FALSE)</f>
        <v>12730.42</v>
      </c>
      <c r="E3244" t="str">
        <f>VLOOKUP(A3244, Kickstarter!B:F, 5, FALSE)</f>
        <v>successful</v>
      </c>
      <c r="F3244" t="str">
        <f>VLOOKUP(A3244, Kickstarter!B:G, 6, FALSE)</f>
        <v>US</v>
      </c>
      <c r="G3244" t="str">
        <f>VLOOKUP(A3244, Kickstarter!B:H, 7, FALSE)</f>
        <v>USD</v>
      </c>
      <c r="H3244">
        <f>VLOOKUP(A3244, Kickstarter!B:I, 8, FALSE)</f>
        <v>1411150092</v>
      </c>
    </row>
    <row r="3245" spans="1:8" ht="45" x14ac:dyDescent="0.25">
      <c r="A3245" s="1" t="s">
        <v>3243</v>
      </c>
      <c r="B3245" s="1" t="str">
        <f>VLOOKUP(A3245, Kickstarter!B:C, 2, FALSE)</f>
        <v>Live Source's world premiere of a new play by Jaclyn Backhaus, premiering at the New Ohio Theatre October 30th-November 8th.</v>
      </c>
      <c r="C3245" s="9">
        <f>VLOOKUP(A3245, Kickstarter!B:E, 3, FALSE)</f>
        <v>8000</v>
      </c>
      <c r="D3245">
        <f>VLOOKUP(A3245, Kickstarter!B:E, 4, FALSE)</f>
        <v>8227</v>
      </c>
      <c r="E3245" t="str">
        <f>VLOOKUP(A3245, Kickstarter!B:F, 5, FALSE)</f>
        <v>successful</v>
      </c>
      <c r="F3245" t="str">
        <f>VLOOKUP(A3245, Kickstarter!B:G, 6, FALSE)</f>
        <v>US</v>
      </c>
      <c r="G3245" t="str">
        <f>VLOOKUP(A3245, Kickstarter!B:H, 7, FALSE)</f>
        <v>USD</v>
      </c>
      <c r="H3245">
        <f>VLOOKUP(A3245, Kickstarter!B:I, 8, FALSE)</f>
        <v>1444348800</v>
      </c>
    </row>
    <row r="3246" spans="1:8" ht="45" x14ac:dyDescent="0.25">
      <c r="A3246" s="1" t="s">
        <v>3244</v>
      </c>
      <c r="B3246" s="1" t="str">
        <f>VLOOKUP(A3246, Kickstarter!B:C, 2, FALSE)</f>
        <v>'Time Please' is a black comedy set in a failing public house in a run-down part of town, where things are about to get messy.</v>
      </c>
      <c r="C3246" s="9">
        <f>VLOOKUP(A3246, Kickstarter!B:E, 3, FALSE)</f>
        <v>1600</v>
      </c>
      <c r="D3246">
        <f>VLOOKUP(A3246, Kickstarter!B:E, 4, FALSE)</f>
        <v>1647</v>
      </c>
      <c r="E3246" t="str">
        <f>VLOOKUP(A3246, Kickstarter!B:F, 5, FALSE)</f>
        <v>successful</v>
      </c>
      <c r="F3246" t="str">
        <f>VLOOKUP(A3246, Kickstarter!B:G, 6, FALSE)</f>
        <v>GB</v>
      </c>
      <c r="G3246" t="str">
        <f>VLOOKUP(A3246, Kickstarter!B:H, 7, FALSE)</f>
        <v>GBP</v>
      </c>
      <c r="H3246">
        <f>VLOOKUP(A3246, Kickstarter!B:I, 8, FALSE)</f>
        <v>1480613982</v>
      </c>
    </row>
    <row r="3247" spans="1:8" ht="45" x14ac:dyDescent="0.25">
      <c r="A3247" s="1" t="s">
        <v>3245</v>
      </c>
      <c r="B3247" s="1" t="str">
        <f>VLOOKUP(A3247, Kickstarter!B:C, 2, FALSE)</f>
        <v>Five playwrights volunteer at New York's largest soup kitchen and develop a play around the people they meet.</v>
      </c>
      <c r="C3247" s="9">
        <f>VLOOKUP(A3247, Kickstarter!B:E, 3, FALSE)</f>
        <v>21000</v>
      </c>
      <c r="D3247">
        <f>VLOOKUP(A3247, Kickstarter!B:E, 4, FALSE)</f>
        <v>21904</v>
      </c>
      <c r="E3247" t="str">
        <f>VLOOKUP(A3247, Kickstarter!B:F, 5, FALSE)</f>
        <v>successful</v>
      </c>
      <c r="F3247" t="str">
        <f>VLOOKUP(A3247, Kickstarter!B:G, 6, FALSE)</f>
        <v>US</v>
      </c>
      <c r="G3247" t="str">
        <f>VLOOKUP(A3247, Kickstarter!B:H, 7, FALSE)</f>
        <v>USD</v>
      </c>
      <c r="H3247">
        <f>VLOOKUP(A3247, Kickstarter!B:I, 8, FALSE)</f>
        <v>1434074400</v>
      </c>
    </row>
    <row r="3248" spans="1:8" ht="45" x14ac:dyDescent="0.25">
      <c r="A3248" s="1" t="s">
        <v>3246</v>
      </c>
      <c r="B3248" s="1" t="str">
        <f>VLOOKUP(A3248, Kickstarter!B:C, 2, FALSE)</f>
        <v>The Gray Man isnâ€™t real. Heâ€™s a ghost story, a boogeyman, a tale mothers make up to keep their children safe.</v>
      </c>
      <c r="C3248" s="9">
        <f>VLOOKUP(A3248, Kickstarter!B:E, 3, FALSE)</f>
        <v>10000</v>
      </c>
      <c r="D3248">
        <f>VLOOKUP(A3248, Kickstarter!B:E, 4, FALSE)</f>
        <v>11122</v>
      </c>
      <c r="E3248" t="str">
        <f>VLOOKUP(A3248, Kickstarter!B:F, 5, FALSE)</f>
        <v>successful</v>
      </c>
      <c r="F3248" t="str">
        <f>VLOOKUP(A3248, Kickstarter!B:G, 6, FALSE)</f>
        <v>US</v>
      </c>
      <c r="G3248" t="str">
        <f>VLOOKUP(A3248, Kickstarter!B:H, 7, FALSE)</f>
        <v>USD</v>
      </c>
      <c r="H3248">
        <f>VLOOKUP(A3248, Kickstarter!B:I, 8, FALSE)</f>
        <v>1442030340</v>
      </c>
    </row>
    <row r="3249" spans="1:8" ht="60" x14ac:dyDescent="0.25">
      <c r="A3249" s="1" t="s">
        <v>3247</v>
      </c>
      <c r="B3249" s="1" t="str">
        <f>VLOOKUP(A3249, Kickstarter!B:C, 2, FALSE)</f>
        <v>Open Letter Theatre presents 'Boys' by Ella Hickson, at 2015's Edinburgh Fringe Festival! Four students, one flat, one last party!</v>
      </c>
      <c r="C3249" s="9">
        <f>VLOOKUP(A3249, Kickstarter!B:E, 3, FALSE)</f>
        <v>2500</v>
      </c>
      <c r="D3249">
        <f>VLOOKUP(A3249, Kickstarter!B:E, 4, FALSE)</f>
        <v>2646.5</v>
      </c>
      <c r="E3249" t="str">
        <f>VLOOKUP(A3249, Kickstarter!B:F, 5, FALSE)</f>
        <v>successful</v>
      </c>
      <c r="F3249" t="str">
        <f>VLOOKUP(A3249, Kickstarter!B:G, 6, FALSE)</f>
        <v>GB</v>
      </c>
      <c r="G3249" t="str">
        <f>VLOOKUP(A3249, Kickstarter!B:H, 7, FALSE)</f>
        <v>GBP</v>
      </c>
      <c r="H3249">
        <f>VLOOKUP(A3249, Kickstarter!B:I, 8, FALSE)</f>
        <v>1436696712</v>
      </c>
    </row>
    <row r="3250" spans="1:8" ht="30" x14ac:dyDescent="0.25">
      <c r="A3250" s="1" t="s">
        <v>3248</v>
      </c>
      <c r="B3250" s="1" t="str">
        <f>VLOOKUP(A3250, Kickstarter!B:C, 2, FALSE)</f>
        <v>Honest Accomplice Theatre produces theatre for social change.</v>
      </c>
      <c r="C3250" s="9">
        <f>VLOOKUP(A3250, Kickstarter!B:E, 3, FALSE)</f>
        <v>12000</v>
      </c>
      <c r="D3250">
        <f>VLOOKUP(A3250, Kickstarter!B:E, 4, FALSE)</f>
        <v>12095</v>
      </c>
      <c r="E3250" t="str">
        <f>VLOOKUP(A3250, Kickstarter!B:F, 5, FALSE)</f>
        <v>successful</v>
      </c>
      <c r="F3250" t="str">
        <f>VLOOKUP(A3250, Kickstarter!B:G, 6, FALSE)</f>
        <v>US</v>
      </c>
      <c r="G3250" t="str">
        <f>VLOOKUP(A3250, Kickstarter!B:H, 7, FALSE)</f>
        <v>USD</v>
      </c>
      <c r="H3250">
        <f>VLOOKUP(A3250, Kickstarter!B:I, 8, FALSE)</f>
        <v>1428178757</v>
      </c>
    </row>
    <row r="3251" spans="1:8" ht="60" x14ac:dyDescent="0.25">
      <c r="A3251" s="1" t="s">
        <v>3249</v>
      </c>
      <c r="B3251" s="1" t="str">
        <f>VLOOKUP(A3251, Kickstarter!B:C, 2, FALSE)</f>
        <v>A new work about guilt, trauma, love, and change; this original play tells the story of a boy and a girl who love and lose each other.</v>
      </c>
      <c r="C3251" s="9">
        <f>VLOOKUP(A3251, Kickstarter!B:E, 3, FALSE)</f>
        <v>5500</v>
      </c>
      <c r="D3251">
        <f>VLOOKUP(A3251, Kickstarter!B:E, 4, FALSE)</f>
        <v>5771</v>
      </c>
      <c r="E3251" t="str">
        <f>VLOOKUP(A3251, Kickstarter!B:F, 5, FALSE)</f>
        <v>successful</v>
      </c>
      <c r="F3251" t="str">
        <f>VLOOKUP(A3251, Kickstarter!B:G, 6, FALSE)</f>
        <v>US</v>
      </c>
      <c r="G3251" t="str">
        <f>VLOOKUP(A3251, Kickstarter!B:H, 7, FALSE)</f>
        <v>USD</v>
      </c>
      <c r="H3251">
        <f>VLOOKUP(A3251, Kickstarter!B:I, 8, FALSE)</f>
        <v>1434822914</v>
      </c>
    </row>
    <row r="3252" spans="1:8" ht="60" x14ac:dyDescent="0.25">
      <c r="A3252" s="1" t="s">
        <v>3250</v>
      </c>
      <c r="B3252" s="1" t="str">
        <f>VLOOKUP(A3252, Kickstarter!B:C, 2, FALSE)</f>
        <v>The birth-child of The Moving Company, Theatre de la Jeune Lune &amp; William Shakespeare:  A wild new production of Love's Labour's Lost.</v>
      </c>
      <c r="C3252" s="9">
        <f>VLOOKUP(A3252, Kickstarter!B:E, 3, FALSE)</f>
        <v>25000</v>
      </c>
      <c r="D3252">
        <f>VLOOKUP(A3252, Kickstarter!B:E, 4, FALSE)</f>
        <v>25388</v>
      </c>
      <c r="E3252" t="str">
        <f>VLOOKUP(A3252, Kickstarter!B:F, 5, FALSE)</f>
        <v>successful</v>
      </c>
      <c r="F3252" t="str">
        <f>VLOOKUP(A3252, Kickstarter!B:G, 6, FALSE)</f>
        <v>US</v>
      </c>
      <c r="G3252" t="str">
        <f>VLOOKUP(A3252, Kickstarter!B:H, 7, FALSE)</f>
        <v>USD</v>
      </c>
      <c r="H3252">
        <f>VLOOKUP(A3252, Kickstarter!B:I, 8, FALSE)</f>
        <v>1415213324</v>
      </c>
    </row>
    <row r="3253" spans="1:8" ht="60" x14ac:dyDescent="0.25">
      <c r="A3253" s="1" t="s">
        <v>3251</v>
      </c>
      <c r="B3253" s="1" t="str">
        <f>VLOOKUP(A3253, Kickstarter!B:C, 2, FALSE)</f>
        <v>Self-Titled: A Live (Theatrical) Mixtape. An evening of short plays and music inspired by the works of Jimi, Aretha, Sting and Rufus!</v>
      </c>
      <c r="C3253" s="9">
        <f>VLOOKUP(A3253, Kickstarter!B:E, 3, FALSE)</f>
        <v>1500</v>
      </c>
      <c r="D3253">
        <f>VLOOKUP(A3253, Kickstarter!B:E, 4, FALSE)</f>
        <v>1661</v>
      </c>
      <c r="E3253" t="str">
        <f>VLOOKUP(A3253, Kickstarter!B:F, 5, FALSE)</f>
        <v>successful</v>
      </c>
      <c r="F3253" t="str">
        <f>VLOOKUP(A3253, Kickstarter!B:G, 6, FALSE)</f>
        <v>US</v>
      </c>
      <c r="G3253" t="str">
        <f>VLOOKUP(A3253, Kickstarter!B:H, 7, FALSE)</f>
        <v>USD</v>
      </c>
      <c r="H3253">
        <f>VLOOKUP(A3253, Kickstarter!B:I, 8, FALSE)</f>
        <v>1434907966</v>
      </c>
    </row>
    <row r="3254" spans="1:8" ht="45" x14ac:dyDescent="0.25">
      <c r="A3254" s="1" t="s">
        <v>3252</v>
      </c>
      <c r="B3254" s="1" t="str">
        <f>VLOOKUP(A3254, Kickstarter!B:C, 2, FALSE)</f>
        <v>How do we navigate the boundaries between friendship, sexual intimacy and obsessive desire?</v>
      </c>
      <c r="C3254" s="9">
        <f>VLOOKUP(A3254, Kickstarter!B:E, 3, FALSE)</f>
        <v>2250</v>
      </c>
      <c r="D3254">
        <f>VLOOKUP(A3254, Kickstarter!B:E, 4, FALSE)</f>
        <v>2876</v>
      </c>
      <c r="E3254" t="str">
        <f>VLOOKUP(A3254, Kickstarter!B:F, 5, FALSE)</f>
        <v>successful</v>
      </c>
      <c r="F3254" t="str">
        <f>VLOOKUP(A3254, Kickstarter!B:G, 6, FALSE)</f>
        <v>GB</v>
      </c>
      <c r="G3254" t="str">
        <f>VLOOKUP(A3254, Kickstarter!B:H, 7, FALSE)</f>
        <v>GBP</v>
      </c>
      <c r="H3254">
        <f>VLOOKUP(A3254, Kickstarter!B:I, 8, FALSE)</f>
        <v>1473247240</v>
      </c>
    </row>
    <row r="3255" spans="1:8" ht="45" x14ac:dyDescent="0.25">
      <c r="A3255" s="1" t="s">
        <v>3253</v>
      </c>
      <c r="B3255" s="1" t="str">
        <f>VLOOKUP(A3255, Kickstarter!B:C, 2, FALSE)</f>
        <v>Can you ever truly feel what someone else is feeling?
Do you want to?</v>
      </c>
      <c r="C3255" s="9">
        <f>VLOOKUP(A3255, Kickstarter!B:E, 3, FALSE)</f>
        <v>20000</v>
      </c>
      <c r="D3255">
        <f>VLOOKUP(A3255, Kickstarter!B:E, 4, FALSE)</f>
        <v>20365</v>
      </c>
      <c r="E3255" t="str">
        <f>VLOOKUP(A3255, Kickstarter!B:F, 5, FALSE)</f>
        <v>successful</v>
      </c>
      <c r="F3255" t="str">
        <f>VLOOKUP(A3255, Kickstarter!B:G, 6, FALSE)</f>
        <v>US</v>
      </c>
      <c r="G3255" t="str">
        <f>VLOOKUP(A3255, Kickstarter!B:H, 7, FALSE)</f>
        <v>USD</v>
      </c>
      <c r="H3255">
        <f>VLOOKUP(A3255, Kickstarter!B:I, 8, FALSE)</f>
        <v>1473306300</v>
      </c>
    </row>
    <row r="3256" spans="1:8" ht="60" x14ac:dyDescent="0.25">
      <c r="A3256" s="1" t="s">
        <v>3254</v>
      </c>
      <c r="B3256" s="1" t="str">
        <f>VLOOKUP(A3256, Kickstarter!B:C, 2, FALSE)</f>
        <v>Please help me bring 'The Bad Arm', which has toured America for 6 years, to the biggest &amp; best arts festival in the world: Edinburgh!</v>
      </c>
      <c r="C3256" s="9">
        <f>VLOOKUP(A3256, Kickstarter!B:E, 3, FALSE)</f>
        <v>13000</v>
      </c>
      <c r="D3256">
        <f>VLOOKUP(A3256, Kickstarter!B:E, 4, FALSE)</f>
        <v>13163.5</v>
      </c>
      <c r="E3256" t="str">
        <f>VLOOKUP(A3256, Kickstarter!B:F, 5, FALSE)</f>
        <v>successful</v>
      </c>
      <c r="F3256" t="str">
        <f>VLOOKUP(A3256, Kickstarter!B:G, 6, FALSE)</f>
        <v>GB</v>
      </c>
      <c r="G3256" t="str">
        <f>VLOOKUP(A3256, Kickstarter!B:H, 7, FALSE)</f>
        <v>GBP</v>
      </c>
      <c r="H3256">
        <f>VLOOKUP(A3256, Kickstarter!B:I, 8, FALSE)</f>
        <v>1427331809</v>
      </c>
    </row>
    <row r="3257" spans="1:8" ht="60" x14ac:dyDescent="0.25">
      <c r="A3257" s="1" t="s">
        <v>3255</v>
      </c>
      <c r="B3257" s="1" t="str">
        <f>VLOOKUP(A3257, Kickstarter!B:C, 2, FALSE)</f>
        <v>5 Actors, 30 Characters, 90 Minutes.
Let us transport you from London to the fields of Agincourt, using the power of your imagination.</v>
      </c>
      <c r="C3257" s="9">
        <f>VLOOKUP(A3257, Kickstarter!B:E, 3, FALSE)</f>
        <v>300</v>
      </c>
      <c r="D3257">
        <f>VLOOKUP(A3257, Kickstarter!B:E, 4, FALSE)</f>
        <v>525</v>
      </c>
      <c r="E3257" t="str">
        <f>VLOOKUP(A3257, Kickstarter!B:F, 5, FALSE)</f>
        <v>successful</v>
      </c>
      <c r="F3257" t="str">
        <f>VLOOKUP(A3257, Kickstarter!B:G, 6, FALSE)</f>
        <v>GB</v>
      </c>
      <c r="G3257" t="str">
        <f>VLOOKUP(A3257, Kickstarter!B:H, 7, FALSE)</f>
        <v>GBP</v>
      </c>
      <c r="H3257">
        <f>VLOOKUP(A3257, Kickstarter!B:I, 8, FALSE)</f>
        <v>1412706375</v>
      </c>
    </row>
    <row r="3258" spans="1:8" ht="45" x14ac:dyDescent="0.25">
      <c r="A3258" s="1" t="s">
        <v>3256</v>
      </c>
      <c r="B3258" s="1" t="str">
        <f>VLOOKUP(A3258, Kickstarter!B:C, 2, FALSE)</f>
        <v>Our 16th year promises to be bigger and better than ever but we need your help to bring the show to life!</v>
      </c>
      <c r="C3258" s="9">
        <f>VLOOKUP(A3258, Kickstarter!B:E, 3, FALSE)</f>
        <v>10000</v>
      </c>
      <c r="D3258">
        <f>VLOOKUP(A3258, Kickstarter!B:E, 4, FALSE)</f>
        <v>12806</v>
      </c>
      <c r="E3258" t="str">
        <f>VLOOKUP(A3258, Kickstarter!B:F, 5, FALSE)</f>
        <v>successful</v>
      </c>
      <c r="F3258" t="str">
        <f>VLOOKUP(A3258, Kickstarter!B:G, 6, FALSE)</f>
        <v>US</v>
      </c>
      <c r="G3258" t="str">
        <f>VLOOKUP(A3258, Kickstarter!B:H, 7, FALSE)</f>
        <v>USD</v>
      </c>
      <c r="H3258">
        <f>VLOOKUP(A3258, Kickstarter!B:I, 8, FALSE)</f>
        <v>1433995140</v>
      </c>
    </row>
    <row r="3259" spans="1:8" ht="60" x14ac:dyDescent="0.25">
      <c r="A3259" s="1" t="s">
        <v>3257</v>
      </c>
      <c r="B3259" s="1" t="str">
        <f>VLOOKUP(A3259, Kickstarter!B:C, 2, FALSE)</f>
        <v>A week long run of Tennessee Williams's 'Hello From Bertha' &amp; '27 Wagons Full of Cotton' to raise awareness of Abuse &amp; Prostitution.</v>
      </c>
      <c r="C3259" s="9">
        <f>VLOOKUP(A3259, Kickstarter!B:E, 3, FALSE)</f>
        <v>2000</v>
      </c>
      <c r="D3259">
        <f>VLOOKUP(A3259, Kickstarter!B:E, 4, FALSE)</f>
        <v>2125.9899999999998</v>
      </c>
      <c r="E3259" t="str">
        <f>VLOOKUP(A3259, Kickstarter!B:F, 5, FALSE)</f>
        <v>successful</v>
      </c>
      <c r="F3259" t="str">
        <f>VLOOKUP(A3259, Kickstarter!B:G, 6, FALSE)</f>
        <v>GB</v>
      </c>
      <c r="G3259" t="str">
        <f>VLOOKUP(A3259, Kickstarter!B:H, 7, FALSE)</f>
        <v>GBP</v>
      </c>
      <c r="H3259">
        <f>VLOOKUP(A3259, Kickstarter!B:I, 8, FALSE)</f>
        <v>1487769952</v>
      </c>
    </row>
    <row r="3260" spans="1:8" ht="45" x14ac:dyDescent="0.25">
      <c r="A3260" s="1" t="s">
        <v>3258</v>
      </c>
      <c r="B3260" s="1" t="str">
        <f>VLOOKUP(A3260, Kickstarter!B:C, 2, FALSE)</f>
        <v>A guy named Walt steals a book and plans to sell it to get his life on track... until his wife finds out.</v>
      </c>
      <c r="C3260" s="9">
        <f>VLOOKUP(A3260, Kickstarter!B:E, 3, FALSE)</f>
        <v>7000</v>
      </c>
      <c r="D3260">
        <f>VLOOKUP(A3260, Kickstarter!B:E, 4, FALSE)</f>
        <v>7365</v>
      </c>
      <c r="E3260" t="str">
        <f>VLOOKUP(A3260, Kickstarter!B:F, 5, FALSE)</f>
        <v>successful</v>
      </c>
      <c r="F3260" t="str">
        <f>VLOOKUP(A3260, Kickstarter!B:G, 6, FALSE)</f>
        <v>US</v>
      </c>
      <c r="G3260" t="str">
        <f>VLOOKUP(A3260, Kickstarter!B:H, 7, FALSE)</f>
        <v>USD</v>
      </c>
      <c r="H3260">
        <f>VLOOKUP(A3260, Kickstarter!B:I, 8, FALSE)</f>
        <v>1420751861</v>
      </c>
    </row>
    <row r="3261" spans="1:8" ht="60" x14ac:dyDescent="0.25">
      <c r="A3261" s="1" t="s">
        <v>3259</v>
      </c>
      <c r="B3261" s="1" t="str">
        <f>VLOOKUP(A3261, Kickstarter!B:C, 2, FALSE)</f>
        <v>The Human Faces Tour - Every Story Sacred. This tour is about laughter, grief, and identity in the human striving toward wholeness</v>
      </c>
      <c r="C3261" s="9">
        <f>VLOOKUP(A3261, Kickstarter!B:E, 3, FALSE)</f>
        <v>23000</v>
      </c>
      <c r="D3261">
        <f>VLOOKUP(A3261, Kickstarter!B:E, 4, FALSE)</f>
        <v>24418.6</v>
      </c>
      <c r="E3261" t="str">
        <f>VLOOKUP(A3261, Kickstarter!B:F, 5, FALSE)</f>
        <v>successful</v>
      </c>
      <c r="F3261" t="str">
        <f>VLOOKUP(A3261, Kickstarter!B:G, 6, FALSE)</f>
        <v>US</v>
      </c>
      <c r="G3261" t="str">
        <f>VLOOKUP(A3261, Kickstarter!B:H, 7, FALSE)</f>
        <v>USD</v>
      </c>
      <c r="H3261">
        <f>VLOOKUP(A3261, Kickstarter!B:I, 8, FALSE)</f>
        <v>1475294340</v>
      </c>
    </row>
    <row r="3262" spans="1:8" ht="45" x14ac:dyDescent="0.25">
      <c r="A3262" s="1" t="s">
        <v>3260</v>
      </c>
      <c r="B3262" s="1" t="str">
        <f>VLOOKUP(A3262, Kickstarter!B:C, 2, FALSE)</f>
        <v>We're looking to raise money to continue bringing Brooklyn the vanishing art form of marionette puppetry.</v>
      </c>
      <c r="C3262" s="9">
        <f>VLOOKUP(A3262, Kickstarter!B:E, 3, FALSE)</f>
        <v>5000</v>
      </c>
      <c r="D3262">
        <f>VLOOKUP(A3262, Kickstarter!B:E, 4, FALSE)</f>
        <v>5462</v>
      </c>
      <c r="E3262" t="str">
        <f>VLOOKUP(A3262, Kickstarter!B:F, 5, FALSE)</f>
        <v>successful</v>
      </c>
      <c r="F3262" t="str">
        <f>VLOOKUP(A3262, Kickstarter!B:G, 6, FALSE)</f>
        <v>US</v>
      </c>
      <c r="G3262" t="str">
        <f>VLOOKUP(A3262, Kickstarter!B:H, 7, FALSE)</f>
        <v>USD</v>
      </c>
      <c r="H3262">
        <f>VLOOKUP(A3262, Kickstarter!B:I, 8, FALSE)</f>
        <v>1448903318</v>
      </c>
    </row>
    <row r="3263" spans="1:8" ht="45" x14ac:dyDescent="0.25">
      <c r="A3263" s="1" t="s">
        <v>3261</v>
      </c>
      <c r="B3263" s="1" t="str">
        <f>VLOOKUP(A3263, Kickstarter!B:C, 2, FALSE)</f>
        <v>Six Spartanburg-based professional actors perform A Midsummer Night's Dream outdoors in downtown Spartanburg.</v>
      </c>
      <c r="C3263" s="9">
        <f>VLOOKUP(A3263, Kickstarter!B:E, 3, FALSE)</f>
        <v>3300</v>
      </c>
      <c r="D3263">
        <f>VLOOKUP(A3263, Kickstarter!B:E, 4, FALSE)</f>
        <v>3315</v>
      </c>
      <c r="E3263" t="str">
        <f>VLOOKUP(A3263, Kickstarter!B:F, 5, FALSE)</f>
        <v>successful</v>
      </c>
      <c r="F3263" t="str">
        <f>VLOOKUP(A3263, Kickstarter!B:G, 6, FALSE)</f>
        <v>US</v>
      </c>
      <c r="G3263" t="str">
        <f>VLOOKUP(A3263, Kickstarter!B:H, 7, FALSE)</f>
        <v>USD</v>
      </c>
      <c r="H3263">
        <f>VLOOKUP(A3263, Kickstarter!B:I, 8, FALSE)</f>
        <v>1437067476</v>
      </c>
    </row>
    <row r="3264" spans="1:8" ht="30" x14ac:dyDescent="0.25">
      <c r="A3264" s="1" t="s">
        <v>3262</v>
      </c>
      <c r="B3264" s="1" t="str">
        <f>VLOOKUP(A3264, Kickstarter!B:C, 2, FALSE)</f>
        <v>A one-woman theatrical exploration of the prison system and its inhabitants.</v>
      </c>
      <c r="C3264" s="9">
        <f>VLOOKUP(A3264, Kickstarter!B:E, 3, FALSE)</f>
        <v>12200</v>
      </c>
      <c r="D3264">
        <f>VLOOKUP(A3264, Kickstarter!B:E, 4, FALSE)</f>
        <v>12571</v>
      </c>
      <c r="E3264" t="str">
        <f>VLOOKUP(A3264, Kickstarter!B:F, 5, FALSE)</f>
        <v>successful</v>
      </c>
      <c r="F3264" t="str">
        <f>VLOOKUP(A3264, Kickstarter!B:G, 6, FALSE)</f>
        <v>US</v>
      </c>
      <c r="G3264" t="str">
        <f>VLOOKUP(A3264, Kickstarter!B:H, 7, FALSE)</f>
        <v>USD</v>
      </c>
      <c r="H3264">
        <f>VLOOKUP(A3264, Kickstarter!B:I, 8, FALSE)</f>
        <v>1419220800</v>
      </c>
    </row>
    <row r="3265" spans="1:8" ht="45" x14ac:dyDescent="0.25">
      <c r="A3265" s="1" t="s">
        <v>3263</v>
      </c>
      <c r="B3265" s="1" t="str">
        <f>VLOOKUP(A3265, Kickstarter!B:C, 2, FALSE)</f>
        <v>Shakespeare's bloodiest tragedy, performed and produced exclusively by women.</v>
      </c>
      <c r="C3265" s="9">
        <f>VLOOKUP(A3265, Kickstarter!B:E, 3, FALSE)</f>
        <v>2500</v>
      </c>
      <c r="D3265">
        <f>VLOOKUP(A3265, Kickstarter!B:E, 4, FALSE)</f>
        <v>2804.16</v>
      </c>
      <c r="E3265" t="str">
        <f>VLOOKUP(A3265, Kickstarter!B:F, 5, FALSE)</f>
        <v>successful</v>
      </c>
      <c r="F3265" t="str">
        <f>VLOOKUP(A3265, Kickstarter!B:G, 6, FALSE)</f>
        <v>US</v>
      </c>
      <c r="G3265" t="str">
        <f>VLOOKUP(A3265, Kickstarter!B:H, 7, FALSE)</f>
        <v>USD</v>
      </c>
      <c r="H3265">
        <f>VLOOKUP(A3265, Kickstarter!B:I, 8, FALSE)</f>
        <v>1446238800</v>
      </c>
    </row>
    <row r="3266" spans="1:8" ht="45" x14ac:dyDescent="0.25">
      <c r="A3266" s="1" t="s">
        <v>3264</v>
      </c>
      <c r="B3266" s="1" t="str">
        <f>VLOOKUP(A3266, Kickstarter!B:C, 2, FALSE)</f>
        <v>The three part comedic saga of Kapow-i GoGo, who saves the world.  Again.  And again.</v>
      </c>
      <c r="C3266" s="9">
        <f>VLOOKUP(A3266, Kickstarter!B:E, 3, FALSE)</f>
        <v>2500</v>
      </c>
      <c r="D3266">
        <f>VLOOKUP(A3266, Kickstarter!B:E, 4, FALSE)</f>
        <v>2575</v>
      </c>
      <c r="E3266" t="str">
        <f>VLOOKUP(A3266, Kickstarter!B:F, 5, FALSE)</f>
        <v>successful</v>
      </c>
      <c r="F3266" t="str">
        <f>VLOOKUP(A3266, Kickstarter!B:G, 6, FALSE)</f>
        <v>US</v>
      </c>
      <c r="G3266" t="str">
        <f>VLOOKUP(A3266, Kickstarter!B:H, 7, FALSE)</f>
        <v>USD</v>
      </c>
      <c r="H3266">
        <f>VLOOKUP(A3266, Kickstarter!B:I, 8, FALSE)</f>
        <v>1422482400</v>
      </c>
    </row>
    <row r="3267" spans="1:8" ht="45" x14ac:dyDescent="0.25">
      <c r="A3267" s="1" t="s">
        <v>3265</v>
      </c>
      <c r="B3267" s="1" t="str">
        <f>VLOOKUP(A3267, Kickstarter!B:C, 2, FALSE)</f>
        <v>A theatrical play on Alzheimerâ€™s and the challenges of loving a person who keeps disappearing.</v>
      </c>
      <c r="C3267" s="9">
        <f>VLOOKUP(A3267, Kickstarter!B:E, 3, FALSE)</f>
        <v>2700</v>
      </c>
      <c r="D3267">
        <f>VLOOKUP(A3267, Kickstarter!B:E, 4, FALSE)</f>
        <v>4428</v>
      </c>
      <c r="E3267" t="str">
        <f>VLOOKUP(A3267, Kickstarter!B:F, 5, FALSE)</f>
        <v>successful</v>
      </c>
      <c r="F3267" t="str">
        <f>VLOOKUP(A3267, Kickstarter!B:G, 6, FALSE)</f>
        <v>IE</v>
      </c>
      <c r="G3267" t="str">
        <f>VLOOKUP(A3267, Kickstarter!B:H, 7, FALSE)</f>
        <v>EUR</v>
      </c>
      <c r="H3267">
        <f>VLOOKUP(A3267, Kickstarter!B:I, 8, FALSE)</f>
        <v>1449162000</v>
      </c>
    </row>
    <row r="3268" spans="1:8" ht="45" x14ac:dyDescent="0.25">
      <c r="A3268" s="1" t="s">
        <v>3266</v>
      </c>
      <c r="B3268" s="1" t="str">
        <f>VLOOKUP(A3268, Kickstarter!B:C, 2, FALSE)</f>
        <v>An original version of Shakespeare's masterpiece that emphasizes family and explores the destruction of blood ties</v>
      </c>
      <c r="C3268" s="9">
        <f>VLOOKUP(A3268, Kickstarter!B:E, 3, FALSE)</f>
        <v>6000</v>
      </c>
      <c r="D3268">
        <f>VLOOKUP(A3268, Kickstarter!B:E, 4, FALSE)</f>
        <v>7877</v>
      </c>
      <c r="E3268" t="str">
        <f>VLOOKUP(A3268, Kickstarter!B:F, 5, FALSE)</f>
        <v>successful</v>
      </c>
      <c r="F3268" t="str">
        <f>VLOOKUP(A3268, Kickstarter!B:G, 6, FALSE)</f>
        <v>US</v>
      </c>
      <c r="G3268" t="str">
        <f>VLOOKUP(A3268, Kickstarter!B:H, 7, FALSE)</f>
        <v>USD</v>
      </c>
      <c r="H3268">
        <f>VLOOKUP(A3268, Kickstarter!B:I, 8, FALSE)</f>
        <v>1434142800</v>
      </c>
    </row>
    <row r="3269" spans="1:8" ht="60" x14ac:dyDescent="0.25">
      <c r="A3269" s="1" t="s">
        <v>3267</v>
      </c>
      <c r="B3269" s="1" t="str">
        <f>VLOOKUP(A3269, Kickstarter!B:C, 2, FALSE)</f>
        <v>Experience the great American novel like never before.... Through the magic of live storytelling in an epic and threadbare sort of way.</v>
      </c>
      <c r="C3269" s="9">
        <f>VLOOKUP(A3269, Kickstarter!B:E, 3, FALSE)</f>
        <v>15000</v>
      </c>
      <c r="D3269">
        <f>VLOOKUP(A3269, Kickstarter!B:E, 4, FALSE)</f>
        <v>15315</v>
      </c>
      <c r="E3269" t="str">
        <f>VLOOKUP(A3269, Kickstarter!B:F, 5, FALSE)</f>
        <v>successful</v>
      </c>
      <c r="F3269" t="str">
        <f>VLOOKUP(A3269, Kickstarter!B:G, 6, FALSE)</f>
        <v>US</v>
      </c>
      <c r="G3269" t="str">
        <f>VLOOKUP(A3269, Kickstarter!B:H, 7, FALSE)</f>
        <v>USD</v>
      </c>
      <c r="H3269">
        <f>VLOOKUP(A3269, Kickstarter!B:I, 8, FALSE)</f>
        <v>1437156660</v>
      </c>
    </row>
    <row r="3270" spans="1:8" ht="45" x14ac:dyDescent="0.25">
      <c r="A3270" s="1" t="s">
        <v>3268</v>
      </c>
      <c r="B3270" s="1" t="str">
        <f>VLOOKUP(A3270, Kickstarter!B:C, 2, FALSE)</f>
        <v>EgoPo's The Hairy Ape has been invited to the Provincetown Theater Festival! Help us support our artists on this exciting tour.</v>
      </c>
      <c r="C3270" s="9">
        <f>VLOOKUP(A3270, Kickstarter!B:E, 3, FALSE)</f>
        <v>2000</v>
      </c>
      <c r="D3270">
        <f>VLOOKUP(A3270, Kickstarter!B:E, 4, FALSE)</f>
        <v>2560</v>
      </c>
      <c r="E3270" t="str">
        <f>VLOOKUP(A3270, Kickstarter!B:F, 5, FALSE)</f>
        <v>successful</v>
      </c>
      <c r="F3270" t="str">
        <f>VLOOKUP(A3270, Kickstarter!B:G, 6, FALSE)</f>
        <v>US</v>
      </c>
      <c r="G3270" t="str">
        <f>VLOOKUP(A3270, Kickstarter!B:H, 7, FALSE)</f>
        <v>USD</v>
      </c>
      <c r="H3270">
        <f>VLOOKUP(A3270, Kickstarter!B:I, 8, FALSE)</f>
        <v>1472074928</v>
      </c>
    </row>
    <row r="3271" spans="1:8" ht="45" x14ac:dyDescent="0.25">
      <c r="A3271" s="1" t="s">
        <v>3269</v>
      </c>
      <c r="B3271" s="1" t="str">
        <f>VLOOKUP(A3271, Kickstarter!B:C, 2, FALSE)</f>
        <v>Cicada Studios presents, as their inaugural production, a new-writing world premiere at the Edinburgh Fringe Festival 2015.</v>
      </c>
      <c r="C3271" s="9">
        <f>VLOOKUP(A3271, Kickstarter!B:E, 3, FALSE)</f>
        <v>8000</v>
      </c>
      <c r="D3271">
        <f>VLOOKUP(A3271, Kickstarter!B:E, 4, FALSE)</f>
        <v>8120</v>
      </c>
      <c r="E3271" t="str">
        <f>VLOOKUP(A3271, Kickstarter!B:F, 5, FALSE)</f>
        <v>successful</v>
      </c>
      <c r="F3271" t="str">
        <f>VLOOKUP(A3271, Kickstarter!B:G, 6, FALSE)</f>
        <v>GB</v>
      </c>
      <c r="G3271" t="str">
        <f>VLOOKUP(A3271, Kickstarter!B:H, 7, FALSE)</f>
        <v>GBP</v>
      </c>
      <c r="H3271">
        <f>VLOOKUP(A3271, Kickstarter!B:I, 8, FALSE)</f>
        <v>1434452400</v>
      </c>
    </row>
    <row r="3272" spans="1:8" ht="60" x14ac:dyDescent="0.25">
      <c r="A3272" s="1" t="s">
        <v>3270</v>
      </c>
      <c r="B3272" s="1" t="str">
        <f>VLOOKUP(A3272, Kickstarter!B:C, 2, FALSE)</f>
        <v>Once again Smoke &amp; Oakum Theatre is heading up to the Edinburgh Festival with its latest show, 'Cornermen'. Welcome to our Kickstarter!</v>
      </c>
      <c r="C3272" s="9">
        <f>VLOOKUP(A3272, Kickstarter!B:E, 3, FALSE)</f>
        <v>1800</v>
      </c>
      <c r="D3272">
        <f>VLOOKUP(A3272, Kickstarter!B:E, 4, FALSE)</f>
        <v>1830</v>
      </c>
      <c r="E3272" t="str">
        <f>VLOOKUP(A3272, Kickstarter!B:F, 5, FALSE)</f>
        <v>successful</v>
      </c>
      <c r="F3272" t="str">
        <f>VLOOKUP(A3272, Kickstarter!B:G, 6, FALSE)</f>
        <v>GB</v>
      </c>
      <c r="G3272" t="str">
        <f>VLOOKUP(A3272, Kickstarter!B:H, 7, FALSE)</f>
        <v>GBP</v>
      </c>
      <c r="H3272">
        <f>VLOOKUP(A3272, Kickstarter!B:I, 8, FALSE)</f>
        <v>1436705265</v>
      </c>
    </row>
    <row r="3273" spans="1:8" ht="30" x14ac:dyDescent="0.25">
      <c r="A3273" s="1" t="s">
        <v>3271</v>
      </c>
      <c r="B3273" s="1" t="str">
        <f>VLOOKUP(A3273, Kickstarter!B:C, 2, FALSE)</f>
        <v>A razor sharp satire to darken your Christmas.</v>
      </c>
      <c r="C3273" s="9">
        <f>VLOOKUP(A3273, Kickstarter!B:E, 3, FALSE)</f>
        <v>1500</v>
      </c>
      <c r="D3273">
        <f>VLOOKUP(A3273, Kickstarter!B:E, 4, FALSE)</f>
        <v>1950</v>
      </c>
      <c r="E3273" t="str">
        <f>VLOOKUP(A3273, Kickstarter!B:F, 5, FALSE)</f>
        <v>successful</v>
      </c>
      <c r="F3273" t="str">
        <f>VLOOKUP(A3273, Kickstarter!B:G, 6, FALSE)</f>
        <v>GB</v>
      </c>
      <c r="G3273" t="str">
        <f>VLOOKUP(A3273, Kickstarter!B:H, 7, FALSE)</f>
        <v>GBP</v>
      </c>
      <c r="H3273">
        <f>VLOOKUP(A3273, Kickstarter!B:I, 8, FALSE)</f>
        <v>1414927775</v>
      </c>
    </row>
    <row r="3274" spans="1:8" ht="45" x14ac:dyDescent="0.25">
      <c r="A3274" s="1" t="s">
        <v>3272</v>
      </c>
      <c r="B3274" s="1" t="str">
        <f>VLOOKUP(A3274, Kickstarter!B:C, 2, FALSE)</f>
        <v>A new original play that follows two Israeli singles navigate the humorous and confusing dating scene of NYC.</v>
      </c>
      <c r="C3274" s="9">
        <f>VLOOKUP(A3274, Kickstarter!B:E, 3, FALSE)</f>
        <v>10000</v>
      </c>
      <c r="D3274">
        <f>VLOOKUP(A3274, Kickstarter!B:E, 4, FALSE)</f>
        <v>15443</v>
      </c>
      <c r="E3274" t="str">
        <f>VLOOKUP(A3274, Kickstarter!B:F, 5, FALSE)</f>
        <v>successful</v>
      </c>
      <c r="F3274" t="str">
        <f>VLOOKUP(A3274, Kickstarter!B:G, 6, FALSE)</f>
        <v>US</v>
      </c>
      <c r="G3274" t="str">
        <f>VLOOKUP(A3274, Kickstarter!B:H, 7, FALSE)</f>
        <v>USD</v>
      </c>
      <c r="H3274">
        <f>VLOOKUP(A3274, Kickstarter!B:I, 8, FALSE)</f>
        <v>1446814809</v>
      </c>
    </row>
    <row r="3275" spans="1:8" ht="60" x14ac:dyDescent="0.25">
      <c r="A3275" s="1" t="s">
        <v>3273</v>
      </c>
      <c r="B3275" s="1" t="str">
        <f>VLOOKUP(A3275, Kickstarter!B:C, 2, FALSE)</f>
        <v>We're bringing Tuscany to the Cherry Lane Theatre with a new play about memory and how we deal with people we love but we can't stand.</v>
      </c>
      <c r="C3275" s="9">
        <f>VLOOKUP(A3275, Kickstarter!B:E, 3, FALSE)</f>
        <v>4000</v>
      </c>
      <c r="D3275">
        <f>VLOOKUP(A3275, Kickstarter!B:E, 4, FALSE)</f>
        <v>4296</v>
      </c>
      <c r="E3275" t="str">
        <f>VLOOKUP(A3275, Kickstarter!B:F, 5, FALSE)</f>
        <v>successful</v>
      </c>
      <c r="F3275" t="str">
        <f>VLOOKUP(A3275, Kickstarter!B:G, 6, FALSE)</f>
        <v>US</v>
      </c>
      <c r="G3275" t="str">
        <f>VLOOKUP(A3275, Kickstarter!B:H, 7, FALSE)</f>
        <v>USD</v>
      </c>
      <c r="H3275">
        <f>VLOOKUP(A3275, Kickstarter!B:I, 8, FALSE)</f>
        <v>1473879600</v>
      </c>
    </row>
    <row r="3276" spans="1:8" ht="45" x14ac:dyDescent="0.25">
      <c r="A3276" s="1" t="s">
        <v>3274</v>
      </c>
      <c r="B3276" s="1" t="str">
        <f>VLOOKUP(A3276, Kickstarter!B:C, 2, FALSE)</f>
        <v>Austin Pendleton directs a rare revival of Tennessee Williams' Orpheus Descending. (photos by Michael Halsband and Talfoto)</v>
      </c>
      <c r="C3276" s="9">
        <f>VLOOKUP(A3276, Kickstarter!B:E, 3, FALSE)</f>
        <v>15500</v>
      </c>
      <c r="D3276">
        <f>VLOOKUP(A3276, Kickstarter!B:E, 4, FALSE)</f>
        <v>15705</v>
      </c>
      <c r="E3276" t="str">
        <f>VLOOKUP(A3276, Kickstarter!B:F, 5, FALSE)</f>
        <v>successful</v>
      </c>
      <c r="F3276" t="str">
        <f>VLOOKUP(A3276, Kickstarter!B:G, 6, FALSE)</f>
        <v>US</v>
      </c>
      <c r="G3276" t="str">
        <f>VLOOKUP(A3276, Kickstarter!B:H, 7, FALSE)</f>
        <v>USD</v>
      </c>
      <c r="H3276">
        <f>VLOOKUP(A3276, Kickstarter!B:I, 8, FALSE)</f>
        <v>1458075600</v>
      </c>
    </row>
    <row r="3277" spans="1:8" ht="60" x14ac:dyDescent="0.25">
      <c r="A3277" s="1" t="s">
        <v>3275</v>
      </c>
      <c r="B3277" s="1" t="str">
        <f>VLOOKUP(A3277, Kickstarter!B:C, 2, FALSE)</f>
        <v>The Whitelisted Theatre Company is a non-profit arts organization dedicated to producing the most relevant European plays in NYC.</v>
      </c>
      <c r="C3277" s="9">
        <f>VLOOKUP(A3277, Kickstarter!B:E, 3, FALSE)</f>
        <v>1800</v>
      </c>
      <c r="D3277">
        <f>VLOOKUP(A3277, Kickstarter!B:E, 4, FALSE)</f>
        <v>1805</v>
      </c>
      <c r="E3277" t="str">
        <f>VLOOKUP(A3277, Kickstarter!B:F, 5, FALSE)</f>
        <v>successful</v>
      </c>
      <c r="F3277" t="str">
        <f>VLOOKUP(A3277, Kickstarter!B:G, 6, FALSE)</f>
        <v>US</v>
      </c>
      <c r="G3277" t="str">
        <f>VLOOKUP(A3277, Kickstarter!B:H, 7, FALSE)</f>
        <v>USD</v>
      </c>
      <c r="H3277">
        <f>VLOOKUP(A3277, Kickstarter!B:I, 8, FALSE)</f>
        <v>1423456200</v>
      </c>
    </row>
    <row r="3278" spans="1:8" ht="60" x14ac:dyDescent="0.25">
      <c r="A3278" s="1" t="s">
        <v>3276</v>
      </c>
      <c r="B3278" s="1" t="str">
        <f>VLOOKUP(A3278, Kickstarter!B:C, 2, FALSE)</f>
        <v>In 2016, KO Theatre presents a world premiere play in Toronto, ON about faith, home, and the secrets we keep from those we love.</v>
      </c>
      <c r="C3278" s="9">
        <f>VLOOKUP(A3278, Kickstarter!B:E, 3, FALSE)</f>
        <v>4500</v>
      </c>
      <c r="D3278">
        <f>VLOOKUP(A3278, Kickstarter!B:E, 4, FALSE)</f>
        <v>5258</v>
      </c>
      <c r="E3278" t="str">
        <f>VLOOKUP(A3278, Kickstarter!B:F, 5, FALSE)</f>
        <v>successful</v>
      </c>
      <c r="F3278" t="str">
        <f>VLOOKUP(A3278, Kickstarter!B:G, 6, FALSE)</f>
        <v>CA</v>
      </c>
      <c r="G3278" t="str">
        <f>VLOOKUP(A3278, Kickstarter!B:H, 7, FALSE)</f>
        <v>CAD</v>
      </c>
      <c r="H3278">
        <f>VLOOKUP(A3278, Kickstarter!B:I, 8, FALSE)</f>
        <v>1459483140</v>
      </c>
    </row>
    <row r="3279" spans="1:8" ht="60" x14ac:dyDescent="0.25">
      <c r="A3279" s="1" t="s">
        <v>3277</v>
      </c>
      <c r="B3279" s="1" t="str">
        <f>VLOOKUP(A3279, Kickstarter!B:C, 2, FALSE)</f>
        <v>One of the most popular American plays of the last decade comes to London for its international premiere. Festive and bittersweet.</v>
      </c>
      <c r="C3279" s="9">
        <f>VLOOKUP(A3279, Kickstarter!B:E, 3, FALSE)</f>
        <v>5000</v>
      </c>
      <c r="D3279">
        <f>VLOOKUP(A3279, Kickstarter!B:E, 4, FALSE)</f>
        <v>5430</v>
      </c>
      <c r="E3279" t="str">
        <f>VLOOKUP(A3279, Kickstarter!B:F, 5, FALSE)</f>
        <v>successful</v>
      </c>
      <c r="F3279" t="str">
        <f>VLOOKUP(A3279, Kickstarter!B:G, 6, FALSE)</f>
        <v>GB</v>
      </c>
      <c r="G3279" t="str">
        <f>VLOOKUP(A3279, Kickstarter!B:H, 7, FALSE)</f>
        <v>GBP</v>
      </c>
      <c r="H3279">
        <f>VLOOKUP(A3279, Kickstarter!B:I, 8, FALSE)</f>
        <v>1416331406</v>
      </c>
    </row>
    <row r="3280" spans="1:8" ht="60" x14ac:dyDescent="0.25">
      <c r="A3280" s="1" t="s">
        <v>3278</v>
      </c>
      <c r="B3280" s="1" t="str">
        <f>VLOOKUP(A3280, Kickstarter!B:C, 2, FALSE)</f>
        <v>This Victorian gothic tragedy tells the untold story of Estella Havisham. Combining puppetry, music and striking digital projections.</v>
      </c>
      <c r="C3280" s="9">
        <f>VLOOKUP(A3280, Kickstarter!B:E, 3, FALSE)</f>
        <v>2500</v>
      </c>
      <c r="D3280">
        <f>VLOOKUP(A3280, Kickstarter!B:E, 4, FALSE)</f>
        <v>2585</v>
      </c>
      <c r="E3280" t="str">
        <f>VLOOKUP(A3280, Kickstarter!B:F, 5, FALSE)</f>
        <v>successful</v>
      </c>
      <c r="F3280" t="str">
        <f>VLOOKUP(A3280, Kickstarter!B:G, 6, FALSE)</f>
        <v>GB</v>
      </c>
      <c r="G3280" t="str">
        <f>VLOOKUP(A3280, Kickstarter!B:H, 7, FALSE)</f>
        <v>GBP</v>
      </c>
      <c r="H3280">
        <f>VLOOKUP(A3280, Kickstarter!B:I, 8, FALSE)</f>
        <v>1433017303</v>
      </c>
    </row>
    <row r="3281" spans="1:8" ht="60" x14ac:dyDescent="0.25">
      <c r="A3281" s="1" t="s">
        <v>3279</v>
      </c>
      <c r="B3281" s="1" t="str">
        <f>VLOOKUP(A3281, Kickstarter!B:C, 2, FALSE)</f>
        <v>LOOKING FOR GOOD PEOPLE to help fund our production of "Good People" with Kia Hellman &amp; Shayne Anderson, directed by Christine Dunford.</v>
      </c>
      <c r="C3281" s="9">
        <f>VLOOKUP(A3281, Kickstarter!B:E, 3, FALSE)</f>
        <v>5800</v>
      </c>
      <c r="D3281">
        <f>VLOOKUP(A3281, Kickstarter!B:E, 4, FALSE)</f>
        <v>6628</v>
      </c>
      <c r="E3281" t="str">
        <f>VLOOKUP(A3281, Kickstarter!B:F, 5, FALSE)</f>
        <v>successful</v>
      </c>
      <c r="F3281" t="str">
        <f>VLOOKUP(A3281, Kickstarter!B:G, 6, FALSE)</f>
        <v>US</v>
      </c>
      <c r="G3281" t="str">
        <f>VLOOKUP(A3281, Kickstarter!B:H, 7, FALSE)</f>
        <v>USD</v>
      </c>
      <c r="H3281">
        <f>VLOOKUP(A3281, Kickstarter!B:I, 8, FALSE)</f>
        <v>1459474059</v>
      </c>
    </row>
    <row r="3282" spans="1:8" ht="60" x14ac:dyDescent="0.25">
      <c r="A3282" s="1" t="s">
        <v>3280</v>
      </c>
      <c r="B3282" s="1" t="str">
        <f>VLOOKUP(A3282, Kickstarter!B:C, 2, FALSE)</f>
        <v>Support CPS students' travel to North Carolina to interview community members and produce the documentary play, Greensboro: A Requiem.</v>
      </c>
      <c r="C3282" s="9">
        <f>VLOOKUP(A3282, Kickstarter!B:E, 3, FALSE)</f>
        <v>2000</v>
      </c>
      <c r="D3282">
        <f>VLOOKUP(A3282, Kickstarter!B:E, 4, FALSE)</f>
        <v>2060</v>
      </c>
      <c r="E3282" t="str">
        <f>VLOOKUP(A3282, Kickstarter!B:F, 5, FALSE)</f>
        <v>successful</v>
      </c>
      <c r="F3282" t="str">
        <f>VLOOKUP(A3282, Kickstarter!B:G, 6, FALSE)</f>
        <v>US</v>
      </c>
      <c r="G3282" t="str">
        <f>VLOOKUP(A3282, Kickstarter!B:H, 7, FALSE)</f>
        <v>USD</v>
      </c>
      <c r="H3282">
        <f>VLOOKUP(A3282, Kickstarter!B:I, 8, FALSE)</f>
        <v>1433134800</v>
      </c>
    </row>
    <row r="3283" spans="1:8" ht="45" x14ac:dyDescent="0.25">
      <c r="A3283" s="1" t="s">
        <v>3281</v>
      </c>
      <c r="B3283" s="1" t="str">
        <f>VLOOKUP(A3283, Kickstarter!B:C, 2, FALSE)</f>
        <v>"This is how theater should connect to people"  Margo Jefferson, Pulitzer Prize winning critic</v>
      </c>
      <c r="C3283" s="9">
        <f>VLOOKUP(A3283, Kickstarter!B:E, 3, FALSE)</f>
        <v>5000</v>
      </c>
      <c r="D3283">
        <f>VLOOKUP(A3283, Kickstarter!B:E, 4, FALSE)</f>
        <v>6080</v>
      </c>
      <c r="E3283" t="str">
        <f>VLOOKUP(A3283, Kickstarter!B:F, 5, FALSE)</f>
        <v>successful</v>
      </c>
      <c r="F3283" t="str">
        <f>VLOOKUP(A3283, Kickstarter!B:G, 6, FALSE)</f>
        <v>US</v>
      </c>
      <c r="G3283" t="str">
        <f>VLOOKUP(A3283, Kickstarter!B:H, 7, FALSE)</f>
        <v>USD</v>
      </c>
      <c r="H3283">
        <f>VLOOKUP(A3283, Kickstarter!B:I, 8, FALSE)</f>
        <v>1441153705</v>
      </c>
    </row>
    <row r="3284" spans="1:8" ht="60" x14ac:dyDescent="0.25">
      <c r="A3284" s="1" t="s">
        <v>3282</v>
      </c>
      <c r="B3284" s="1" t="str">
        <f>VLOOKUP(A3284, Kickstarter!B:C, 2, FALSE)</f>
        <v>Two long-time pals, comedy veterans, have written a hilarious new play. Neil Simon-ish w modern social mores. Let's help them stage it.</v>
      </c>
      <c r="C3284" s="9">
        <f>VLOOKUP(A3284, Kickstarter!B:E, 3, FALSE)</f>
        <v>31000</v>
      </c>
      <c r="D3284">
        <f>VLOOKUP(A3284, Kickstarter!B:E, 4, FALSE)</f>
        <v>31820.5</v>
      </c>
      <c r="E3284" t="str">
        <f>VLOOKUP(A3284, Kickstarter!B:F, 5, FALSE)</f>
        <v>successful</v>
      </c>
      <c r="F3284" t="str">
        <f>VLOOKUP(A3284, Kickstarter!B:G, 6, FALSE)</f>
        <v>US</v>
      </c>
      <c r="G3284" t="str">
        <f>VLOOKUP(A3284, Kickstarter!B:H, 7, FALSE)</f>
        <v>USD</v>
      </c>
      <c r="H3284">
        <f>VLOOKUP(A3284, Kickstarter!B:I, 8, FALSE)</f>
        <v>1461904788</v>
      </c>
    </row>
    <row r="3285" spans="1:8" ht="60" x14ac:dyDescent="0.25">
      <c r="A3285" s="1" t="s">
        <v>3283</v>
      </c>
      <c r="B3285" s="1" t="str">
        <f>VLOOKUP(A3285, Kickstarter!B:C, 2, FALSE)</f>
        <v>'Gretel and Hansel' by Sam Leeves - an inclusive, multi-sensory theatre production for children aged seven to eleven and their families</v>
      </c>
      <c r="C3285" s="9">
        <f>VLOOKUP(A3285, Kickstarter!B:E, 3, FALSE)</f>
        <v>800</v>
      </c>
      <c r="D3285">
        <f>VLOOKUP(A3285, Kickstarter!B:E, 4, FALSE)</f>
        <v>838</v>
      </c>
      <c r="E3285" t="str">
        <f>VLOOKUP(A3285, Kickstarter!B:F, 5, FALSE)</f>
        <v>successful</v>
      </c>
      <c r="F3285" t="str">
        <f>VLOOKUP(A3285, Kickstarter!B:G, 6, FALSE)</f>
        <v>GB</v>
      </c>
      <c r="G3285" t="str">
        <f>VLOOKUP(A3285, Kickstarter!B:H, 7, FALSE)</f>
        <v>GBP</v>
      </c>
      <c r="H3285">
        <f>VLOOKUP(A3285, Kickstarter!B:I, 8, FALSE)</f>
        <v>1455138000</v>
      </c>
    </row>
    <row r="3286" spans="1:8" ht="45" x14ac:dyDescent="0.25">
      <c r="A3286" s="1" t="s">
        <v>3284</v>
      </c>
      <c r="B3286" s="1" t="str">
        <f>VLOOKUP(A3286, Kickstarter!B:C, 2, FALSE)</f>
        <v>Black Enough is an LSU student-staged performance exploring the effects of white supremacy on the black community.</v>
      </c>
      <c r="C3286" s="9">
        <f>VLOOKUP(A3286, Kickstarter!B:E, 3, FALSE)</f>
        <v>3000</v>
      </c>
      <c r="D3286">
        <f>VLOOKUP(A3286, Kickstarter!B:E, 4, FALSE)</f>
        <v>3048</v>
      </c>
      <c r="E3286" t="str">
        <f>VLOOKUP(A3286, Kickstarter!B:F, 5, FALSE)</f>
        <v>successful</v>
      </c>
      <c r="F3286" t="str">
        <f>VLOOKUP(A3286, Kickstarter!B:G, 6, FALSE)</f>
        <v>US</v>
      </c>
      <c r="G3286" t="str">
        <f>VLOOKUP(A3286, Kickstarter!B:H, 7, FALSE)</f>
        <v>USD</v>
      </c>
      <c r="H3286">
        <f>VLOOKUP(A3286, Kickstarter!B:I, 8, FALSE)</f>
        <v>1454047140</v>
      </c>
    </row>
    <row r="3287" spans="1:8" ht="15.75" x14ac:dyDescent="0.25">
      <c r="A3287" s="1" t="s">
        <v>3285</v>
      </c>
      <c r="B3287" s="1" t="str">
        <f>VLOOKUP(A3287, Kickstarter!B:C, 2, FALSE)</f>
        <v>A new play by Matthew Gasda</v>
      </c>
      <c r="C3287" s="9">
        <f>VLOOKUP(A3287, Kickstarter!B:E, 3, FALSE)</f>
        <v>4999</v>
      </c>
      <c r="D3287">
        <f>VLOOKUP(A3287, Kickstarter!B:E, 4, FALSE)</f>
        <v>5604</v>
      </c>
      <c r="E3287" t="str">
        <f>VLOOKUP(A3287, Kickstarter!B:F, 5, FALSE)</f>
        <v>successful</v>
      </c>
      <c r="F3287" t="str">
        <f>VLOOKUP(A3287, Kickstarter!B:G, 6, FALSE)</f>
        <v>US</v>
      </c>
      <c r="G3287" t="str">
        <f>VLOOKUP(A3287, Kickstarter!B:H, 7, FALSE)</f>
        <v>USD</v>
      </c>
      <c r="H3287">
        <f>VLOOKUP(A3287, Kickstarter!B:I, 8, FALSE)</f>
        <v>1488258000</v>
      </c>
    </row>
    <row r="3288" spans="1:8" ht="60" x14ac:dyDescent="0.25">
      <c r="A3288" s="1" t="s">
        <v>3286</v>
      </c>
      <c r="B3288" s="1" t="str">
        <f>VLOOKUP(A3288, Kickstarter!B:C, 2, FALSE)</f>
        <v>An ensemble-driven play inspired by real-life accounts about six young women who lost their fathers on 9/11. August 2016 at FringeNYC!</v>
      </c>
      <c r="C3288" s="9">
        <f>VLOOKUP(A3288, Kickstarter!B:E, 3, FALSE)</f>
        <v>15000</v>
      </c>
      <c r="D3288">
        <f>VLOOKUP(A3288, Kickstarter!B:E, 4, FALSE)</f>
        <v>15265</v>
      </c>
      <c r="E3288" t="str">
        <f>VLOOKUP(A3288, Kickstarter!B:F, 5, FALSE)</f>
        <v>successful</v>
      </c>
      <c r="F3288" t="str">
        <f>VLOOKUP(A3288, Kickstarter!B:G, 6, FALSE)</f>
        <v>US</v>
      </c>
      <c r="G3288" t="str">
        <f>VLOOKUP(A3288, Kickstarter!B:H, 7, FALSE)</f>
        <v>USD</v>
      </c>
      <c r="H3288">
        <f>VLOOKUP(A3288, Kickstarter!B:I, 8, FALSE)</f>
        <v>1471291782</v>
      </c>
    </row>
    <row r="3289" spans="1:8" ht="30" x14ac:dyDescent="0.25">
      <c r="A3289" s="1" t="s">
        <v>3287</v>
      </c>
      <c r="B3289" s="1" t="str">
        <f>VLOOKUP(A3289, Kickstarter!B:C, 2, FALSE)</f>
        <v>An inspirational one-man play about crisis, community, and the search for wholeness.</v>
      </c>
      <c r="C3289" s="9">
        <f>VLOOKUP(A3289, Kickstarter!B:E, 3, FALSE)</f>
        <v>2500</v>
      </c>
      <c r="D3289">
        <f>VLOOKUP(A3289, Kickstarter!B:E, 4, FALSE)</f>
        <v>2500</v>
      </c>
      <c r="E3289" t="str">
        <f>VLOOKUP(A3289, Kickstarter!B:F, 5, FALSE)</f>
        <v>successful</v>
      </c>
      <c r="F3289" t="str">
        <f>VLOOKUP(A3289, Kickstarter!B:G, 6, FALSE)</f>
        <v>CA</v>
      </c>
      <c r="G3289" t="str">
        <f>VLOOKUP(A3289, Kickstarter!B:H, 7, FALSE)</f>
        <v>CAD</v>
      </c>
      <c r="H3289">
        <f>VLOOKUP(A3289, Kickstarter!B:I, 8, FALSE)</f>
        <v>1448733628</v>
      </c>
    </row>
    <row r="3290" spans="1:8" ht="60" x14ac:dyDescent="0.25">
      <c r="A3290" s="1" t="s">
        <v>3288</v>
      </c>
      <c r="B3290" s="1" t="str">
        <f>VLOOKUP(A3290, Kickstarter!B:C, 2, FALSE)</f>
        <v>Cancer patient Anne Bartram's bucket list wish, is to have her new play performed at a London venue and reviewed by a national paper.</v>
      </c>
      <c r="C3290" s="9">
        <f>VLOOKUP(A3290, Kickstarter!B:E, 3, FALSE)</f>
        <v>10000</v>
      </c>
      <c r="D3290">
        <f>VLOOKUP(A3290, Kickstarter!B:E, 4, FALSE)</f>
        <v>10026.49</v>
      </c>
      <c r="E3290" t="str">
        <f>VLOOKUP(A3290, Kickstarter!B:F, 5, FALSE)</f>
        <v>successful</v>
      </c>
      <c r="F3290" t="str">
        <f>VLOOKUP(A3290, Kickstarter!B:G, 6, FALSE)</f>
        <v>GB</v>
      </c>
      <c r="G3290" t="str">
        <f>VLOOKUP(A3290, Kickstarter!B:H, 7, FALSE)</f>
        <v>GBP</v>
      </c>
      <c r="H3290">
        <f>VLOOKUP(A3290, Kickstarter!B:I, 8, FALSE)</f>
        <v>1466463600</v>
      </c>
    </row>
    <row r="3291" spans="1:8" ht="60" x14ac:dyDescent="0.25">
      <c r="A3291" s="1" t="s">
        <v>3289</v>
      </c>
      <c r="B3291" s="1" t="str">
        <f>VLOOKUP(A3291, Kickstarter!B:C, 2, FALSE)</f>
        <v>Ampersand Theatre's debut appearance at Edinburgh is in 2017 as Conversations With Rats opens at theSpace on the Mile, please help!</v>
      </c>
      <c r="C3291" s="9">
        <f>VLOOKUP(A3291, Kickstarter!B:E, 3, FALSE)</f>
        <v>500</v>
      </c>
      <c r="D3291">
        <f>VLOOKUP(A3291, Kickstarter!B:E, 4, FALSE)</f>
        <v>665.21</v>
      </c>
      <c r="E3291" t="str">
        <f>VLOOKUP(A3291, Kickstarter!B:F, 5, FALSE)</f>
        <v>successful</v>
      </c>
      <c r="F3291" t="str">
        <f>VLOOKUP(A3291, Kickstarter!B:G, 6, FALSE)</f>
        <v>GB</v>
      </c>
      <c r="G3291" t="str">
        <f>VLOOKUP(A3291, Kickstarter!B:H, 7, FALSE)</f>
        <v>GBP</v>
      </c>
      <c r="H3291">
        <f>VLOOKUP(A3291, Kickstarter!B:I, 8, FALSE)</f>
        <v>1487580602</v>
      </c>
    </row>
    <row r="3292" spans="1:8" ht="75" x14ac:dyDescent="0.25">
      <c r="A3292" s="1" t="s">
        <v>3290</v>
      </c>
      <c r="B3292" s="1" t="str">
        <f>VLOOKUP(A3292, Kickstarter!B:C, 2, FALSE)</f>
        <v>Pregnancy. Viagra. Murder. Nutella. What more could you want?
Help get JunkBox Theatre to Edinburgh Fringe 2017!</v>
      </c>
      <c r="C3292" s="9">
        <f>VLOOKUP(A3292, Kickstarter!B:E, 3, FALSE)</f>
        <v>2000</v>
      </c>
      <c r="D3292">
        <f>VLOOKUP(A3292, Kickstarter!B:E, 4, FALSE)</f>
        <v>2424</v>
      </c>
      <c r="E3292" t="str">
        <f>VLOOKUP(A3292, Kickstarter!B:F, 5, FALSE)</f>
        <v>successful</v>
      </c>
      <c r="F3292" t="str">
        <f>VLOOKUP(A3292, Kickstarter!B:G, 6, FALSE)</f>
        <v>GB</v>
      </c>
      <c r="G3292" t="str">
        <f>VLOOKUP(A3292, Kickstarter!B:H, 7, FALSE)</f>
        <v>GBP</v>
      </c>
      <c r="H3292">
        <f>VLOOKUP(A3292, Kickstarter!B:I, 8, FALSE)</f>
        <v>1489234891</v>
      </c>
    </row>
    <row r="3293" spans="1:8" ht="60" x14ac:dyDescent="0.25">
      <c r="A3293" s="1" t="s">
        <v>3291</v>
      </c>
      <c r="B3293" s="1" t="str">
        <f>VLOOKUP(A3293, Kickstarter!B:C, 2, FALSE)</f>
        <v>We are raising funds for our second production. This will be the first NYC Equity production of THE DRESSER since 1982. www.TETCNY.org</v>
      </c>
      <c r="C3293" s="9">
        <f>VLOOKUP(A3293, Kickstarter!B:E, 3, FALSE)</f>
        <v>500</v>
      </c>
      <c r="D3293">
        <f>VLOOKUP(A3293, Kickstarter!B:E, 4, FALSE)</f>
        <v>570</v>
      </c>
      <c r="E3293" t="str">
        <f>VLOOKUP(A3293, Kickstarter!B:F, 5, FALSE)</f>
        <v>successful</v>
      </c>
      <c r="F3293" t="str">
        <f>VLOOKUP(A3293, Kickstarter!B:G, 6, FALSE)</f>
        <v>US</v>
      </c>
      <c r="G3293" t="str">
        <f>VLOOKUP(A3293, Kickstarter!B:H, 7, FALSE)</f>
        <v>USD</v>
      </c>
      <c r="H3293">
        <f>VLOOKUP(A3293, Kickstarter!B:I, 8, FALSE)</f>
        <v>1442462340</v>
      </c>
    </row>
    <row r="3294" spans="1:8" ht="45" x14ac:dyDescent="0.25">
      <c r="A3294" s="1" t="s">
        <v>3292</v>
      </c>
      <c r="B3294" s="1" t="str">
        <f>VLOOKUP(A3294, Kickstarter!B:C, 2, FALSE)</f>
        <v>Iver Heath Drama Club is a not-for-profit community group and this year we are performing DICK WHITTINGTON.</v>
      </c>
      <c r="C3294" s="9">
        <f>VLOOKUP(A3294, Kickstarter!B:E, 3, FALSE)</f>
        <v>101</v>
      </c>
      <c r="D3294">
        <f>VLOOKUP(A3294, Kickstarter!B:E, 4, FALSE)</f>
        <v>289</v>
      </c>
      <c r="E3294" t="str">
        <f>VLOOKUP(A3294, Kickstarter!B:F, 5, FALSE)</f>
        <v>successful</v>
      </c>
      <c r="F3294" t="str">
        <f>VLOOKUP(A3294, Kickstarter!B:G, 6, FALSE)</f>
        <v>GB</v>
      </c>
      <c r="G3294" t="str">
        <f>VLOOKUP(A3294, Kickstarter!B:H, 7, FALSE)</f>
        <v>GBP</v>
      </c>
      <c r="H3294">
        <f>VLOOKUP(A3294, Kickstarter!B:I, 8, FALSE)</f>
        <v>1449257348</v>
      </c>
    </row>
    <row r="3295" spans="1:8" ht="60" x14ac:dyDescent="0.25">
      <c r="A3295" s="1" t="s">
        <v>3293</v>
      </c>
      <c r="B3295" s="1" t="str">
        <f>VLOOKUP(A3295, Kickstarter!B:C, 2, FALSE)</f>
        <v>In 1917 Rudolf Steiner's Threefold Social Organism was an attempt to save a devastated Europe. 100 years later do we have a new chance?</v>
      </c>
      <c r="C3295" s="9">
        <f>VLOOKUP(A3295, Kickstarter!B:E, 3, FALSE)</f>
        <v>4500</v>
      </c>
      <c r="D3295">
        <f>VLOOKUP(A3295, Kickstarter!B:E, 4, FALSE)</f>
        <v>7670</v>
      </c>
      <c r="E3295" t="str">
        <f>VLOOKUP(A3295, Kickstarter!B:F, 5, FALSE)</f>
        <v>successful</v>
      </c>
      <c r="F3295" t="str">
        <f>VLOOKUP(A3295, Kickstarter!B:G, 6, FALSE)</f>
        <v>NZ</v>
      </c>
      <c r="G3295" t="str">
        <f>VLOOKUP(A3295, Kickstarter!B:H, 7, FALSE)</f>
        <v>NZD</v>
      </c>
      <c r="H3295">
        <f>VLOOKUP(A3295, Kickstarter!B:I, 8, FALSE)</f>
        <v>1488622352</v>
      </c>
    </row>
    <row r="3296" spans="1:8" ht="60" x14ac:dyDescent="0.25">
      <c r="A3296" s="1" t="s">
        <v>3294</v>
      </c>
      <c r="B3296" s="1" t="str">
        <f>VLOOKUP(A3296, Kickstarter!B:C, 2, FALSE)</f>
        <v>A young theatre company promoting new talent and looking for help in funding our very first set for our black comedy "old man's Gift"</v>
      </c>
      <c r="C3296" s="9">
        <f>VLOOKUP(A3296, Kickstarter!B:E, 3, FALSE)</f>
        <v>600</v>
      </c>
      <c r="D3296">
        <f>VLOOKUP(A3296, Kickstarter!B:E, 4, FALSE)</f>
        <v>710</v>
      </c>
      <c r="E3296" t="str">
        <f>VLOOKUP(A3296, Kickstarter!B:F, 5, FALSE)</f>
        <v>successful</v>
      </c>
      <c r="F3296" t="str">
        <f>VLOOKUP(A3296, Kickstarter!B:G, 6, FALSE)</f>
        <v>GB</v>
      </c>
      <c r="G3296" t="str">
        <f>VLOOKUP(A3296, Kickstarter!B:H, 7, FALSE)</f>
        <v>GBP</v>
      </c>
      <c r="H3296">
        <f>VLOOKUP(A3296, Kickstarter!B:I, 8, FALSE)</f>
        <v>1434459554</v>
      </c>
    </row>
    <row r="3297" spans="1:8" ht="60" x14ac:dyDescent="0.25">
      <c r="A3297" s="1" t="s">
        <v>3295</v>
      </c>
      <c r="B3297" s="1" t="str">
        <f>VLOOKUP(A3297, Kickstarter!B:C, 2, FALSE)</f>
        <v>A comedic drama about The Devil and his quest to take a bride and to Hell with the consequences, no matter what they may be.</v>
      </c>
      <c r="C3297" s="9">
        <f>VLOOKUP(A3297, Kickstarter!B:E, 3, FALSE)</f>
        <v>700</v>
      </c>
      <c r="D3297">
        <f>VLOOKUP(A3297, Kickstarter!B:E, 4, FALSE)</f>
        <v>720.01</v>
      </c>
      <c r="E3297" t="str">
        <f>VLOOKUP(A3297, Kickstarter!B:F, 5, FALSE)</f>
        <v>successful</v>
      </c>
      <c r="F3297" t="str">
        <f>VLOOKUP(A3297, Kickstarter!B:G, 6, FALSE)</f>
        <v>GB</v>
      </c>
      <c r="G3297" t="str">
        <f>VLOOKUP(A3297, Kickstarter!B:H, 7, FALSE)</f>
        <v>GBP</v>
      </c>
      <c r="H3297">
        <f>VLOOKUP(A3297, Kickstarter!B:I, 8, FALSE)</f>
        <v>1474886229</v>
      </c>
    </row>
    <row r="3298" spans="1:8" ht="60" x14ac:dyDescent="0.25">
      <c r="A3298" s="1" t="s">
        <v>3296</v>
      </c>
      <c r="B3298" s="1" t="str">
        <f>VLOOKUP(A3298, Kickstarter!B:C, 2, FALSE)</f>
        <v>A dark theatrical comedy about four actors recording a warped radio version of Lewis Carroll's 'Alice's Adventures in Wonderland'.</v>
      </c>
      <c r="C3298" s="9">
        <f>VLOOKUP(A3298, Kickstarter!B:E, 3, FALSE)</f>
        <v>1500</v>
      </c>
      <c r="D3298">
        <f>VLOOKUP(A3298, Kickstarter!B:E, 4, FALSE)</f>
        <v>2161</v>
      </c>
      <c r="E3298" t="str">
        <f>VLOOKUP(A3298, Kickstarter!B:F, 5, FALSE)</f>
        <v>successful</v>
      </c>
      <c r="F3298" t="str">
        <f>VLOOKUP(A3298, Kickstarter!B:G, 6, FALSE)</f>
        <v>GB</v>
      </c>
      <c r="G3298" t="str">
        <f>VLOOKUP(A3298, Kickstarter!B:H, 7, FALSE)</f>
        <v>GBP</v>
      </c>
      <c r="H3298">
        <f>VLOOKUP(A3298, Kickstarter!B:I, 8, FALSE)</f>
        <v>1448229600</v>
      </c>
    </row>
    <row r="3299" spans="1:8" ht="45" x14ac:dyDescent="0.25">
      <c r="A3299" s="1" t="s">
        <v>3297</v>
      </c>
      <c r="B3299" s="1" t="str">
        <f>VLOOKUP(A3299, Kickstarter!B:C, 2, FALSE)</f>
        <v>A father loses his family in a freak plane crash and goes on to murder the air traffic controller he holds responsible.</v>
      </c>
      <c r="C3299" s="9">
        <f>VLOOKUP(A3299, Kickstarter!B:E, 3, FALSE)</f>
        <v>5500</v>
      </c>
      <c r="D3299">
        <f>VLOOKUP(A3299, Kickstarter!B:E, 4, FALSE)</f>
        <v>5504</v>
      </c>
      <c r="E3299" t="str">
        <f>VLOOKUP(A3299, Kickstarter!B:F, 5, FALSE)</f>
        <v>successful</v>
      </c>
      <c r="F3299" t="str">
        <f>VLOOKUP(A3299, Kickstarter!B:G, 6, FALSE)</f>
        <v>GB</v>
      </c>
      <c r="G3299" t="str">
        <f>VLOOKUP(A3299, Kickstarter!B:H, 7, FALSE)</f>
        <v>GBP</v>
      </c>
      <c r="H3299">
        <f>VLOOKUP(A3299, Kickstarter!B:I, 8, FALSE)</f>
        <v>1438037940</v>
      </c>
    </row>
    <row r="3300" spans="1:8" ht="60" x14ac:dyDescent="0.25">
      <c r="A3300" s="1" t="s">
        <v>3298</v>
      </c>
      <c r="B3300" s="1" t="str">
        <f>VLOOKUP(A3300, Kickstarter!B:C, 2, FALSE)</f>
        <v>A stylishly sinister story about blood, guns, and raw ambition. You can help Great Minds bring the world's most dangerous play to life!</v>
      </c>
      <c r="C3300" s="9">
        <f>VLOOKUP(A3300, Kickstarter!B:E, 3, FALSE)</f>
        <v>10000</v>
      </c>
      <c r="D3300">
        <f>VLOOKUP(A3300, Kickstarter!B:E, 4, FALSE)</f>
        <v>10173</v>
      </c>
      <c r="E3300" t="str">
        <f>VLOOKUP(A3300, Kickstarter!B:F, 5, FALSE)</f>
        <v>successful</v>
      </c>
      <c r="F3300" t="str">
        <f>VLOOKUP(A3300, Kickstarter!B:G, 6, FALSE)</f>
        <v>US</v>
      </c>
      <c r="G3300" t="str">
        <f>VLOOKUP(A3300, Kickstarter!B:H, 7, FALSE)</f>
        <v>USD</v>
      </c>
      <c r="H3300">
        <f>VLOOKUP(A3300, Kickstarter!B:I, 8, FALSE)</f>
        <v>1442102400</v>
      </c>
    </row>
    <row r="3301" spans="1:8" ht="60" x14ac:dyDescent="0.25">
      <c r="A3301" s="1" t="s">
        <v>3299</v>
      </c>
      <c r="B3301" s="1" t="str">
        <f>VLOOKUP(A3301, Kickstarter!B:C, 2, FALSE)</f>
        <v>A quick-witted original comedy that follows a group of eccentric friends as they attend an engagement party gone terribly wrong!</v>
      </c>
      <c r="C3301" s="9">
        <f>VLOOKUP(A3301, Kickstarter!B:E, 3, FALSE)</f>
        <v>3000</v>
      </c>
      <c r="D3301">
        <f>VLOOKUP(A3301, Kickstarter!B:E, 4, FALSE)</f>
        <v>3486</v>
      </c>
      <c r="E3301" t="str">
        <f>VLOOKUP(A3301, Kickstarter!B:F, 5, FALSE)</f>
        <v>successful</v>
      </c>
      <c r="F3301" t="str">
        <f>VLOOKUP(A3301, Kickstarter!B:G, 6, FALSE)</f>
        <v>US</v>
      </c>
      <c r="G3301" t="str">
        <f>VLOOKUP(A3301, Kickstarter!B:H, 7, FALSE)</f>
        <v>USD</v>
      </c>
      <c r="H3301">
        <f>VLOOKUP(A3301, Kickstarter!B:I, 8, FALSE)</f>
        <v>1444860063</v>
      </c>
    </row>
    <row r="3302" spans="1:8" ht="45" x14ac:dyDescent="0.25">
      <c r="A3302" s="1" t="s">
        <v>3300</v>
      </c>
      <c r="B3302" s="1" t="str">
        <f>VLOOKUP(A3302, Kickstarter!B:C, 2, FALSE)</f>
        <v>A subversive parody about the two people for whom the hills were NOT alive with THE SOUND OF MUSIC.</v>
      </c>
      <c r="C3302" s="9">
        <f>VLOOKUP(A3302, Kickstarter!B:E, 3, FALSE)</f>
        <v>3000</v>
      </c>
      <c r="D3302">
        <f>VLOOKUP(A3302, Kickstarter!B:E, 4, FALSE)</f>
        <v>4085</v>
      </c>
      <c r="E3302" t="str">
        <f>VLOOKUP(A3302, Kickstarter!B:F, 5, FALSE)</f>
        <v>successful</v>
      </c>
      <c r="F3302" t="str">
        <f>VLOOKUP(A3302, Kickstarter!B:G, 6, FALSE)</f>
        <v>US</v>
      </c>
      <c r="G3302" t="str">
        <f>VLOOKUP(A3302, Kickstarter!B:H, 7, FALSE)</f>
        <v>USD</v>
      </c>
      <c r="H3302">
        <f>VLOOKUP(A3302, Kickstarter!B:I, 8, FALSE)</f>
        <v>1430329862</v>
      </c>
    </row>
    <row r="3303" spans="1:8" ht="60" x14ac:dyDescent="0.25">
      <c r="A3303" s="1" t="s">
        <v>3301</v>
      </c>
      <c r="B3303" s="1" t="str">
        <f>VLOOKUP(A3303, Kickstarter!B:C, 2, FALSE)</f>
        <v>The US premiere of the controversial new Polish play the authorities don't want you to see, staged by an award-winning director.</v>
      </c>
      <c r="C3303" s="9">
        <f>VLOOKUP(A3303, Kickstarter!B:E, 3, FALSE)</f>
        <v>3000</v>
      </c>
      <c r="D3303">
        <f>VLOOKUP(A3303, Kickstarter!B:E, 4, FALSE)</f>
        <v>4004</v>
      </c>
      <c r="E3303" t="str">
        <f>VLOOKUP(A3303, Kickstarter!B:F, 5, FALSE)</f>
        <v>successful</v>
      </c>
      <c r="F3303" t="str">
        <f>VLOOKUP(A3303, Kickstarter!B:G, 6, FALSE)</f>
        <v>US</v>
      </c>
      <c r="G3303" t="str">
        <f>VLOOKUP(A3303, Kickstarter!B:H, 7, FALSE)</f>
        <v>USD</v>
      </c>
      <c r="H3303">
        <f>VLOOKUP(A3303, Kickstarter!B:I, 8, FALSE)</f>
        <v>1470034740</v>
      </c>
    </row>
    <row r="3304" spans="1:8" ht="15.75" x14ac:dyDescent="0.25">
      <c r="A3304" s="1" t="s">
        <v>3302</v>
      </c>
      <c r="B3304" s="1" t="str">
        <f>VLOOKUP(A3304, Kickstarter!B:C, 2, FALSE)</f>
        <v>FilosofÃ­a de los anÃ³nimos</v>
      </c>
      <c r="C3304" s="9">
        <f>VLOOKUP(A3304, Kickstarter!B:E, 3, FALSE)</f>
        <v>8400</v>
      </c>
      <c r="D3304">
        <f>VLOOKUP(A3304, Kickstarter!B:E, 4, FALSE)</f>
        <v>8685</v>
      </c>
      <c r="E3304" t="str">
        <f>VLOOKUP(A3304, Kickstarter!B:F, 5, FALSE)</f>
        <v>successful</v>
      </c>
      <c r="F3304" t="str">
        <f>VLOOKUP(A3304, Kickstarter!B:G, 6, FALSE)</f>
        <v>ES</v>
      </c>
      <c r="G3304" t="str">
        <f>VLOOKUP(A3304, Kickstarter!B:H, 7, FALSE)</f>
        <v>EUR</v>
      </c>
      <c r="H3304">
        <f>VLOOKUP(A3304, Kickstarter!B:I, 8, FALSE)</f>
        <v>1481099176</v>
      </c>
    </row>
    <row r="3305" spans="1:8" ht="60" x14ac:dyDescent="0.25">
      <c r="A3305" s="1" t="s">
        <v>3303</v>
      </c>
      <c r="B3305" s="1" t="str">
        <f>VLOOKUP(A3305, Kickstarter!B:C, 2, FALSE)</f>
        <v>VisiÃ³n Latino Theatre Company was founded by three young latino professionals sharing the stories of everyday latinos.</v>
      </c>
      <c r="C3305" s="9">
        <f>VLOOKUP(A3305, Kickstarter!B:E, 3, FALSE)</f>
        <v>1800</v>
      </c>
      <c r="D3305">
        <f>VLOOKUP(A3305, Kickstarter!B:E, 4, FALSE)</f>
        <v>2086</v>
      </c>
      <c r="E3305" t="str">
        <f>VLOOKUP(A3305, Kickstarter!B:F, 5, FALSE)</f>
        <v>successful</v>
      </c>
      <c r="F3305" t="str">
        <f>VLOOKUP(A3305, Kickstarter!B:G, 6, FALSE)</f>
        <v>US</v>
      </c>
      <c r="G3305" t="str">
        <f>VLOOKUP(A3305, Kickstarter!B:H, 7, FALSE)</f>
        <v>USD</v>
      </c>
      <c r="H3305">
        <f>VLOOKUP(A3305, Kickstarter!B:I, 8, FALSE)</f>
        <v>1427553484</v>
      </c>
    </row>
    <row r="3306" spans="1:8" ht="45" x14ac:dyDescent="0.25">
      <c r="A3306" s="1" t="s">
        <v>3304</v>
      </c>
      <c r="B3306" s="1" t="str">
        <f>VLOOKUP(A3306, Kickstarter!B:C, 2, FALSE)</f>
        <v>A musical comedy production celebrating the unique, lovable, insufferable ski culture of the modern day mountain town.</v>
      </c>
      <c r="C3306" s="9">
        <f>VLOOKUP(A3306, Kickstarter!B:E, 3, FALSE)</f>
        <v>15000</v>
      </c>
      <c r="D3306">
        <f>VLOOKUP(A3306, Kickstarter!B:E, 4, FALSE)</f>
        <v>15677.5</v>
      </c>
      <c r="E3306" t="str">
        <f>VLOOKUP(A3306, Kickstarter!B:F, 5, FALSE)</f>
        <v>successful</v>
      </c>
      <c r="F3306" t="str">
        <f>VLOOKUP(A3306, Kickstarter!B:G, 6, FALSE)</f>
        <v>US</v>
      </c>
      <c r="G3306" t="str">
        <f>VLOOKUP(A3306, Kickstarter!B:H, 7, FALSE)</f>
        <v>USD</v>
      </c>
      <c r="H3306">
        <f>VLOOKUP(A3306, Kickstarter!B:I, 8, FALSE)</f>
        <v>1482418752</v>
      </c>
    </row>
    <row r="3307" spans="1:8" ht="60" x14ac:dyDescent="0.25">
      <c r="A3307" s="1" t="s">
        <v>3305</v>
      </c>
      <c r="B3307" s="1" t="str">
        <f>VLOOKUP(A3307, Kickstarter!B:C, 2, FALSE)</f>
        <v>The Judgement of Paris is an exciting, inspirational poem set to run Oct. 2, 3 &amp; 4 at Plays &amp; Players, but we need funding and fans.</v>
      </c>
      <c r="C3307" s="9">
        <f>VLOOKUP(A3307, Kickstarter!B:E, 3, FALSE)</f>
        <v>4000</v>
      </c>
      <c r="D3307">
        <f>VLOOKUP(A3307, Kickstarter!B:E, 4, FALSE)</f>
        <v>4081</v>
      </c>
      <c r="E3307" t="str">
        <f>VLOOKUP(A3307, Kickstarter!B:F, 5, FALSE)</f>
        <v>successful</v>
      </c>
      <c r="F3307" t="str">
        <f>VLOOKUP(A3307, Kickstarter!B:G, 6, FALSE)</f>
        <v>US</v>
      </c>
      <c r="G3307" t="str">
        <f>VLOOKUP(A3307, Kickstarter!B:H, 7, FALSE)</f>
        <v>USD</v>
      </c>
      <c r="H3307">
        <f>VLOOKUP(A3307, Kickstarter!B:I, 8, FALSE)</f>
        <v>1438374748</v>
      </c>
    </row>
    <row r="3308" spans="1:8" ht="60" x14ac:dyDescent="0.25">
      <c r="A3308" s="1" t="s">
        <v>3306</v>
      </c>
      <c r="B3308" s="1" t="str">
        <f>VLOOKUP(A3308, Kickstarter!B:C, 2, FALSE)</f>
        <v>The Shakespeare All-Stars are producing "The Complete Works of William Shakespeare (Abridged)" June 23 - July 3. This time with ladies!</v>
      </c>
      <c r="C3308" s="9">
        <f>VLOOKUP(A3308, Kickstarter!B:E, 3, FALSE)</f>
        <v>1500</v>
      </c>
      <c r="D3308">
        <f>VLOOKUP(A3308, Kickstarter!B:E, 4, FALSE)</f>
        <v>2630</v>
      </c>
      <c r="E3308" t="str">
        <f>VLOOKUP(A3308, Kickstarter!B:F, 5, FALSE)</f>
        <v>successful</v>
      </c>
      <c r="F3308" t="str">
        <f>VLOOKUP(A3308, Kickstarter!B:G, 6, FALSE)</f>
        <v>US</v>
      </c>
      <c r="G3308" t="str">
        <f>VLOOKUP(A3308, Kickstarter!B:H, 7, FALSE)</f>
        <v>USD</v>
      </c>
      <c r="H3308">
        <f>VLOOKUP(A3308, Kickstarter!B:I, 8, FALSE)</f>
        <v>1465527600</v>
      </c>
    </row>
    <row r="3309" spans="1:8" ht="60" x14ac:dyDescent="0.25">
      <c r="A3309" s="1" t="s">
        <v>3307</v>
      </c>
      <c r="B3309" s="1" t="str">
        <f>VLOOKUP(A3309, Kickstarter!B:C, 2, FALSE)</f>
        <v>A group of Stanford students are going to present Jean-Paul Sartre's play, The Respectful Prostitute, at the end of Spring quarter.</v>
      </c>
      <c r="C3309" s="9">
        <f>VLOOKUP(A3309, Kickstarter!B:E, 3, FALSE)</f>
        <v>1000</v>
      </c>
      <c r="D3309">
        <f>VLOOKUP(A3309, Kickstarter!B:E, 4, FALSE)</f>
        <v>1066.8</v>
      </c>
      <c r="E3309" t="str">
        <f>VLOOKUP(A3309, Kickstarter!B:F, 5, FALSE)</f>
        <v>successful</v>
      </c>
      <c r="F3309" t="str">
        <f>VLOOKUP(A3309, Kickstarter!B:G, 6, FALSE)</f>
        <v>US</v>
      </c>
      <c r="G3309" t="str">
        <f>VLOOKUP(A3309, Kickstarter!B:H, 7, FALSE)</f>
        <v>USD</v>
      </c>
      <c r="H3309">
        <f>VLOOKUP(A3309, Kickstarter!B:I, 8, FALSE)</f>
        <v>1463275339</v>
      </c>
    </row>
    <row r="3310" spans="1:8" ht="45" x14ac:dyDescent="0.25">
      <c r="A3310" s="1" t="s">
        <v>3308</v>
      </c>
      <c r="B3310" s="1" t="str">
        <f>VLOOKUP(A3310, Kickstarter!B:C, 2, FALSE)</f>
        <v>Descend into the dark world of steampunk noir in this thrilling new play, written by Maggie Lee and directed by Amy Poisson!</v>
      </c>
      <c r="C3310" s="9">
        <f>VLOOKUP(A3310, Kickstarter!B:E, 3, FALSE)</f>
        <v>3500</v>
      </c>
      <c r="D3310">
        <f>VLOOKUP(A3310, Kickstarter!B:E, 4, FALSE)</f>
        <v>4280</v>
      </c>
      <c r="E3310" t="str">
        <f>VLOOKUP(A3310, Kickstarter!B:F, 5, FALSE)</f>
        <v>successful</v>
      </c>
      <c r="F3310" t="str">
        <f>VLOOKUP(A3310, Kickstarter!B:G, 6, FALSE)</f>
        <v>US</v>
      </c>
      <c r="G3310" t="str">
        <f>VLOOKUP(A3310, Kickstarter!B:H, 7, FALSE)</f>
        <v>USD</v>
      </c>
      <c r="H3310">
        <f>VLOOKUP(A3310, Kickstarter!B:I, 8, FALSE)</f>
        <v>1460581365</v>
      </c>
    </row>
    <row r="3311" spans="1:8" ht="30" x14ac:dyDescent="0.25">
      <c r="A3311" s="1" t="s">
        <v>3309</v>
      </c>
      <c r="B3311" s="1" t="str">
        <f>VLOOKUP(A3311, Kickstarter!B:C, 2, FALSE)</f>
        <v>Two unlikely friends, a garage, tinned beans &amp; the end of the world.</v>
      </c>
      <c r="C3311" s="9">
        <f>VLOOKUP(A3311, Kickstarter!B:E, 3, FALSE)</f>
        <v>350</v>
      </c>
      <c r="D3311">
        <f>VLOOKUP(A3311, Kickstarter!B:E, 4, FALSE)</f>
        <v>558</v>
      </c>
      <c r="E3311" t="str">
        <f>VLOOKUP(A3311, Kickstarter!B:F, 5, FALSE)</f>
        <v>successful</v>
      </c>
      <c r="F3311" t="str">
        <f>VLOOKUP(A3311, Kickstarter!B:G, 6, FALSE)</f>
        <v>GB</v>
      </c>
      <c r="G3311" t="str">
        <f>VLOOKUP(A3311, Kickstarter!B:H, 7, FALSE)</f>
        <v>GBP</v>
      </c>
      <c r="H3311">
        <f>VLOOKUP(A3311, Kickstarter!B:I, 8, FALSE)</f>
        <v>1476632178</v>
      </c>
    </row>
    <row r="3312" spans="1:8" ht="45" x14ac:dyDescent="0.25">
      <c r="A3312" s="1" t="s">
        <v>3310</v>
      </c>
      <c r="B3312" s="1" t="str">
        <f>VLOOKUP(A3312, Kickstarter!B:C, 2, FALSE)</f>
        <v>A new play about coming coming home, recovery, and trying to find God in the process.</v>
      </c>
      <c r="C3312" s="9">
        <f>VLOOKUP(A3312, Kickstarter!B:E, 3, FALSE)</f>
        <v>6500</v>
      </c>
      <c r="D3312">
        <f>VLOOKUP(A3312, Kickstarter!B:E, 4, FALSE)</f>
        <v>6505</v>
      </c>
      <c r="E3312" t="str">
        <f>VLOOKUP(A3312, Kickstarter!B:F, 5, FALSE)</f>
        <v>successful</v>
      </c>
      <c r="F3312" t="str">
        <f>VLOOKUP(A3312, Kickstarter!B:G, 6, FALSE)</f>
        <v>US</v>
      </c>
      <c r="G3312" t="str">
        <f>VLOOKUP(A3312, Kickstarter!B:H, 7, FALSE)</f>
        <v>USD</v>
      </c>
      <c r="H3312">
        <f>VLOOKUP(A3312, Kickstarter!B:I, 8, FALSE)</f>
        <v>1444169825</v>
      </c>
    </row>
    <row r="3313" spans="1:8" ht="45" x14ac:dyDescent="0.25">
      <c r="A3313" s="1" t="s">
        <v>3311</v>
      </c>
      <c r="B3313" s="1" t="str">
        <f>VLOOKUP(A3313, Kickstarter!B:C, 2, FALSE)</f>
        <v>Sherlock Holmes's "Case of the Blue Carbuncle" &amp; "Case of the Dying Detective" staged as One Act Plays this December.</v>
      </c>
      <c r="C3313" s="9">
        <f>VLOOKUP(A3313, Kickstarter!B:E, 3, FALSE)</f>
        <v>2500</v>
      </c>
      <c r="D3313">
        <f>VLOOKUP(A3313, Kickstarter!B:E, 4, FALSE)</f>
        <v>2746</v>
      </c>
      <c r="E3313" t="str">
        <f>VLOOKUP(A3313, Kickstarter!B:F, 5, FALSE)</f>
        <v>successful</v>
      </c>
      <c r="F3313" t="str">
        <f>VLOOKUP(A3313, Kickstarter!B:G, 6, FALSE)</f>
        <v>US</v>
      </c>
      <c r="G3313" t="str">
        <f>VLOOKUP(A3313, Kickstarter!B:H, 7, FALSE)</f>
        <v>USD</v>
      </c>
      <c r="H3313">
        <f>VLOOKUP(A3313, Kickstarter!B:I, 8, FALSE)</f>
        <v>1445065210</v>
      </c>
    </row>
    <row r="3314" spans="1:8" ht="60" x14ac:dyDescent="0.25">
      <c r="A3314" s="1" t="s">
        <v>3312</v>
      </c>
      <c r="B3314" s="1" t="str">
        <f>VLOOKUP(A3314, Kickstarter!B:C, 2, FALSE)</f>
        <v>Bare Theatre presents one of Shakespeare's most notorious characters in the final chapter of the War of the Roses saga.</v>
      </c>
      <c r="C3314" s="9">
        <f>VLOOKUP(A3314, Kickstarter!B:E, 3, FALSE)</f>
        <v>2500</v>
      </c>
      <c r="D3314">
        <f>VLOOKUP(A3314, Kickstarter!B:E, 4, FALSE)</f>
        <v>2501</v>
      </c>
      <c r="E3314" t="str">
        <f>VLOOKUP(A3314, Kickstarter!B:F, 5, FALSE)</f>
        <v>successful</v>
      </c>
      <c r="F3314" t="str">
        <f>VLOOKUP(A3314, Kickstarter!B:G, 6, FALSE)</f>
        <v>US</v>
      </c>
      <c r="G3314" t="str">
        <f>VLOOKUP(A3314, Kickstarter!B:H, 7, FALSE)</f>
        <v>USD</v>
      </c>
      <c r="H3314">
        <f>VLOOKUP(A3314, Kickstarter!B:I, 8, FALSE)</f>
        <v>1478901600</v>
      </c>
    </row>
    <row r="3315" spans="1:8" ht="45" x14ac:dyDescent="0.25">
      <c r="A3315" s="1" t="s">
        <v>3313</v>
      </c>
      <c r="B3315" s="1" t="str">
        <f>VLOOKUP(A3315, Kickstarter!B:C, 2, FALSE)</f>
        <v>A modern reworking of Shakespeare's histories and tragedies in iambic pentameter to talk of death, love, and race.</v>
      </c>
      <c r="C3315" s="9">
        <f>VLOOKUP(A3315, Kickstarter!B:E, 3, FALSE)</f>
        <v>2000</v>
      </c>
      <c r="D3315">
        <f>VLOOKUP(A3315, Kickstarter!B:E, 4, FALSE)</f>
        <v>2321</v>
      </c>
      <c r="E3315" t="str">
        <f>VLOOKUP(A3315, Kickstarter!B:F, 5, FALSE)</f>
        <v>successful</v>
      </c>
      <c r="F3315" t="str">
        <f>VLOOKUP(A3315, Kickstarter!B:G, 6, FALSE)</f>
        <v>US</v>
      </c>
      <c r="G3315" t="str">
        <f>VLOOKUP(A3315, Kickstarter!B:H, 7, FALSE)</f>
        <v>USD</v>
      </c>
      <c r="H3315">
        <f>VLOOKUP(A3315, Kickstarter!B:I, 8, FALSE)</f>
        <v>1453856400</v>
      </c>
    </row>
    <row r="3316" spans="1:8" ht="60" x14ac:dyDescent="0.25">
      <c r="A3316" s="1" t="s">
        <v>3314</v>
      </c>
      <c r="B3316" s="1" t="str">
        <f>VLOOKUP(A3316, Kickstarter!B:C, 2, FALSE)</f>
        <v>I want to add a new perspective to the cycling safety debate by taking my play THE WHITE BIKE to the Edinburgh Festival of Cycling</v>
      </c>
      <c r="C3316" s="9">
        <f>VLOOKUP(A3316, Kickstarter!B:E, 3, FALSE)</f>
        <v>800</v>
      </c>
      <c r="D3316">
        <f>VLOOKUP(A3316, Kickstarter!B:E, 4, FALSE)</f>
        <v>1686</v>
      </c>
      <c r="E3316" t="str">
        <f>VLOOKUP(A3316, Kickstarter!B:F, 5, FALSE)</f>
        <v>successful</v>
      </c>
      <c r="F3316" t="str">
        <f>VLOOKUP(A3316, Kickstarter!B:G, 6, FALSE)</f>
        <v>GB</v>
      </c>
      <c r="G3316" t="str">
        <f>VLOOKUP(A3316, Kickstarter!B:H, 7, FALSE)</f>
        <v>GBP</v>
      </c>
      <c r="H3316">
        <f>VLOOKUP(A3316, Kickstarter!B:I, 8, FALSE)</f>
        <v>1431115500</v>
      </c>
    </row>
    <row r="3317" spans="1:8" ht="45" x14ac:dyDescent="0.25">
      <c r="A3317" s="1" t="s">
        <v>3315</v>
      </c>
      <c r="B3317" s="1" t="str">
        <f>VLOOKUP(A3317, Kickstarter!B:C, 2, FALSE)</f>
        <v>Help Prospero take its Dark Retelling of the "Red" story to Edinburgh! The Forest breathes and waits...will you join us?</v>
      </c>
      <c r="C3317" s="9">
        <f>VLOOKUP(A3317, Kickstarter!B:E, 3, FALSE)</f>
        <v>4000</v>
      </c>
      <c r="D3317">
        <f>VLOOKUP(A3317, Kickstarter!B:E, 4, FALSE)</f>
        <v>4400</v>
      </c>
      <c r="E3317" t="str">
        <f>VLOOKUP(A3317, Kickstarter!B:F, 5, FALSE)</f>
        <v>successful</v>
      </c>
      <c r="F3317" t="str">
        <f>VLOOKUP(A3317, Kickstarter!B:G, 6, FALSE)</f>
        <v>GB</v>
      </c>
      <c r="G3317" t="str">
        <f>VLOOKUP(A3317, Kickstarter!B:H, 7, FALSE)</f>
        <v>GBP</v>
      </c>
      <c r="H3317">
        <f>VLOOKUP(A3317, Kickstarter!B:I, 8, FALSE)</f>
        <v>1462519041</v>
      </c>
    </row>
    <row r="3318" spans="1:8" ht="75" x14ac:dyDescent="0.25">
      <c r="A3318" s="1" t="s">
        <v>3316</v>
      </c>
      <c r="B3318" s="1" t="str">
        <f>VLOOKUP(A3318, Kickstarter!B:C, 2, FALSE)</f>
        <v>Gorgeousness that which sits in the root of Loveness.
Other than this there is no endearment for or otherwise
to describe.</v>
      </c>
      <c r="C3318" s="9">
        <f>VLOOKUP(A3318, Kickstarter!B:E, 3, FALSE)</f>
        <v>11737</v>
      </c>
      <c r="D3318">
        <f>VLOOKUP(A3318, Kickstarter!B:E, 4, FALSE)</f>
        <v>11747.18</v>
      </c>
      <c r="E3318" t="str">
        <f>VLOOKUP(A3318, Kickstarter!B:F, 5, FALSE)</f>
        <v>successful</v>
      </c>
      <c r="F3318" t="str">
        <f>VLOOKUP(A3318, Kickstarter!B:G, 6, FALSE)</f>
        <v>US</v>
      </c>
      <c r="G3318" t="str">
        <f>VLOOKUP(A3318, Kickstarter!B:H, 7, FALSE)</f>
        <v>USD</v>
      </c>
      <c r="H3318">
        <f>VLOOKUP(A3318, Kickstarter!B:I, 8, FALSE)</f>
        <v>1407506040</v>
      </c>
    </row>
    <row r="3319" spans="1:8" ht="45" x14ac:dyDescent="0.25">
      <c r="A3319" s="1" t="s">
        <v>3317</v>
      </c>
      <c r="B3319" s="1" t="str">
        <f>VLOOKUP(A3319, Kickstarter!B:C, 2, FALSE)</f>
        <v>Andy Boyd's epic new satire about heroes and villains, humankind's search for glory, and fascism in America</v>
      </c>
      <c r="C3319" s="9">
        <f>VLOOKUP(A3319, Kickstarter!B:E, 3, FALSE)</f>
        <v>1050</v>
      </c>
      <c r="D3319">
        <f>VLOOKUP(A3319, Kickstarter!B:E, 4, FALSE)</f>
        <v>1115</v>
      </c>
      <c r="E3319" t="str">
        <f>VLOOKUP(A3319, Kickstarter!B:F, 5, FALSE)</f>
        <v>successful</v>
      </c>
      <c r="F3319" t="str">
        <f>VLOOKUP(A3319, Kickstarter!B:G, 6, FALSE)</f>
        <v>US</v>
      </c>
      <c r="G3319" t="str">
        <f>VLOOKUP(A3319, Kickstarter!B:H, 7, FALSE)</f>
        <v>USD</v>
      </c>
      <c r="H3319">
        <f>VLOOKUP(A3319, Kickstarter!B:I, 8, FALSE)</f>
        <v>1465347424</v>
      </c>
    </row>
    <row r="3320" spans="1:8" ht="30" x14ac:dyDescent="0.25">
      <c r="A3320" s="1" t="s">
        <v>3318</v>
      </c>
      <c r="B3320" s="1" t="str">
        <f>VLOOKUP(A3320, Kickstarter!B:C, 2, FALSE)</f>
        <v>Help us strengthen and inspire disability arts in Atlantic Canada</v>
      </c>
      <c r="C3320" s="9">
        <f>VLOOKUP(A3320, Kickstarter!B:E, 3, FALSE)</f>
        <v>2000</v>
      </c>
      <c r="D3320">
        <f>VLOOKUP(A3320, Kickstarter!B:E, 4, FALSE)</f>
        <v>2512</v>
      </c>
      <c r="E3320" t="str">
        <f>VLOOKUP(A3320, Kickstarter!B:F, 5, FALSE)</f>
        <v>successful</v>
      </c>
      <c r="F3320" t="str">
        <f>VLOOKUP(A3320, Kickstarter!B:G, 6, FALSE)</f>
        <v>CA</v>
      </c>
      <c r="G3320" t="str">
        <f>VLOOKUP(A3320, Kickstarter!B:H, 7, FALSE)</f>
        <v>CAD</v>
      </c>
      <c r="H3320">
        <f>VLOOKUP(A3320, Kickstarter!B:I, 8, FALSE)</f>
        <v>1460341800</v>
      </c>
    </row>
    <row r="3321" spans="1:8" ht="60" x14ac:dyDescent="0.25">
      <c r="A3321" s="1" t="s">
        <v>3319</v>
      </c>
      <c r="B3321" s="1" t="str">
        <f>VLOOKUP(A3321, Kickstarter!B:C, 2, FALSE)</f>
        <v>Down the Rabbit Hole is an exciting new play by Not Just Theatre Productions. To be performed at Matthew's Yard Theatre in Feb 2015</v>
      </c>
      <c r="C3321" s="9">
        <f>VLOOKUP(A3321, Kickstarter!B:E, 3, FALSE)</f>
        <v>500</v>
      </c>
      <c r="D3321">
        <f>VLOOKUP(A3321, Kickstarter!B:E, 4, FALSE)</f>
        <v>540</v>
      </c>
      <c r="E3321" t="str">
        <f>VLOOKUP(A3321, Kickstarter!B:F, 5, FALSE)</f>
        <v>successful</v>
      </c>
      <c r="F3321" t="str">
        <f>VLOOKUP(A3321, Kickstarter!B:G, 6, FALSE)</f>
        <v>GB</v>
      </c>
      <c r="G3321" t="str">
        <f>VLOOKUP(A3321, Kickstarter!B:H, 7, FALSE)</f>
        <v>GBP</v>
      </c>
      <c r="H3321">
        <f>VLOOKUP(A3321, Kickstarter!B:I, 8, FALSE)</f>
        <v>1422712986</v>
      </c>
    </row>
    <row r="3322" spans="1:8" ht="45" x14ac:dyDescent="0.25">
      <c r="A3322" s="1" t="s">
        <v>3320</v>
      </c>
      <c r="B3322" s="1" t="str">
        <f>VLOOKUP(A3322, Kickstarter!B:C, 2, FALSE)</f>
        <v>Imaginary Theater Company presents two modern day tall tales about family, resilience and redemption.</v>
      </c>
      <c r="C3322" s="9">
        <f>VLOOKUP(A3322, Kickstarter!B:E, 3, FALSE)</f>
        <v>2500</v>
      </c>
      <c r="D3322">
        <f>VLOOKUP(A3322, Kickstarter!B:E, 4, FALSE)</f>
        <v>2525</v>
      </c>
      <c r="E3322" t="str">
        <f>VLOOKUP(A3322, Kickstarter!B:F, 5, FALSE)</f>
        <v>successful</v>
      </c>
      <c r="F3322" t="str">
        <f>VLOOKUP(A3322, Kickstarter!B:G, 6, FALSE)</f>
        <v>US</v>
      </c>
      <c r="G3322" t="str">
        <f>VLOOKUP(A3322, Kickstarter!B:H, 7, FALSE)</f>
        <v>USD</v>
      </c>
      <c r="H3322">
        <f>VLOOKUP(A3322, Kickstarter!B:I, 8, FALSE)</f>
        <v>1466557557</v>
      </c>
    </row>
    <row r="3323" spans="1:8" ht="60" x14ac:dyDescent="0.25">
      <c r="A3323" s="1" t="s">
        <v>3321</v>
      </c>
      <c r="B3323" s="1" t="str">
        <f>VLOOKUP(A3323, Kickstarter!B:C, 2, FALSE)</f>
        <v>Help WSC Avant Bard bring to life the US premiere of a theatrical retelling of 1001 Nights, adapted by Hanan al Shaykh &amp; Tim Supple!</v>
      </c>
      <c r="C3323" s="9">
        <f>VLOOKUP(A3323, Kickstarter!B:E, 3, FALSE)</f>
        <v>500</v>
      </c>
      <c r="D3323">
        <f>VLOOKUP(A3323, Kickstarter!B:E, 4, FALSE)</f>
        <v>537</v>
      </c>
      <c r="E3323" t="str">
        <f>VLOOKUP(A3323, Kickstarter!B:F, 5, FALSE)</f>
        <v>successful</v>
      </c>
      <c r="F3323" t="str">
        <f>VLOOKUP(A3323, Kickstarter!B:G, 6, FALSE)</f>
        <v>US</v>
      </c>
      <c r="G3323" t="str">
        <f>VLOOKUP(A3323, Kickstarter!B:H, 7, FALSE)</f>
        <v>USD</v>
      </c>
      <c r="H3323">
        <f>VLOOKUP(A3323, Kickstarter!B:I, 8, FALSE)</f>
        <v>1413431940</v>
      </c>
    </row>
    <row r="3324" spans="1:8" ht="60" x14ac:dyDescent="0.25">
      <c r="A3324" s="1" t="s">
        <v>3322</v>
      </c>
      <c r="B3324" s="1" t="str">
        <f>VLOOKUP(A3324, Kickstarter!B:C, 2, FALSE)</f>
        <v>Familiar Strangers follows the journey of a community of people living homeless on the streets in and around Tompkins Square Park.</v>
      </c>
      <c r="C3324" s="9">
        <f>VLOOKUP(A3324, Kickstarter!B:E, 3, FALSE)</f>
        <v>3300</v>
      </c>
      <c r="D3324">
        <f>VLOOKUP(A3324, Kickstarter!B:E, 4, FALSE)</f>
        <v>3350</v>
      </c>
      <c r="E3324" t="str">
        <f>VLOOKUP(A3324, Kickstarter!B:F, 5, FALSE)</f>
        <v>successful</v>
      </c>
      <c r="F3324" t="str">
        <f>VLOOKUP(A3324, Kickstarter!B:G, 6, FALSE)</f>
        <v>US</v>
      </c>
      <c r="G3324" t="str">
        <f>VLOOKUP(A3324, Kickstarter!B:H, 7, FALSE)</f>
        <v>USD</v>
      </c>
      <c r="H3324">
        <f>VLOOKUP(A3324, Kickstarter!B:I, 8, FALSE)</f>
        <v>1466567700</v>
      </c>
    </row>
    <row r="3325" spans="1:8" ht="60" x14ac:dyDescent="0.25">
      <c r="A3325" s="1" t="s">
        <v>3323</v>
      </c>
      <c r="B3325" s="1" t="str">
        <f>VLOOKUP(A3325, Kickstarter!B:C, 2, FALSE)</f>
        <v>Young adult theatre makers from London are raising money to cover costs for touring with their current production MigrantsÂ´ Rhapsody.</v>
      </c>
      <c r="C3325" s="9">
        <f>VLOOKUP(A3325, Kickstarter!B:E, 3, FALSE)</f>
        <v>1000</v>
      </c>
      <c r="D3325">
        <f>VLOOKUP(A3325, Kickstarter!B:E, 4, FALSE)</f>
        <v>1259</v>
      </c>
      <c r="E3325" t="str">
        <f>VLOOKUP(A3325, Kickstarter!B:F, 5, FALSE)</f>
        <v>successful</v>
      </c>
      <c r="F3325" t="str">
        <f>VLOOKUP(A3325, Kickstarter!B:G, 6, FALSE)</f>
        <v>GB</v>
      </c>
      <c r="G3325" t="str">
        <f>VLOOKUP(A3325, Kickstarter!B:H, 7, FALSE)</f>
        <v>GBP</v>
      </c>
      <c r="H3325">
        <f>VLOOKUP(A3325, Kickstarter!B:I, 8, FALSE)</f>
        <v>1474793208</v>
      </c>
    </row>
    <row r="3326" spans="1:8" ht="45" x14ac:dyDescent="0.25">
      <c r="A3326" s="1" t="s">
        <v>3324</v>
      </c>
      <c r="B3326" s="1" t="str">
        <f>VLOOKUP(A3326, Kickstarter!B:C, 2, FALSE)</f>
        <v>The play tells the story of Jim and Doyler and their friendship on the brink of Irish independence.</v>
      </c>
      <c r="C3326" s="9">
        <f>VLOOKUP(A3326, Kickstarter!B:E, 3, FALSE)</f>
        <v>1500</v>
      </c>
      <c r="D3326">
        <f>VLOOKUP(A3326, Kickstarter!B:E, 4, FALSE)</f>
        <v>1525</v>
      </c>
      <c r="E3326" t="str">
        <f>VLOOKUP(A3326, Kickstarter!B:F, 5, FALSE)</f>
        <v>successful</v>
      </c>
      <c r="F3326" t="str">
        <f>VLOOKUP(A3326, Kickstarter!B:G, 6, FALSE)</f>
        <v>IE</v>
      </c>
      <c r="G3326" t="str">
        <f>VLOOKUP(A3326, Kickstarter!B:H, 7, FALSE)</f>
        <v>EUR</v>
      </c>
      <c r="H3326">
        <f>VLOOKUP(A3326, Kickstarter!B:I, 8, FALSE)</f>
        <v>1465135190</v>
      </c>
    </row>
    <row r="3327" spans="1:8" ht="60" x14ac:dyDescent="0.25">
      <c r="A3327" s="1" t="s">
        <v>3325</v>
      </c>
      <c r="B3327" s="1" t="str">
        <f>VLOOKUP(A3327, Kickstarter!B:C, 2, FALSE)</f>
        <v>Innovative Theatre Company Needs You To Reach Funding Requirements. We Are So Close We Can Smell It! Thank You In Advance.</v>
      </c>
      <c r="C3327" s="9">
        <f>VLOOKUP(A3327, Kickstarter!B:E, 3, FALSE)</f>
        <v>400</v>
      </c>
      <c r="D3327">
        <f>VLOOKUP(A3327, Kickstarter!B:E, 4, FALSE)</f>
        <v>450</v>
      </c>
      <c r="E3327" t="str">
        <f>VLOOKUP(A3327, Kickstarter!B:F, 5, FALSE)</f>
        <v>successful</v>
      </c>
      <c r="F3327" t="str">
        <f>VLOOKUP(A3327, Kickstarter!B:G, 6, FALSE)</f>
        <v>GB</v>
      </c>
      <c r="G3327" t="str">
        <f>VLOOKUP(A3327, Kickstarter!B:H, 7, FALSE)</f>
        <v>GBP</v>
      </c>
      <c r="H3327">
        <f>VLOOKUP(A3327, Kickstarter!B:I, 8, FALSE)</f>
        <v>1428256277</v>
      </c>
    </row>
    <row r="3328" spans="1:8" ht="60" x14ac:dyDescent="0.25">
      <c r="A3328" s="1" t="s">
        <v>3326</v>
      </c>
      <c r="B3328" s="1" t="str">
        <f>VLOOKUP(A3328, Kickstarter!B:C, 2, FALSE)</f>
        <v>An edgy, hilarious, compassionate and honest show to help caregivers find courage, trust their instincts and above all, to laugh.</v>
      </c>
      <c r="C3328" s="9">
        <f>VLOOKUP(A3328, Kickstarter!B:E, 3, FALSE)</f>
        <v>8000</v>
      </c>
      <c r="D3328">
        <f>VLOOKUP(A3328, Kickstarter!B:E, 4, FALSE)</f>
        <v>8110</v>
      </c>
      <c r="E3328" t="str">
        <f>VLOOKUP(A3328, Kickstarter!B:F, 5, FALSE)</f>
        <v>successful</v>
      </c>
      <c r="F3328" t="str">
        <f>VLOOKUP(A3328, Kickstarter!B:G, 6, FALSE)</f>
        <v>US</v>
      </c>
      <c r="G3328" t="str">
        <f>VLOOKUP(A3328, Kickstarter!B:H, 7, FALSE)</f>
        <v>USD</v>
      </c>
      <c r="H3328">
        <f>VLOOKUP(A3328, Kickstarter!B:I, 8, FALSE)</f>
        <v>1425830905</v>
      </c>
    </row>
    <row r="3329" spans="1:8" ht="60" x14ac:dyDescent="0.25">
      <c r="A3329" s="1" t="s">
        <v>3327</v>
      </c>
      <c r="B3329" s="1" t="str">
        <f>VLOOKUP(A3329, Kickstarter!B:C, 2, FALSE)</f>
        <v>After 3 successful nights last year, Itch+Scratch are back. New writing, live music and party fun. Best New Theatre, Great Night Out.</v>
      </c>
      <c r="C3329" s="9">
        <f>VLOOKUP(A3329, Kickstarter!B:E, 3, FALSE)</f>
        <v>800</v>
      </c>
      <c r="D3329">
        <f>VLOOKUP(A3329, Kickstarter!B:E, 4, FALSE)</f>
        <v>810</v>
      </c>
      <c r="E3329" t="str">
        <f>VLOOKUP(A3329, Kickstarter!B:F, 5, FALSE)</f>
        <v>successful</v>
      </c>
      <c r="F3329" t="str">
        <f>VLOOKUP(A3329, Kickstarter!B:G, 6, FALSE)</f>
        <v>GB</v>
      </c>
      <c r="G3329" t="str">
        <f>VLOOKUP(A3329, Kickstarter!B:H, 7, FALSE)</f>
        <v>GBP</v>
      </c>
      <c r="H3329">
        <f>VLOOKUP(A3329, Kickstarter!B:I, 8, FALSE)</f>
        <v>1462697966</v>
      </c>
    </row>
    <row r="3330" spans="1:8" ht="45" x14ac:dyDescent="0.25">
      <c r="A3330" s="1" t="s">
        <v>3328</v>
      </c>
      <c r="B3330" s="1" t="str">
        <f>VLOOKUP(A3330, Kickstarter!B:C, 2, FALSE)</f>
        <v>"3 Days In Savannah" explores the issues of love, racism, and regret while reminding us that, "life is a game and love is the prize."</v>
      </c>
      <c r="C3330" s="9">
        <f>VLOOKUP(A3330, Kickstarter!B:E, 3, FALSE)</f>
        <v>1800</v>
      </c>
      <c r="D3330">
        <f>VLOOKUP(A3330, Kickstarter!B:E, 4, FALSE)</f>
        <v>2635</v>
      </c>
      <c r="E3330" t="str">
        <f>VLOOKUP(A3330, Kickstarter!B:F, 5, FALSE)</f>
        <v>successful</v>
      </c>
      <c r="F3330" t="str">
        <f>VLOOKUP(A3330, Kickstarter!B:G, 6, FALSE)</f>
        <v>US</v>
      </c>
      <c r="G3330" t="str">
        <f>VLOOKUP(A3330, Kickstarter!B:H, 7, FALSE)</f>
        <v>USD</v>
      </c>
      <c r="H3330">
        <f>VLOOKUP(A3330, Kickstarter!B:I, 8, FALSE)</f>
        <v>1404522000</v>
      </c>
    </row>
    <row r="3331" spans="1:8" ht="45" x14ac:dyDescent="0.25">
      <c r="A3331" s="1" t="s">
        <v>3329</v>
      </c>
      <c r="B3331" s="1" t="str">
        <f>VLOOKUP(A3331, Kickstarter!B:C, 2, FALSE)</f>
        <v>Jestia and Raedon is a brand new romantic comedy play going to the Edinburgh Fringe Festival this summer.</v>
      </c>
      <c r="C3331" s="9">
        <f>VLOOKUP(A3331, Kickstarter!B:E, 3, FALSE)</f>
        <v>1000</v>
      </c>
      <c r="D3331">
        <f>VLOOKUP(A3331, Kickstarter!B:E, 4, FALSE)</f>
        <v>1168</v>
      </c>
      <c r="E3331" t="str">
        <f>VLOOKUP(A3331, Kickstarter!B:F, 5, FALSE)</f>
        <v>successful</v>
      </c>
      <c r="F3331" t="str">
        <f>VLOOKUP(A3331, Kickstarter!B:G, 6, FALSE)</f>
        <v>GB</v>
      </c>
      <c r="G3331" t="str">
        <f>VLOOKUP(A3331, Kickstarter!B:H, 7, FALSE)</f>
        <v>GBP</v>
      </c>
      <c r="H3331">
        <f>VLOOKUP(A3331, Kickstarter!B:I, 8, FALSE)</f>
        <v>1406502000</v>
      </c>
    </row>
    <row r="3332" spans="1:8" ht="45" x14ac:dyDescent="0.25">
      <c r="A3332" s="1" t="s">
        <v>3330</v>
      </c>
      <c r="B3332" s="1" t="str">
        <f>VLOOKUP(A3332, Kickstarter!B:C, 2, FALSE)</f>
        <v>"Tissue" is a play about Breast Cancer. Produced by MonkeyBond theatre co.ltd to raise awareness for Breast cancer.</v>
      </c>
      <c r="C3332" s="9">
        <f>VLOOKUP(A3332, Kickstarter!B:E, 3, FALSE)</f>
        <v>1500</v>
      </c>
      <c r="D3332">
        <f>VLOOKUP(A3332, Kickstarter!B:E, 4, FALSE)</f>
        <v>1594</v>
      </c>
      <c r="E3332" t="str">
        <f>VLOOKUP(A3332, Kickstarter!B:F, 5, FALSE)</f>
        <v>successful</v>
      </c>
      <c r="F3332" t="str">
        <f>VLOOKUP(A3332, Kickstarter!B:G, 6, FALSE)</f>
        <v>GB</v>
      </c>
      <c r="G3332" t="str">
        <f>VLOOKUP(A3332, Kickstarter!B:H, 7, FALSE)</f>
        <v>GBP</v>
      </c>
      <c r="H3332">
        <f>VLOOKUP(A3332, Kickstarter!B:I, 8, FALSE)</f>
        <v>1427919468</v>
      </c>
    </row>
    <row r="3333" spans="1:8" ht="60" x14ac:dyDescent="0.25">
      <c r="A3333" s="1" t="s">
        <v>3331</v>
      </c>
      <c r="B3333" s="1" t="str">
        <f>VLOOKUP(A3333, Kickstarter!B:C, 2, FALSE)</f>
        <v>Battle Stage Plays is seeking to raise funds to cover developmental costs and move closer towards touring our dynamic hit stage plays.</v>
      </c>
      <c r="C3333" s="9">
        <f>VLOOKUP(A3333, Kickstarter!B:E, 3, FALSE)</f>
        <v>5000</v>
      </c>
      <c r="D3333">
        <f>VLOOKUP(A3333, Kickstarter!B:E, 4, FALSE)</f>
        <v>5226</v>
      </c>
      <c r="E3333" t="str">
        <f>VLOOKUP(A3333, Kickstarter!B:F, 5, FALSE)</f>
        <v>successful</v>
      </c>
      <c r="F3333" t="str">
        <f>VLOOKUP(A3333, Kickstarter!B:G, 6, FALSE)</f>
        <v>US</v>
      </c>
      <c r="G3333" t="str">
        <f>VLOOKUP(A3333, Kickstarter!B:H, 7, FALSE)</f>
        <v>USD</v>
      </c>
      <c r="H3333">
        <f>VLOOKUP(A3333, Kickstarter!B:I, 8, FALSE)</f>
        <v>1444149886</v>
      </c>
    </row>
    <row r="3334" spans="1:8" ht="45" x14ac:dyDescent="0.25">
      <c r="A3334" s="1" t="s">
        <v>3332</v>
      </c>
      <c r="B3334" s="1" t="str">
        <f>VLOOKUP(A3334, Kickstarter!B:C, 2, FALSE)</f>
        <v>Two marine biologists are at odds during an important expedition. When a stranded shark refuses to die, things get weird.</v>
      </c>
      <c r="C3334" s="9">
        <f>VLOOKUP(A3334, Kickstarter!B:E, 3, FALSE)</f>
        <v>6000</v>
      </c>
      <c r="D3334">
        <f>VLOOKUP(A3334, Kickstarter!B:E, 4, FALSE)</f>
        <v>6000</v>
      </c>
      <c r="E3334" t="str">
        <f>VLOOKUP(A3334, Kickstarter!B:F, 5, FALSE)</f>
        <v>successful</v>
      </c>
      <c r="F3334" t="str">
        <f>VLOOKUP(A3334, Kickstarter!B:G, 6, FALSE)</f>
        <v>US</v>
      </c>
      <c r="G3334" t="str">
        <f>VLOOKUP(A3334, Kickstarter!B:H, 7, FALSE)</f>
        <v>USD</v>
      </c>
      <c r="H3334">
        <f>VLOOKUP(A3334, Kickstarter!B:I, 8, FALSE)</f>
        <v>1405802330</v>
      </c>
    </row>
    <row r="3335" spans="1:8" ht="60" x14ac:dyDescent="0.25">
      <c r="A3335" s="1" t="s">
        <v>3333</v>
      </c>
      <c r="B3335" s="1" t="str">
        <f>VLOOKUP(A3335, Kickstarter!B:C, 2, FALSE)</f>
        <v>Providence's Latino theater, ECAS Theater, is headed to Cuba in July to premiere an original Cuban play there. Help us make history!</v>
      </c>
      <c r="C3335" s="9">
        <f>VLOOKUP(A3335, Kickstarter!B:E, 3, FALSE)</f>
        <v>3500</v>
      </c>
      <c r="D3335">
        <f>VLOOKUP(A3335, Kickstarter!B:E, 4, FALSE)</f>
        <v>3660</v>
      </c>
      <c r="E3335" t="str">
        <f>VLOOKUP(A3335, Kickstarter!B:F, 5, FALSE)</f>
        <v>successful</v>
      </c>
      <c r="F3335" t="str">
        <f>VLOOKUP(A3335, Kickstarter!B:G, 6, FALSE)</f>
        <v>US</v>
      </c>
      <c r="G3335" t="str">
        <f>VLOOKUP(A3335, Kickstarter!B:H, 7, FALSE)</f>
        <v>USD</v>
      </c>
      <c r="H3335">
        <f>VLOOKUP(A3335, Kickstarter!B:I, 8, FALSE)</f>
        <v>1434384880</v>
      </c>
    </row>
    <row r="3336" spans="1:8" ht="45" x14ac:dyDescent="0.25">
      <c r="A3336" s="1" t="s">
        <v>3334</v>
      </c>
      <c r="B3336" s="1" t="str">
        <f>VLOOKUP(A3336, Kickstarter!B:C, 2, FALSE)</f>
        <v>The Saltbox Theatre Collective is a brand new not-for-profit theatre company in Illinois.</v>
      </c>
      <c r="C3336" s="9">
        <f>VLOOKUP(A3336, Kickstarter!B:E, 3, FALSE)</f>
        <v>3871</v>
      </c>
      <c r="D3336">
        <f>VLOOKUP(A3336, Kickstarter!B:E, 4, FALSE)</f>
        <v>5366</v>
      </c>
      <c r="E3336" t="str">
        <f>VLOOKUP(A3336, Kickstarter!B:F, 5, FALSE)</f>
        <v>successful</v>
      </c>
      <c r="F3336" t="str">
        <f>VLOOKUP(A3336, Kickstarter!B:G, 6, FALSE)</f>
        <v>US</v>
      </c>
      <c r="G3336" t="str">
        <f>VLOOKUP(A3336, Kickstarter!B:H, 7, FALSE)</f>
        <v>USD</v>
      </c>
      <c r="H3336">
        <f>VLOOKUP(A3336, Kickstarter!B:I, 8, FALSE)</f>
        <v>1438259422</v>
      </c>
    </row>
    <row r="3337" spans="1:8" ht="60" x14ac:dyDescent="0.25">
      <c r="A3337" s="1" t="s">
        <v>3335</v>
      </c>
      <c r="B3337" s="1" t="str">
        <f>VLOOKUP(A3337, Kickstarter!B:C, 2, FALSE)</f>
        <v>Phantom Pain - a new play promoting mental health awareness written and performed by fledgling theatre company Unhinged Creations.</v>
      </c>
      <c r="C3337" s="9">
        <f>VLOOKUP(A3337, Kickstarter!B:E, 3, FALSE)</f>
        <v>5000</v>
      </c>
      <c r="D3337">
        <f>VLOOKUP(A3337, Kickstarter!B:E, 4, FALSE)</f>
        <v>5016</v>
      </c>
      <c r="E3337" t="str">
        <f>VLOOKUP(A3337, Kickstarter!B:F, 5, FALSE)</f>
        <v>successful</v>
      </c>
      <c r="F3337" t="str">
        <f>VLOOKUP(A3337, Kickstarter!B:G, 6, FALSE)</f>
        <v>GB</v>
      </c>
      <c r="G3337" t="str">
        <f>VLOOKUP(A3337, Kickstarter!B:H, 7, FALSE)</f>
        <v>GBP</v>
      </c>
      <c r="H3337">
        <f>VLOOKUP(A3337, Kickstarter!B:I, 8, FALSE)</f>
        <v>1407106800</v>
      </c>
    </row>
    <row r="3338" spans="1:8" ht="45" x14ac:dyDescent="0.25">
      <c r="A3338" s="1" t="s">
        <v>3336</v>
      </c>
      <c r="B3338" s="1" t="str">
        <f>VLOOKUP(A3338, Kickstarter!B:C, 2, FALSE)</f>
        <v>A theatrical adaptation of Oscar Wilde's short stories, presented by Suitcase Civilians at The Space, April 5-10 2016.</v>
      </c>
      <c r="C3338" s="9">
        <f>VLOOKUP(A3338, Kickstarter!B:E, 3, FALSE)</f>
        <v>250</v>
      </c>
      <c r="D3338">
        <f>VLOOKUP(A3338, Kickstarter!B:E, 4, FALSE)</f>
        <v>250</v>
      </c>
      <c r="E3338" t="str">
        <f>VLOOKUP(A3338, Kickstarter!B:F, 5, FALSE)</f>
        <v>successful</v>
      </c>
      <c r="F3338" t="str">
        <f>VLOOKUP(A3338, Kickstarter!B:G, 6, FALSE)</f>
        <v>GB</v>
      </c>
      <c r="G3338" t="str">
        <f>VLOOKUP(A3338, Kickstarter!B:H, 7, FALSE)</f>
        <v>GBP</v>
      </c>
      <c r="H3338">
        <f>VLOOKUP(A3338, Kickstarter!B:I, 8, FALSE)</f>
        <v>1459845246</v>
      </c>
    </row>
    <row r="3339" spans="1:8" ht="45" x14ac:dyDescent="0.25">
      <c r="A3339" s="1" t="s">
        <v>3337</v>
      </c>
      <c r="B3339" s="1" t="str">
        <f>VLOOKUP(A3339, Kickstarter!B:C, 2, FALSE)</f>
        <v>StoneCrabs is thrilled to bring to the UK the first English production of Philipp LÃ¶hleâ€™s play Das Ding (The Thing).</v>
      </c>
      <c r="C3339" s="9">
        <f>VLOOKUP(A3339, Kickstarter!B:E, 3, FALSE)</f>
        <v>2500</v>
      </c>
      <c r="D3339">
        <f>VLOOKUP(A3339, Kickstarter!B:E, 4, FALSE)</f>
        <v>2755</v>
      </c>
      <c r="E3339" t="str">
        <f>VLOOKUP(A3339, Kickstarter!B:F, 5, FALSE)</f>
        <v>successful</v>
      </c>
      <c r="F3339" t="str">
        <f>VLOOKUP(A3339, Kickstarter!B:G, 6, FALSE)</f>
        <v>GB</v>
      </c>
      <c r="G3339" t="str">
        <f>VLOOKUP(A3339, Kickstarter!B:H, 7, FALSE)</f>
        <v>GBP</v>
      </c>
      <c r="H3339">
        <f>VLOOKUP(A3339, Kickstarter!B:I, 8, FALSE)</f>
        <v>1412974800</v>
      </c>
    </row>
    <row r="3340" spans="1:8" ht="30" x14ac:dyDescent="0.25">
      <c r="A3340" s="1" t="s">
        <v>3338</v>
      </c>
      <c r="B3340" s="1" t="str">
        <f>VLOOKUP(A3340, Kickstarter!B:C, 2, FALSE)</f>
        <v>Join Estelle Parsons in support of Theater That Looks and Sounds Like America</v>
      </c>
      <c r="C3340" s="9">
        <f>VLOOKUP(A3340, Kickstarter!B:E, 3, FALSE)</f>
        <v>15000</v>
      </c>
      <c r="D3340">
        <f>VLOOKUP(A3340, Kickstarter!B:E, 4, FALSE)</f>
        <v>15327</v>
      </c>
      <c r="E3340" t="str">
        <f>VLOOKUP(A3340, Kickstarter!B:F, 5, FALSE)</f>
        <v>successful</v>
      </c>
      <c r="F3340" t="str">
        <f>VLOOKUP(A3340, Kickstarter!B:G, 6, FALSE)</f>
        <v>US</v>
      </c>
      <c r="G3340" t="str">
        <f>VLOOKUP(A3340, Kickstarter!B:H, 7, FALSE)</f>
        <v>USD</v>
      </c>
      <c r="H3340">
        <f>VLOOKUP(A3340, Kickstarter!B:I, 8, FALSE)</f>
        <v>1487944080</v>
      </c>
    </row>
    <row r="3341" spans="1:8" ht="45" x14ac:dyDescent="0.25">
      <c r="A3341" s="1" t="s">
        <v>3339</v>
      </c>
      <c r="B3341" s="1" t="str">
        <f>VLOOKUP(A3341, Kickstarter!B:C, 2, FALSE)</f>
        <v>FPLA presents FRIENDS IN TRANSIENT PLACES by Jonathan Caren: a magical story of modern life.</v>
      </c>
      <c r="C3341" s="9">
        <f>VLOOKUP(A3341, Kickstarter!B:E, 3, FALSE)</f>
        <v>8000</v>
      </c>
      <c r="D3341">
        <f>VLOOKUP(A3341, Kickstarter!B:E, 4, FALSE)</f>
        <v>8348</v>
      </c>
      <c r="E3341" t="str">
        <f>VLOOKUP(A3341, Kickstarter!B:F, 5, FALSE)</f>
        <v>successful</v>
      </c>
      <c r="F3341" t="str">
        <f>VLOOKUP(A3341, Kickstarter!B:G, 6, FALSE)</f>
        <v>US</v>
      </c>
      <c r="G3341" t="str">
        <f>VLOOKUP(A3341, Kickstarter!B:H, 7, FALSE)</f>
        <v>USD</v>
      </c>
      <c r="H3341">
        <f>VLOOKUP(A3341, Kickstarter!B:I, 8, FALSE)</f>
        <v>1469721518</v>
      </c>
    </row>
    <row r="3342" spans="1:8" ht="60" x14ac:dyDescent="0.25">
      <c r="A3342" s="1" t="s">
        <v>3340</v>
      </c>
      <c r="B3342" s="1" t="str">
        <f>VLOOKUP(A3342, Kickstarter!B:C, 2, FALSE)</f>
        <v>The Eno River Players is a community theater in Durham, North Carolina. We are trying to raise money to get our second show on its feet</v>
      </c>
      <c r="C3342" s="9">
        <f>VLOOKUP(A3342, Kickstarter!B:E, 3, FALSE)</f>
        <v>3000</v>
      </c>
      <c r="D3342">
        <f>VLOOKUP(A3342, Kickstarter!B:E, 4, FALSE)</f>
        <v>4145</v>
      </c>
      <c r="E3342" t="str">
        <f>VLOOKUP(A3342, Kickstarter!B:F, 5, FALSE)</f>
        <v>successful</v>
      </c>
      <c r="F3342" t="str">
        <f>VLOOKUP(A3342, Kickstarter!B:G, 6, FALSE)</f>
        <v>US</v>
      </c>
      <c r="G3342" t="str">
        <f>VLOOKUP(A3342, Kickstarter!B:H, 7, FALSE)</f>
        <v>USD</v>
      </c>
      <c r="H3342">
        <f>VLOOKUP(A3342, Kickstarter!B:I, 8, FALSE)</f>
        <v>1481066554</v>
      </c>
    </row>
    <row r="3343" spans="1:8" ht="60" x14ac:dyDescent="0.25">
      <c r="A3343" s="1" t="s">
        <v>3341</v>
      </c>
      <c r="B3343" s="1" t="str">
        <f>VLOOKUP(A3343, Kickstarter!B:C, 2, FALSE)</f>
        <v>A London flat, two stories play simultaneously. Irish mapmaker 1821, Iranian artist present day. Each senses the other. Worlds collide.</v>
      </c>
      <c r="C3343" s="9">
        <f>VLOOKUP(A3343, Kickstarter!B:E, 3, FALSE)</f>
        <v>3350</v>
      </c>
      <c r="D3343">
        <f>VLOOKUP(A3343, Kickstarter!B:E, 4, FALSE)</f>
        <v>3350</v>
      </c>
      <c r="E3343" t="str">
        <f>VLOOKUP(A3343, Kickstarter!B:F, 5, FALSE)</f>
        <v>successful</v>
      </c>
      <c r="F3343" t="str">
        <f>VLOOKUP(A3343, Kickstarter!B:G, 6, FALSE)</f>
        <v>GB</v>
      </c>
      <c r="G3343" t="str">
        <f>VLOOKUP(A3343, Kickstarter!B:H, 7, FALSE)</f>
        <v>GBP</v>
      </c>
      <c r="H3343">
        <f>VLOOKUP(A3343, Kickstarter!B:I, 8, FALSE)</f>
        <v>1465750800</v>
      </c>
    </row>
    <row r="3344" spans="1:8" ht="45" x14ac:dyDescent="0.25">
      <c r="A3344" s="1" t="s">
        <v>3342</v>
      </c>
      <c r="B3344" s="1" t="str">
        <f>VLOOKUP(A3344, Kickstarter!B:C, 2, FALSE)</f>
        <v>We believe in the power of stories to change the world. Theatre that inspires transformation.</v>
      </c>
      <c r="C3344" s="9">
        <f>VLOOKUP(A3344, Kickstarter!B:E, 3, FALSE)</f>
        <v>6000</v>
      </c>
      <c r="D3344">
        <f>VLOOKUP(A3344, Kickstarter!B:E, 4, FALSE)</f>
        <v>6100</v>
      </c>
      <c r="E3344" t="str">
        <f>VLOOKUP(A3344, Kickstarter!B:F, 5, FALSE)</f>
        <v>successful</v>
      </c>
      <c r="F3344" t="str">
        <f>VLOOKUP(A3344, Kickstarter!B:G, 6, FALSE)</f>
        <v>US</v>
      </c>
      <c r="G3344" t="str">
        <f>VLOOKUP(A3344, Kickstarter!B:H, 7, FALSE)</f>
        <v>USD</v>
      </c>
      <c r="H3344">
        <f>VLOOKUP(A3344, Kickstarter!B:I, 8, FALSE)</f>
        <v>1427864340</v>
      </c>
    </row>
    <row r="3345" spans="1:8" ht="45" x14ac:dyDescent="0.25">
      <c r="A3345" s="1" t="s">
        <v>3343</v>
      </c>
      <c r="B3345" s="1" t="str">
        <f>VLOOKUP(A3345, Kickstarter!B:C, 2, FALSE)</f>
        <v>Two sisters make a set of paper dolls which take them on a journey across lands, creating memories along the way.</v>
      </c>
      <c r="C3345" s="9">
        <f>VLOOKUP(A3345, Kickstarter!B:E, 3, FALSE)</f>
        <v>700</v>
      </c>
      <c r="D3345">
        <f>VLOOKUP(A3345, Kickstarter!B:E, 4, FALSE)</f>
        <v>1200</v>
      </c>
      <c r="E3345" t="str">
        <f>VLOOKUP(A3345, Kickstarter!B:F, 5, FALSE)</f>
        <v>successful</v>
      </c>
      <c r="F3345" t="str">
        <f>VLOOKUP(A3345, Kickstarter!B:G, 6, FALSE)</f>
        <v>GB</v>
      </c>
      <c r="G3345" t="str">
        <f>VLOOKUP(A3345, Kickstarter!B:H, 7, FALSE)</f>
        <v>GBP</v>
      </c>
      <c r="H3345">
        <f>VLOOKUP(A3345, Kickstarter!B:I, 8, FALSE)</f>
        <v>1460553480</v>
      </c>
    </row>
    <row r="3346" spans="1:8" ht="60" x14ac:dyDescent="0.25">
      <c r="A3346" s="1" t="s">
        <v>3344</v>
      </c>
      <c r="B3346" s="1" t="str">
        <f>VLOOKUP(A3346, Kickstarter!B:C, 2, FALSE)</f>
        <v>We are a company of crafted and trained actors, writers and directors dedicated to the principles set by the legendary Group Theatre.</v>
      </c>
      <c r="C3346" s="9">
        <f>VLOOKUP(A3346, Kickstarter!B:E, 3, FALSE)</f>
        <v>4500</v>
      </c>
      <c r="D3346">
        <f>VLOOKUP(A3346, Kickstarter!B:E, 4, FALSE)</f>
        <v>4565</v>
      </c>
      <c r="E3346" t="str">
        <f>VLOOKUP(A3346, Kickstarter!B:F, 5, FALSE)</f>
        <v>successful</v>
      </c>
      <c r="F3346" t="str">
        <f>VLOOKUP(A3346, Kickstarter!B:G, 6, FALSE)</f>
        <v>US</v>
      </c>
      <c r="G3346" t="str">
        <f>VLOOKUP(A3346, Kickstarter!B:H, 7, FALSE)</f>
        <v>USD</v>
      </c>
      <c r="H3346">
        <f>VLOOKUP(A3346, Kickstarter!B:I, 8, FALSE)</f>
        <v>1409374093</v>
      </c>
    </row>
    <row r="3347" spans="1:8" ht="60" x14ac:dyDescent="0.25">
      <c r="A3347" s="1" t="s">
        <v>3345</v>
      </c>
      <c r="B3347" s="1" t="str">
        <f>VLOOKUP(A3347, Kickstarter!B:C, 2, FALSE)</f>
        <v>Please help us raise funds for the production costs of a world premiere production of a play that will raise awareness for spina bifida</v>
      </c>
      <c r="C3347" s="9">
        <f>VLOOKUP(A3347, Kickstarter!B:E, 3, FALSE)</f>
        <v>500</v>
      </c>
      <c r="D3347">
        <f>VLOOKUP(A3347, Kickstarter!B:E, 4, FALSE)</f>
        <v>650</v>
      </c>
      <c r="E3347" t="str">
        <f>VLOOKUP(A3347, Kickstarter!B:F, 5, FALSE)</f>
        <v>successful</v>
      </c>
      <c r="F3347" t="str">
        <f>VLOOKUP(A3347, Kickstarter!B:G, 6, FALSE)</f>
        <v>US</v>
      </c>
      <c r="G3347" t="str">
        <f>VLOOKUP(A3347, Kickstarter!B:H, 7, FALSE)</f>
        <v>USD</v>
      </c>
      <c r="H3347">
        <f>VLOOKUP(A3347, Kickstarter!B:I, 8, FALSE)</f>
        <v>1429317420</v>
      </c>
    </row>
    <row r="3348" spans="1:8" ht="60" x14ac:dyDescent="0.25">
      <c r="A3348" s="1" t="s">
        <v>3346</v>
      </c>
      <c r="B3348" s="1" t="str">
        <f>VLOOKUP(A3348, Kickstarter!B:C, 2, FALSE)</f>
        <v>Tempest opens Feb. 25. Please support Shakespeare, the arts and community youth theater! Be a part of something special!</v>
      </c>
      <c r="C3348" s="9">
        <f>VLOOKUP(A3348, Kickstarter!B:E, 3, FALSE)</f>
        <v>1500</v>
      </c>
      <c r="D3348">
        <f>VLOOKUP(A3348, Kickstarter!B:E, 4, FALSE)</f>
        <v>1650</v>
      </c>
      <c r="E3348" t="str">
        <f>VLOOKUP(A3348, Kickstarter!B:F, 5, FALSE)</f>
        <v>successful</v>
      </c>
      <c r="F3348" t="str">
        <f>VLOOKUP(A3348, Kickstarter!B:G, 6, FALSE)</f>
        <v>US</v>
      </c>
      <c r="G3348" t="str">
        <f>VLOOKUP(A3348, Kickstarter!B:H, 7, FALSE)</f>
        <v>USD</v>
      </c>
      <c r="H3348">
        <f>VLOOKUP(A3348, Kickstarter!B:I, 8, FALSE)</f>
        <v>1424910910</v>
      </c>
    </row>
    <row r="3349" spans="1:8" ht="60" x14ac:dyDescent="0.25">
      <c r="A3349" s="1" t="s">
        <v>3347</v>
      </c>
      <c r="B3349" s="1" t="str">
        <f>VLOOKUP(A3349, Kickstarter!B:C, 2, FALSE)</f>
        <v>The Hope Theatre is fundraising for their second in-house show, the London premiere of Sea Life by Lucy Catherine opening 24th May 2016</v>
      </c>
      <c r="C3349" s="9">
        <f>VLOOKUP(A3349, Kickstarter!B:E, 3, FALSE)</f>
        <v>2000</v>
      </c>
      <c r="D3349">
        <f>VLOOKUP(A3349, Kickstarter!B:E, 4, FALSE)</f>
        <v>2389</v>
      </c>
      <c r="E3349" t="str">
        <f>VLOOKUP(A3349, Kickstarter!B:F, 5, FALSE)</f>
        <v>successful</v>
      </c>
      <c r="F3349" t="str">
        <f>VLOOKUP(A3349, Kickstarter!B:G, 6, FALSE)</f>
        <v>GB</v>
      </c>
      <c r="G3349" t="str">
        <f>VLOOKUP(A3349, Kickstarter!B:H, 7, FALSE)</f>
        <v>GBP</v>
      </c>
      <c r="H3349">
        <f>VLOOKUP(A3349, Kickstarter!B:I, 8, FALSE)</f>
        <v>1462741200</v>
      </c>
    </row>
    <row r="3350" spans="1:8" ht="45" x14ac:dyDescent="0.25">
      <c r="A3350" s="1" t="s">
        <v>3266</v>
      </c>
      <c r="B3350" s="1" t="str">
        <f>VLOOKUP(A3350, Kickstarter!B:C, 2, FALSE)</f>
        <v>An original version of Shakespeare's masterpiece that emphasizes family and explores the destruction of blood ties</v>
      </c>
      <c r="C3350" s="9">
        <f>VLOOKUP(A3350, Kickstarter!B:E, 3, FALSE)</f>
        <v>6000</v>
      </c>
      <c r="D3350">
        <f>VLOOKUP(A3350, Kickstarter!B:E, 4, FALSE)</f>
        <v>7877</v>
      </c>
      <c r="E3350" t="str">
        <f>VLOOKUP(A3350, Kickstarter!B:F, 5, FALSE)</f>
        <v>successful</v>
      </c>
      <c r="F3350" t="str">
        <f>VLOOKUP(A3350, Kickstarter!B:G, 6, FALSE)</f>
        <v>US</v>
      </c>
      <c r="G3350" t="str">
        <f>VLOOKUP(A3350, Kickstarter!B:H, 7, FALSE)</f>
        <v>USD</v>
      </c>
      <c r="H3350">
        <f>VLOOKUP(A3350, Kickstarter!B:I, 8, FALSE)</f>
        <v>1434142800</v>
      </c>
    </row>
    <row r="3351" spans="1:8" ht="60" x14ac:dyDescent="0.25">
      <c r="A3351" s="1" t="s">
        <v>3348</v>
      </c>
      <c r="B3351" s="1" t="str">
        <f>VLOOKUP(A3351, Kickstarter!B:C, 2, FALSE)</f>
        <v>In this ninety-minute adaptation of the classic Shakespeare play, a cast of nine women asks the question: What even is virginity anyway</v>
      </c>
      <c r="C3351" s="9">
        <f>VLOOKUP(A3351, Kickstarter!B:E, 3, FALSE)</f>
        <v>1000</v>
      </c>
      <c r="D3351">
        <f>VLOOKUP(A3351, Kickstarter!B:E, 4, FALSE)</f>
        <v>1534</v>
      </c>
      <c r="E3351" t="str">
        <f>VLOOKUP(A3351, Kickstarter!B:F, 5, FALSE)</f>
        <v>successful</v>
      </c>
      <c r="F3351" t="str">
        <f>VLOOKUP(A3351, Kickstarter!B:G, 6, FALSE)</f>
        <v>US</v>
      </c>
      <c r="G3351" t="str">
        <f>VLOOKUP(A3351, Kickstarter!B:H, 7, FALSE)</f>
        <v>USD</v>
      </c>
      <c r="H3351">
        <f>VLOOKUP(A3351, Kickstarter!B:I, 8, FALSE)</f>
        <v>1465837200</v>
      </c>
    </row>
    <row r="3352" spans="1:8" ht="60" x14ac:dyDescent="0.25">
      <c r="A3352" s="1" t="s">
        <v>3349</v>
      </c>
      <c r="B3352" s="1" t="str">
        <f>VLOOKUP(A3352, Kickstarter!B:C, 2, FALSE)</f>
        <v>Nora Wageners TheaterstÃ¼ck lÃ¤dt den Zuschauer ein auf eine teils lustige, teils dÃ¼stere Reise ins Wohnzimmer der jungen, arbeitslosen K</v>
      </c>
      <c r="C3352" s="9">
        <f>VLOOKUP(A3352, Kickstarter!B:E, 3, FALSE)</f>
        <v>3500</v>
      </c>
      <c r="D3352">
        <f>VLOOKUP(A3352, Kickstarter!B:E, 4, FALSE)</f>
        <v>3655</v>
      </c>
      <c r="E3352" t="str">
        <f>VLOOKUP(A3352, Kickstarter!B:F, 5, FALSE)</f>
        <v>successful</v>
      </c>
      <c r="F3352" t="str">
        <f>VLOOKUP(A3352, Kickstarter!B:G, 6, FALSE)</f>
        <v>LU</v>
      </c>
      <c r="G3352" t="str">
        <f>VLOOKUP(A3352, Kickstarter!B:H, 7, FALSE)</f>
        <v>EUR</v>
      </c>
      <c r="H3352">
        <f>VLOOKUP(A3352, Kickstarter!B:I, 8, FALSE)</f>
        <v>1448838000</v>
      </c>
    </row>
    <row r="3353" spans="1:8" ht="60" x14ac:dyDescent="0.25">
      <c r="A3353" s="1" t="s">
        <v>3350</v>
      </c>
      <c r="B3353" s="1" t="str">
        <f>VLOOKUP(A3353, Kickstarter!B:C, 2, FALSE)</f>
        <v>A thrilling 'steampunk' reworking of the infamous gothic horror novel by a powerhouse ensemble will leave you begging to be bitten.</v>
      </c>
      <c r="C3353" s="9">
        <f>VLOOKUP(A3353, Kickstarter!B:E, 3, FALSE)</f>
        <v>5000</v>
      </c>
      <c r="D3353">
        <f>VLOOKUP(A3353, Kickstarter!B:E, 4, FALSE)</f>
        <v>5055</v>
      </c>
      <c r="E3353" t="str">
        <f>VLOOKUP(A3353, Kickstarter!B:F, 5, FALSE)</f>
        <v>successful</v>
      </c>
      <c r="F3353" t="str">
        <f>VLOOKUP(A3353, Kickstarter!B:G, 6, FALSE)</f>
        <v>GB</v>
      </c>
      <c r="G3353" t="str">
        <f>VLOOKUP(A3353, Kickstarter!B:H, 7, FALSE)</f>
        <v>GBP</v>
      </c>
      <c r="H3353">
        <f>VLOOKUP(A3353, Kickstarter!B:I, 8, FALSE)</f>
        <v>1406113200</v>
      </c>
    </row>
    <row r="3354" spans="1:8" ht="60" x14ac:dyDescent="0.25">
      <c r="A3354" s="1" t="s">
        <v>3351</v>
      </c>
      <c r="B3354" s="1" t="str">
        <f>VLOOKUP(A3354, Kickstarter!B:C, 2, FALSE)</f>
        <v>Actors creating more theatre in Brighton. A LOT MORE. Classics, contemporary, new writing, Shakespeare, foreign translations and more.</v>
      </c>
      <c r="C3354" s="9">
        <f>VLOOKUP(A3354, Kickstarter!B:E, 3, FALSE)</f>
        <v>5000</v>
      </c>
      <c r="D3354">
        <f>VLOOKUP(A3354, Kickstarter!B:E, 4, FALSE)</f>
        <v>5376</v>
      </c>
      <c r="E3354" t="str">
        <f>VLOOKUP(A3354, Kickstarter!B:F, 5, FALSE)</f>
        <v>successful</v>
      </c>
      <c r="F3354" t="str">
        <f>VLOOKUP(A3354, Kickstarter!B:G, 6, FALSE)</f>
        <v>GB</v>
      </c>
      <c r="G3354" t="str">
        <f>VLOOKUP(A3354, Kickstarter!B:H, 7, FALSE)</f>
        <v>GBP</v>
      </c>
      <c r="H3354">
        <f>VLOOKUP(A3354, Kickstarter!B:I, 8, FALSE)</f>
        <v>1467414000</v>
      </c>
    </row>
    <row r="3355" spans="1:8" ht="60" x14ac:dyDescent="0.25">
      <c r="A3355" s="1" t="s">
        <v>3352</v>
      </c>
      <c r="B3355" s="1" t="str">
        <f>VLOOKUP(A3355, Kickstarter!B:C, 2, FALSE)</f>
        <v>A new spoken word play, written by Paul Hewitt, in 3 parts about love and fate, inspired by the Ruba'iyat of Omar Khayyam.</v>
      </c>
      <c r="C3355" s="9">
        <f>VLOOKUP(A3355, Kickstarter!B:E, 3, FALSE)</f>
        <v>500</v>
      </c>
      <c r="D3355">
        <f>VLOOKUP(A3355, Kickstarter!B:E, 4, FALSE)</f>
        <v>1575</v>
      </c>
      <c r="E3355" t="str">
        <f>VLOOKUP(A3355, Kickstarter!B:F, 5, FALSE)</f>
        <v>successful</v>
      </c>
      <c r="F3355" t="str">
        <f>VLOOKUP(A3355, Kickstarter!B:G, 6, FALSE)</f>
        <v>GB</v>
      </c>
      <c r="G3355" t="str">
        <f>VLOOKUP(A3355, Kickstarter!B:H, 7, FALSE)</f>
        <v>GBP</v>
      </c>
      <c r="H3355">
        <f>VLOOKUP(A3355, Kickstarter!B:I, 8, FALSE)</f>
        <v>1462230000</v>
      </c>
    </row>
    <row r="3356" spans="1:8" ht="45" x14ac:dyDescent="0.25">
      <c r="A3356" s="1" t="s">
        <v>3353</v>
      </c>
      <c r="B3356" s="1" t="str">
        <f>VLOOKUP(A3356, Kickstarter!B:C, 2, FALSE)</f>
        <v>Help Strangeloop Theatre create and support new work by sponsoring our 2015-2016 season.</v>
      </c>
      <c r="C3356" s="9">
        <f>VLOOKUP(A3356, Kickstarter!B:E, 3, FALSE)</f>
        <v>3000</v>
      </c>
      <c r="D3356">
        <f>VLOOKUP(A3356, Kickstarter!B:E, 4, FALSE)</f>
        <v>3058</v>
      </c>
      <c r="E3356" t="str">
        <f>VLOOKUP(A3356, Kickstarter!B:F, 5, FALSE)</f>
        <v>successful</v>
      </c>
      <c r="F3356" t="str">
        <f>VLOOKUP(A3356, Kickstarter!B:G, 6, FALSE)</f>
        <v>US</v>
      </c>
      <c r="G3356" t="str">
        <f>VLOOKUP(A3356, Kickstarter!B:H, 7, FALSE)</f>
        <v>USD</v>
      </c>
      <c r="H3356">
        <f>VLOOKUP(A3356, Kickstarter!B:I, 8, FALSE)</f>
        <v>1446091260</v>
      </c>
    </row>
    <row r="3357" spans="1:8" ht="45" x14ac:dyDescent="0.25">
      <c r="A3357" s="1" t="s">
        <v>3354</v>
      </c>
      <c r="B3357" s="1" t="str">
        <f>VLOOKUP(A3357, Kickstarter!B:C, 2, FALSE)</f>
        <v>Help get Jelly Beans to the Theatre503 stage. An important piece of new writing by Dan Pick, produced by Kuleshov Theatre</v>
      </c>
      <c r="C3357" s="9">
        <f>VLOOKUP(A3357, Kickstarter!B:E, 3, FALSE)</f>
        <v>1750</v>
      </c>
      <c r="D3357">
        <f>VLOOKUP(A3357, Kickstarter!B:E, 4, FALSE)</f>
        <v>2210</v>
      </c>
      <c r="E3357" t="str">
        <f>VLOOKUP(A3357, Kickstarter!B:F, 5, FALSE)</f>
        <v>successful</v>
      </c>
      <c r="F3357" t="str">
        <f>VLOOKUP(A3357, Kickstarter!B:G, 6, FALSE)</f>
        <v>GB</v>
      </c>
      <c r="G3357" t="str">
        <f>VLOOKUP(A3357, Kickstarter!B:H, 7, FALSE)</f>
        <v>GBP</v>
      </c>
      <c r="H3357">
        <f>VLOOKUP(A3357, Kickstarter!B:I, 8, FALSE)</f>
        <v>1462879020</v>
      </c>
    </row>
    <row r="3358" spans="1:8" ht="60" x14ac:dyDescent="0.25">
      <c r="A3358" s="1" t="s">
        <v>3355</v>
      </c>
      <c r="B3358" s="1" t="str">
        <f>VLOOKUP(A3358, Kickstarter!B:C, 2, FALSE)</f>
        <v>30 days to raise Â£1500 - to run drama workshops about the plays themes with girls (aged 13-18) who are in need! GIRL POWER!</v>
      </c>
      <c r="C3358" s="9">
        <f>VLOOKUP(A3358, Kickstarter!B:E, 3, FALSE)</f>
        <v>1500</v>
      </c>
      <c r="D3358">
        <f>VLOOKUP(A3358, Kickstarter!B:E, 4, FALSE)</f>
        <v>1521</v>
      </c>
      <c r="E3358" t="str">
        <f>VLOOKUP(A3358, Kickstarter!B:F, 5, FALSE)</f>
        <v>successful</v>
      </c>
      <c r="F3358" t="str">
        <f>VLOOKUP(A3358, Kickstarter!B:G, 6, FALSE)</f>
        <v>GB</v>
      </c>
      <c r="G3358" t="str">
        <f>VLOOKUP(A3358, Kickstarter!B:H, 7, FALSE)</f>
        <v>GBP</v>
      </c>
      <c r="H3358">
        <f>VLOOKUP(A3358, Kickstarter!B:I, 8, FALSE)</f>
        <v>1468611272</v>
      </c>
    </row>
    <row r="3359" spans="1:8" ht="60" x14ac:dyDescent="0.25">
      <c r="A3359" s="1" t="s">
        <v>3356</v>
      </c>
      <c r="B3359" s="1" t="str">
        <f>VLOOKUP(A3359, Kickstarter!B:C, 2, FALSE)</f>
        <v>Two strangers on a bridge in the dead of night, a game of dominoes, and a value ready meal - by upcoming HighTide Escalator Playwright.</v>
      </c>
      <c r="C3359" s="9">
        <f>VLOOKUP(A3359, Kickstarter!B:E, 3, FALSE)</f>
        <v>2000</v>
      </c>
      <c r="D3359">
        <f>VLOOKUP(A3359, Kickstarter!B:E, 4, FALSE)</f>
        <v>2020</v>
      </c>
      <c r="E3359" t="str">
        <f>VLOOKUP(A3359, Kickstarter!B:F, 5, FALSE)</f>
        <v>successful</v>
      </c>
      <c r="F3359" t="str">
        <f>VLOOKUP(A3359, Kickstarter!B:G, 6, FALSE)</f>
        <v>GB</v>
      </c>
      <c r="G3359" t="str">
        <f>VLOOKUP(A3359, Kickstarter!B:H, 7, FALSE)</f>
        <v>GBP</v>
      </c>
      <c r="H3359">
        <f>VLOOKUP(A3359, Kickstarter!B:I, 8, FALSE)</f>
        <v>1406887310</v>
      </c>
    </row>
    <row r="3360" spans="1:8" ht="45" x14ac:dyDescent="0.25">
      <c r="A3360" s="1" t="s">
        <v>3357</v>
      </c>
      <c r="B3360" s="1" t="str">
        <f>VLOOKUP(A3360, Kickstarter!B:C, 2, FALSE)</f>
        <v>Alef productions, LLC is proud to present a World Premiere Play about Acceptance, Relationships,  Mortality and Love!</v>
      </c>
      <c r="C3360" s="9">
        <f>VLOOKUP(A3360, Kickstarter!B:E, 3, FALSE)</f>
        <v>10000</v>
      </c>
      <c r="D3360">
        <f>VLOOKUP(A3360, Kickstarter!B:E, 4, FALSE)</f>
        <v>10299</v>
      </c>
      <c r="E3360" t="str">
        <f>VLOOKUP(A3360, Kickstarter!B:F, 5, FALSE)</f>
        <v>successful</v>
      </c>
      <c r="F3360" t="str">
        <f>VLOOKUP(A3360, Kickstarter!B:G, 6, FALSE)</f>
        <v>US</v>
      </c>
      <c r="G3360" t="str">
        <f>VLOOKUP(A3360, Kickstarter!B:H, 7, FALSE)</f>
        <v>USD</v>
      </c>
      <c r="H3360">
        <f>VLOOKUP(A3360, Kickstarter!B:I, 8, FALSE)</f>
        <v>1416385679</v>
      </c>
    </row>
    <row r="3361" spans="1:8" ht="45" x14ac:dyDescent="0.25">
      <c r="A3361" s="1" t="s">
        <v>3358</v>
      </c>
      <c r="B3361" s="1" t="str">
        <f>VLOOKUP(A3361, Kickstarter!B:C, 2, FALSE)</f>
        <v>A Theatrical Production Celebrating the Lebanese Culture and the Human Spirit in Time of War.</v>
      </c>
      <c r="C3361" s="9">
        <f>VLOOKUP(A3361, Kickstarter!B:E, 3, FALSE)</f>
        <v>4000</v>
      </c>
      <c r="D3361">
        <f>VLOOKUP(A3361, Kickstarter!B:E, 4, FALSE)</f>
        <v>4250</v>
      </c>
      <c r="E3361" t="str">
        <f>VLOOKUP(A3361, Kickstarter!B:F, 5, FALSE)</f>
        <v>successful</v>
      </c>
      <c r="F3361" t="str">
        <f>VLOOKUP(A3361, Kickstarter!B:G, 6, FALSE)</f>
        <v>US</v>
      </c>
      <c r="G3361" t="str">
        <f>VLOOKUP(A3361, Kickstarter!B:H, 7, FALSE)</f>
        <v>USD</v>
      </c>
      <c r="H3361">
        <f>VLOOKUP(A3361, Kickstarter!B:I, 8, FALSE)</f>
        <v>1487985734</v>
      </c>
    </row>
    <row r="3362" spans="1:8" ht="30" x14ac:dyDescent="0.25">
      <c r="A3362" s="1" t="s">
        <v>3359</v>
      </c>
      <c r="B3362" s="1" t="str">
        <f>VLOOKUP(A3362, Kickstarter!B:C, 2, FALSE)</f>
        <v>World Premiere, an M1 Singapore Fringe Festival 2017 commission.</v>
      </c>
      <c r="C3362" s="9">
        <f>VLOOKUP(A3362, Kickstarter!B:E, 3, FALSE)</f>
        <v>9000</v>
      </c>
      <c r="D3362">
        <f>VLOOKUP(A3362, Kickstarter!B:E, 4, FALSE)</f>
        <v>9124</v>
      </c>
      <c r="E3362" t="str">
        <f>VLOOKUP(A3362, Kickstarter!B:F, 5, FALSE)</f>
        <v>successful</v>
      </c>
      <c r="F3362" t="str">
        <f>VLOOKUP(A3362, Kickstarter!B:G, 6, FALSE)</f>
        <v>SG</v>
      </c>
      <c r="G3362" t="str">
        <f>VLOOKUP(A3362, Kickstarter!B:H, 7, FALSE)</f>
        <v>SGD</v>
      </c>
      <c r="H3362">
        <f>VLOOKUP(A3362, Kickstarter!B:I, 8, FALSE)</f>
        <v>1481731140</v>
      </c>
    </row>
    <row r="3363" spans="1:8" ht="60" x14ac:dyDescent="0.25">
      <c r="A3363" s="1" t="s">
        <v>3360</v>
      </c>
      <c r="B3363" s="1" t="str">
        <f>VLOOKUP(A3363, Kickstarter!B:C, 2, FALSE)</f>
        <v>KNOW Theatre has been invited to bring our production of Vieux CarrÃ© to the Provincetown Tennessee Williams Theatre Festival!</v>
      </c>
      <c r="C3363" s="9">
        <f>VLOOKUP(A3363, Kickstarter!B:E, 3, FALSE)</f>
        <v>5000</v>
      </c>
      <c r="D3363">
        <f>VLOOKUP(A3363, Kickstarter!B:E, 4, FALSE)</f>
        <v>5673</v>
      </c>
      <c r="E3363" t="str">
        <f>VLOOKUP(A3363, Kickstarter!B:F, 5, FALSE)</f>
        <v>successful</v>
      </c>
      <c r="F3363" t="str">
        <f>VLOOKUP(A3363, Kickstarter!B:G, 6, FALSE)</f>
        <v>US</v>
      </c>
      <c r="G3363" t="str">
        <f>VLOOKUP(A3363, Kickstarter!B:H, 7, FALSE)</f>
        <v>USD</v>
      </c>
      <c r="H3363">
        <f>VLOOKUP(A3363, Kickstarter!B:I, 8, FALSE)</f>
        <v>1409587140</v>
      </c>
    </row>
    <row r="3364" spans="1:8" ht="45" x14ac:dyDescent="0.25">
      <c r="A3364" s="1" t="s">
        <v>3361</v>
      </c>
      <c r="B3364" s="1" t="str">
        <f>VLOOKUP(A3364, Kickstarter!B:C, 2, FALSE)</f>
        <v>Oscar Wilde's classic romantic farce like you have never seen it before. Bigger. Louder. Sexier.  And covered with glitter.</v>
      </c>
      <c r="C3364" s="9">
        <f>VLOOKUP(A3364, Kickstarter!B:E, 3, FALSE)</f>
        <v>500</v>
      </c>
      <c r="D3364">
        <f>VLOOKUP(A3364, Kickstarter!B:E, 4, FALSE)</f>
        <v>1090</v>
      </c>
      <c r="E3364" t="str">
        <f>VLOOKUP(A3364, Kickstarter!B:F, 5, FALSE)</f>
        <v>successful</v>
      </c>
      <c r="F3364" t="str">
        <f>VLOOKUP(A3364, Kickstarter!B:G, 6, FALSE)</f>
        <v>US</v>
      </c>
      <c r="G3364" t="str">
        <f>VLOOKUP(A3364, Kickstarter!B:H, 7, FALSE)</f>
        <v>USD</v>
      </c>
      <c r="H3364">
        <f>VLOOKUP(A3364, Kickstarter!B:I, 8, FALSE)</f>
        <v>1425704100</v>
      </c>
    </row>
    <row r="3365" spans="1:8" ht="60" x14ac:dyDescent="0.25">
      <c r="A3365" s="1" t="s">
        <v>3362</v>
      </c>
      <c r="B3365" s="1" t="str">
        <f>VLOOKUP(A3365, Kickstarter!B:C, 2, FALSE)</f>
        <v>A first play about a first kiss, Making the Move is going to the Edinburgh Fringe festival.  Join the party, fall in love.  Help us!</v>
      </c>
      <c r="C3365" s="9">
        <f>VLOOKUP(A3365, Kickstarter!B:E, 3, FALSE)</f>
        <v>7750</v>
      </c>
      <c r="D3365">
        <f>VLOOKUP(A3365, Kickstarter!B:E, 4, FALSE)</f>
        <v>7860</v>
      </c>
      <c r="E3365" t="str">
        <f>VLOOKUP(A3365, Kickstarter!B:F, 5, FALSE)</f>
        <v>successful</v>
      </c>
      <c r="F3365" t="str">
        <f>VLOOKUP(A3365, Kickstarter!B:G, 6, FALSE)</f>
        <v>US</v>
      </c>
      <c r="G3365" t="str">
        <f>VLOOKUP(A3365, Kickstarter!B:H, 7, FALSE)</f>
        <v>USD</v>
      </c>
      <c r="H3365">
        <f>VLOOKUP(A3365, Kickstarter!B:I, 8, FALSE)</f>
        <v>1408464000</v>
      </c>
    </row>
    <row r="3366" spans="1:8" ht="60" x14ac:dyDescent="0.25">
      <c r="A3366" s="1" t="s">
        <v>3363</v>
      </c>
      <c r="B3366" s="1" t="str">
        <f>VLOOKUP(A3366, Kickstarter!B:C, 2, FALSE)</f>
        <v>Cancel The SunshineÂ is a new play that explores living with a mental health condition in an honest, witty and articulate way.</v>
      </c>
      <c r="C3366" s="9">
        <f>VLOOKUP(A3366, Kickstarter!B:E, 3, FALSE)</f>
        <v>3000</v>
      </c>
      <c r="D3366">
        <f>VLOOKUP(A3366, Kickstarter!B:E, 4, FALSE)</f>
        <v>3178</v>
      </c>
      <c r="E3366" t="str">
        <f>VLOOKUP(A3366, Kickstarter!B:F, 5, FALSE)</f>
        <v>successful</v>
      </c>
      <c r="F3366" t="str">
        <f>VLOOKUP(A3366, Kickstarter!B:G, 6, FALSE)</f>
        <v>GB</v>
      </c>
      <c r="G3366" t="str">
        <f>VLOOKUP(A3366, Kickstarter!B:H, 7, FALSE)</f>
        <v>GBP</v>
      </c>
      <c r="H3366">
        <f>VLOOKUP(A3366, Kickstarter!B:I, 8, FALSE)</f>
        <v>1458075600</v>
      </c>
    </row>
    <row r="3367" spans="1:8" ht="60" x14ac:dyDescent="0.25">
      <c r="A3367" s="1" t="s">
        <v>3364</v>
      </c>
      <c r="B3367" s="1" t="str">
        <f>VLOOKUP(A3367, Kickstarter!B:C, 2, FALSE)</f>
        <v>A dazzling dramatic musical drama that takes place inside a Charm City Church! Help us finance a play that is back by popular demand!</v>
      </c>
      <c r="C3367" s="9">
        <f>VLOOKUP(A3367, Kickstarter!B:E, 3, FALSE)</f>
        <v>2500</v>
      </c>
      <c r="D3367">
        <f>VLOOKUP(A3367, Kickstarter!B:E, 4, FALSE)</f>
        <v>2600</v>
      </c>
      <c r="E3367" t="str">
        <f>VLOOKUP(A3367, Kickstarter!B:F, 5, FALSE)</f>
        <v>successful</v>
      </c>
      <c r="F3367" t="str">
        <f>VLOOKUP(A3367, Kickstarter!B:G, 6, FALSE)</f>
        <v>US</v>
      </c>
      <c r="G3367" t="str">
        <f>VLOOKUP(A3367, Kickstarter!B:H, 7, FALSE)</f>
        <v>USD</v>
      </c>
      <c r="H3367">
        <f>VLOOKUP(A3367, Kickstarter!B:I, 8, FALSE)</f>
        <v>1449973592</v>
      </c>
    </row>
    <row r="3368" spans="1:8" ht="45" x14ac:dyDescent="0.25">
      <c r="A3368" s="1" t="s">
        <v>3365</v>
      </c>
      <c r="B3368" s="1" t="str">
        <f>VLOOKUP(A3368, Kickstarter!B:C, 2, FALSE)</f>
        <v>The Series will consist of free staged readings of Shakespeare's plays, brought to life by professional actors in Montclair, NJ.</v>
      </c>
      <c r="C3368" s="9">
        <f>VLOOKUP(A3368, Kickstarter!B:E, 3, FALSE)</f>
        <v>500</v>
      </c>
      <c r="D3368">
        <f>VLOOKUP(A3368, Kickstarter!B:E, 4, FALSE)</f>
        <v>1105</v>
      </c>
      <c r="E3368" t="str">
        <f>VLOOKUP(A3368, Kickstarter!B:F, 5, FALSE)</f>
        <v>successful</v>
      </c>
      <c r="F3368" t="str">
        <f>VLOOKUP(A3368, Kickstarter!B:G, 6, FALSE)</f>
        <v>US</v>
      </c>
      <c r="G3368" t="str">
        <f>VLOOKUP(A3368, Kickstarter!B:H, 7, FALSE)</f>
        <v>USD</v>
      </c>
      <c r="H3368">
        <f>VLOOKUP(A3368, Kickstarter!B:I, 8, FALSE)</f>
        <v>1431481037</v>
      </c>
    </row>
    <row r="3369" spans="1:8" ht="60" x14ac:dyDescent="0.25">
      <c r="A3369" s="1" t="s">
        <v>3366</v>
      </c>
      <c r="B3369" s="1" t="str">
        <f>VLOOKUP(A3369, Kickstarter!B:C, 2, FALSE)</f>
        <v>An intense new play exploring how far you would go to protect your family.  Employing new graduates to give their careers a kickstart.</v>
      </c>
      <c r="C3369" s="9">
        <f>VLOOKUP(A3369, Kickstarter!B:E, 3, FALSE)</f>
        <v>750</v>
      </c>
      <c r="D3369">
        <f>VLOOKUP(A3369, Kickstarter!B:E, 4, FALSE)</f>
        <v>890</v>
      </c>
      <c r="E3369" t="str">
        <f>VLOOKUP(A3369, Kickstarter!B:F, 5, FALSE)</f>
        <v>successful</v>
      </c>
      <c r="F3369" t="str">
        <f>VLOOKUP(A3369, Kickstarter!B:G, 6, FALSE)</f>
        <v>GB</v>
      </c>
      <c r="G3369" t="str">
        <f>VLOOKUP(A3369, Kickstarter!B:H, 7, FALSE)</f>
        <v>GBP</v>
      </c>
      <c r="H3369">
        <f>VLOOKUP(A3369, Kickstarter!B:I, 8, FALSE)</f>
        <v>1438467894</v>
      </c>
    </row>
    <row r="3370" spans="1:8" ht="45" x14ac:dyDescent="0.25">
      <c r="A3370" s="1" t="s">
        <v>3367</v>
      </c>
      <c r="B3370" s="1" t="str">
        <f>VLOOKUP(A3370, Kickstarter!B:C, 2, FALSE)</f>
        <v>Help a non-profit community theatre create an unforgettable production of J.M. Barrie's classic play.</v>
      </c>
      <c r="C3370" s="9">
        <f>VLOOKUP(A3370, Kickstarter!B:E, 3, FALSE)</f>
        <v>1000</v>
      </c>
      <c r="D3370">
        <f>VLOOKUP(A3370, Kickstarter!B:E, 4, FALSE)</f>
        <v>1046</v>
      </c>
      <c r="E3370" t="str">
        <f>VLOOKUP(A3370, Kickstarter!B:F, 5, FALSE)</f>
        <v>successful</v>
      </c>
      <c r="F3370" t="str">
        <f>VLOOKUP(A3370, Kickstarter!B:G, 6, FALSE)</f>
        <v>US</v>
      </c>
      <c r="G3370" t="str">
        <f>VLOOKUP(A3370, Kickstarter!B:H, 7, FALSE)</f>
        <v>USD</v>
      </c>
      <c r="H3370">
        <f>VLOOKUP(A3370, Kickstarter!B:I, 8, FALSE)</f>
        <v>1420088400</v>
      </c>
    </row>
    <row r="3371" spans="1:8" ht="45" x14ac:dyDescent="0.25">
      <c r="A3371" s="1" t="s">
        <v>3368</v>
      </c>
      <c r="B3371" s="1" t="str">
        <f>VLOOKUP(A3371, Kickstarter!B:C, 2, FALSE)</f>
        <v>How far would you go for revenge? The Collector is a dark thriller of regret, retribution and broken masculinity.</v>
      </c>
      <c r="C3371" s="9">
        <f>VLOOKUP(A3371, Kickstarter!B:E, 3, FALSE)</f>
        <v>5000</v>
      </c>
      <c r="D3371">
        <f>VLOOKUP(A3371, Kickstarter!B:E, 4, FALSE)</f>
        <v>5195</v>
      </c>
      <c r="E3371" t="str">
        <f>VLOOKUP(A3371, Kickstarter!B:F, 5, FALSE)</f>
        <v>successful</v>
      </c>
      <c r="F3371" t="str">
        <f>VLOOKUP(A3371, Kickstarter!B:G, 6, FALSE)</f>
        <v>IE</v>
      </c>
      <c r="G3371" t="str">
        <f>VLOOKUP(A3371, Kickstarter!B:H, 7, FALSE)</f>
        <v>EUR</v>
      </c>
      <c r="H3371">
        <f>VLOOKUP(A3371, Kickstarter!B:I, 8, FALSE)</f>
        <v>1484441980</v>
      </c>
    </row>
    <row r="3372" spans="1:8" ht="30" x14ac:dyDescent="0.25">
      <c r="A3372" s="1" t="s">
        <v>3369</v>
      </c>
      <c r="B3372" s="1" t="str">
        <f>VLOOKUP(A3372, Kickstarter!B:C, 2, FALSE)</f>
        <v>I'm Alright. A story of young women, told by young women, for the world.</v>
      </c>
      <c r="C3372" s="9">
        <f>VLOOKUP(A3372, Kickstarter!B:E, 3, FALSE)</f>
        <v>1500</v>
      </c>
      <c r="D3372">
        <f>VLOOKUP(A3372, Kickstarter!B:E, 4, FALSE)</f>
        <v>1766</v>
      </c>
      <c r="E3372" t="str">
        <f>VLOOKUP(A3372, Kickstarter!B:F, 5, FALSE)</f>
        <v>successful</v>
      </c>
      <c r="F3372" t="str">
        <f>VLOOKUP(A3372, Kickstarter!B:G, 6, FALSE)</f>
        <v>US</v>
      </c>
      <c r="G3372" t="str">
        <f>VLOOKUP(A3372, Kickstarter!B:H, 7, FALSE)</f>
        <v>USD</v>
      </c>
      <c r="H3372">
        <f>VLOOKUP(A3372, Kickstarter!B:I, 8, FALSE)</f>
        <v>1481961600</v>
      </c>
    </row>
    <row r="3373" spans="1:8" ht="45" x14ac:dyDescent="0.25">
      <c r="A3373" s="1" t="s">
        <v>3370</v>
      </c>
      <c r="B3373" s="1" t="str">
        <f>VLOOKUP(A3373, Kickstarter!B:C, 2, FALSE)</f>
        <v>Help support Red Planet, a new science fiction play based off the Mars One exploration.</v>
      </c>
      <c r="C3373" s="9">
        <f>VLOOKUP(A3373, Kickstarter!B:E, 3, FALSE)</f>
        <v>200</v>
      </c>
      <c r="D3373">
        <f>VLOOKUP(A3373, Kickstarter!B:E, 4, FALSE)</f>
        <v>277</v>
      </c>
      <c r="E3373" t="str">
        <f>VLOOKUP(A3373, Kickstarter!B:F, 5, FALSE)</f>
        <v>successful</v>
      </c>
      <c r="F3373" t="str">
        <f>VLOOKUP(A3373, Kickstarter!B:G, 6, FALSE)</f>
        <v>US</v>
      </c>
      <c r="G3373" t="str">
        <f>VLOOKUP(A3373, Kickstarter!B:H, 7, FALSE)</f>
        <v>USD</v>
      </c>
      <c r="H3373">
        <f>VLOOKUP(A3373, Kickstarter!B:I, 8, FALSE)</f>
        <v>1449089965</v>
      </c>
    </row>
    <row r="3374" spans="1:8" ht="45" x14ac:dyDescent="0.25">
      <c r="A3374" s="1" t="s">
        <v>3371</v>
      </c>
      <c r="B3374" s="1" t="str">
        <f>VLOOKUP(A3374, Kickstarter!B:C, 2, FALSE)</f>
        <v>This play tells the story of the toxicity of sensationalism shown through one man's struggle with notoriety.</v>
      </c>
      <c r="C3374" s="9">
        <f>VLOOKUP(A3374, Kickstarter!B:E, 3, FALSE)</f>
        <v>1000</v>
      </c>
      <c r="D3374">
        <f>VLOOKUP(A3374, Kickstarter!B:E, 4, FALSE)</f>
        <v>1035</v>
      </c>
      <c r="E3374" t="str">
        <f>VLOOKUP(A3374, Kickstarter!B:F, 5, FALSE)</f>
        <v>successful</v>
      </c>
      <c r="F3374" t="str">
        <f>VLOOKUP(A3374, Kickstarter!B:G, 6, FALSE)</f>
        <v>US</v>
      </c>
      <c r="G3374" t="str">
        <f>VLOOKUP(A3374, Kickstarter!B:H, 7, FALSE)</f>
        <v>USD</v>
      </c>
      <c r="H3374">
        <f>VLOOKUP(A3374, Kickstarter!B:I, 8, FALSE)</f>
        <v>1408942740</v>
      </c>
    </row>
    <row r="3375" spans="1:8" ht="60" x14ac:dyDescent="0.25">
      <c r="A3375" s="1" t="s">
        <v>3372</v>
      </c>
      <c r="B3375" s="1" t="str">
        <f>VLOOKUP(A3375, Kickstarter!B:C, 2, FALSE)</f>
        <v>The Rules is a brand new black-comedy, serial-killer-romance debuting at the Edinburgh Fringe this August and we need your help!</v>
      </c>
      <c r="C3375" s="9">
        <f>VLOOKUP(A3375, Kickstarter!B:E, 3, FALSE)</f>
        <v>2000</v>
      </c>
      <c r="D3375">
        <f>VLOOKUP(A3375, Kickstarter!B:E, 4, FALSE)</f>
        <v>2005</v>
      </c>
      <c r="E3375" t="str">
        <f>VLOOKUP(A3375, Kickstarter!B:F, 5, FALSE)</f>
        <v>successful</v>
      </c>
      <c r="F3375" t="str">
        <f>VLOOKUP(A3375, Kickstarter!B:G, 6, FALSE)</f>
        <v>GB</v>
      </c>
      <c r="G3375" t="str">
        <f>VLOOKUP(A3375, Kickstarter!B:H, 7, FALSE)</f>
        <v>GBP</v>
      </c>
      <c r="H3375">
        <f>VLOOKUP(A3375, Kickstarter!B:I, 8, FALSE)</f>
        <v>1437235200</v>
      </c>
    </row>
    <row r="3376" spans="1:8" ht="45" x14ac:dyDescent="0.25">
      <c r="A3376" s="1" t="s">
        <v>3373</v>
      </c>
      <c r="B3376" s="1" t="str">
        <f>VLOOKUP(A3376, Kickstarter!B:C, 2, FALSE)</f>
        <v>A rare  production of World acclaimed playwright Howard Barker's groundbreaking &amp; provocative 'The Castle'.</v>
      </c>
      <c r="C3376" s="9">
        <f>VLOOKUP(A3376, Kickstarter!B:E, 3, FALSE)</f>
        <v>3500</v>
      </c>
      <c r="D3376">
        <f>VLOOKUP(A3376, Kickstarter!B:E, 4, FALSE)</f>
        <v>3730</v>
      </c>
      <c r="E3376" t="str">
        <f>VLOOKUP(A3376, Kickstarter!B:F, 5, FALSE)</f>
        <v>successful</v>
      </c>
      <c r="F3376" t="str">
        <f>VLOOKUP(A3376, Kickstarter!B:G, 6, FALSE)</f>
        <v>CA</v>
      </c>
      <c r="G3376" t="str">
        <f>VLOOKUP(A3376, Kickstarter!B:H, 7, FALSE)</f>
        <v>CAD</v>
      </c>
      <c r="H3376">
        <f>VLOOKUP(A3376, Kickstarter!B:I, 8, FALSE)</f>
        <v>1446053616</v>
      </c>
    </row>
    <row r="3377" spans="1:8" ht="45" x14ac:dyDescent="0.25">
      <c r="A3377" s="1" t="s">
        <v>3374</v>
      </c>
      <c r="B3377" s="1" t="str">
        <f>VLOOKUP(A3377, Kickstarter!B:C, 2, FALSE)</f>
        <v>Production of wickedly funny new play for two women, written by iconic songwriter and ex-London's Burning man, Chris Larner</v>
      </c>
      <c r="C3377" s="9">
        <f>VLOOKUP(A3377, Kickstarter!B:E, 3, FALSE)</f>
        <v>3000</v>
      </c>
      <c r="D3377">
        <f>VLOOKUP(A3377, Kickstarter!B:E, 4, FALSE)</f>
        <v>3000</v>
      </c>
      <c r="E3377" t="str">
        <f>VLOOKUP(A3377, Kickstarter!B:F, 5, FALSE)</f>
        <v>successful</v>
      </c>
      <c r="F3377" t="str">
        <f>VLOOKUP(A3377, Kickstarter!B:G, 6, FALSE)</f>
        <v>GB</v>
      </c>
      <c r="G3377" t="str">
        <f>VLOOKUP(A3377, Kickstarter!B:H, 7, FALSE)</f>
        <v>GBP</v>
      </c>
      <c r="H3377">
        <f>VLOOKUP(A3377, Kickstarter!B:I, 8, FALSE)</f>
        <v>1400423973</v>
      </c>
    </row>
    <row r="3378" spans="1:8" ht="60" x14ac:dyDescent="0.25">
      <c r="A3378" s="1" t="s">
        <v>3375</v>
      </c>
      <c r="B3378" s="1" t="str">
        <f>VLOOKUP(A3378, Kickstarter!B:C, 2, FALSE)</f>
        <v>3 college grads struggling to fund their social network. 1 bratty blackmailing student. 1 dreamy Asian business man. 1 awesome play.</v>
      </c>
      <c r="C3378" s="9">
        <f>VLOOKUP(A3378, Kickstarter!B:E, 3, FALSE)</f>
        <v>8000</v>
      </c>
      <c r="D3378">
        <f>VLOOKUP(A3378, Kickstarter!B:E, 4, FALSE)</f>
        <v>8001</v>
      </c>
      <c r="E3378" t="str">
        <f>VLOOKUP(A3378, Kickstarter!B:F, 5, FALSE)</f>
        <v>successful</v>
      </c>
      <c r="F3378" t="str">
        <f>VLOOKUP(A3378, Kickstarter!B:G, 6, FALSE)</f>
        <v>US</v>
      </c>
      <c r="G3378" t="str">
        <f>VLOOKUP(A3378, Kickstarter!B:H, 7, FALSE)</f>
        <v>USD</v>
      </c>
      <c r="H3378">
        <f>VLOOKUP(A3378, Kickstarter!B:I, 8, FALSE)</f>
        <v>1429976994</v>
      </c>
    </row>
    <row r="3379" spans="1:8" ht="60" x14ac:dyDescent="0.25">
      <c r="A3379" s="1" t="s">
        <v>3376</v>
      </c>
      <c r="B3379" s="1" t="str">
        <f>VLOOKUP(A3379, Kickstarter!B:C, 2, FALSE)</f>
        <v>An empowering play about war time code breaker Alan Turing which tells the real story of a hero vilified for his sexuality and suicide.</v>
      </c>
      <c r="C3379" s="9">
        <f>VLOOKUP(A3379, Kickstarter!B:E, 3, FALSE)</f>
        <v>8000</v>
      </c>
      <c r="D3379">
        <f>VLOOKUP(A3379, Kickstarter!B:E, 4, FALSE)</f>
        <v>8084</v>
      </c>
      <c r="E3379" t="str">
        <f>VLOOKUP(A3379, Kickstarter!B:F, 5, FALSE)</f>
        <v>successful</v>
      </c>
      <c r="F3379" t="str">
        <f>VLOOKUP(A3379, Kickstarter!B:G, 6, FALSE)</f>
        <v>GB</v>
      </c>
      <c r="G3379" t="str">
        <f>VLOOKUP(A3379, Kickstarter!B:H, 7, FALSE)</f>
        <v>GBP</v>
      </c>
      <c r="H3379">
        <f>VLOOKUP(A3379, Kickstarter!B:I, 8, FALSE)</f>
        <v>1426870560</v>
      </c>
    </row>
    <row r="3380" spans="1:8" ht="60" x14ac:dyDescent="0.25">
      <c r="A3380" s="1" t="s">
        <v>3377</v>
      </c>
      <c r="B3380" s="1" t="str">
        <f>VLOOKUP(A3380, Kickstarter!B:C, 2, FALSE)</f>
        <v>'Can you ever find acceptance in death?' 
Rose of June is a piece of theatre exploring the stages of grief. Unity Theatre - September</v>
      </c>
      <c r="C3380" s="9">
        <f>VLOOKUP(A3380, Kickstarter!B:E, 3, FALSE)</f>
        <v>550</v>
      </c>
      <c r="D3380">
        <f>VLOOKUP(A3380, Kickstarter!B:E, 4, FALSE)</f>
        <v>592</v>
      </c>
      <c r="E3380" t="str">
        <f>VLOOKUP(A3380, Kickstarter!B:F, 5, FALSE)</f>
        <v>successful</v>
      </c>
      <c r="F3380" t="str">
        <f>VLOOKUP(A3380, Kickstarter!B:G, 6, FALSE)</f>
        <v>GB</v>
      </c>
      <c r="G3380" t="str">
        <f>VLOOKUP(A3380, Kickstarter!B:H, 7, FALSE)</f>
        <v>GBP</v>
      </c>
      <c r="H3380">
        <f>VLOOKUP(A3380, Kickstarter!B:I, 8, FALSE)</f>
        <v>1409490480</v>
      </c>
    </row>
    <row r="3381" spans="1:8" ht="60" x14ac:dyDescent="0.25">
      <c r="A3381" s="1" t="s">
        <v>3378</v>
      </c>
      <c r="B3381" s="1" t="str">
        <f>VLOOKUP(A3381, Kickstarter!B:C, 2, FALSE)</f>
        <v>A play by Alexei Arbuzov about the lives of three teenagers during the Nazi siege of Leningrad, 1942, in a new adaptation by Nick Dear.</v>
      </c>
      <c r="C3381" s="9">
        <f>VLOOKUP(A3381, Kickstarter!B:E, 3, FALSE)</f>
        <v>2000</v>
      </c>
      <c r="D3381">
        <f>VLOOKUP(A3381, Kickstarter!B:E, 4, FALSE)</f>
        <v>2073</v>
      </c>
      <c r="E3381" t="str">
        <f>VLOOKUP(A3381, Kickstarter!B:F, 5, FALSE)</f>
        <v>successful</v>
      </c>
      <c r="F3381" t="str">
        <f>VLOOKUP(A3381, Kickstarter!B:G, 6, FALSE)</f>
        <v>GB</v>
      </c>
      <c r="G3381" t="str">
        <f>VLOOKUP(A3381, Kickstarter!B:H, 7, FALSE)</f>
        <v>GBP</v>
      </c>
      <c r="H3381">
        <f>VLOOKUP(A3381, Kickstarter!B:I, 8, FALSE)</f>
        <v>1440630000</v>
      </c>
    </row>
    <row r="3382" spans="1:8" ht="60" x14ac:dyDescent="0.25">
      <c r="A3382" s="1" t="s">
        <v>3379</v>
      </c>
      <c r="B3382" s="1" t="str">
        <f>VLOOKUP(A3382, Kickstarter!B:C, 2, FALSE)</f>
        <v>A Hard Rain is a new play that takes place on the eve of the Stonewall riots in the â€˜hiddenâ€™ gay bars of 1969 Greenwich Village.</v>
      </c>
      <c r="C3382" s="9">
        <f>VLOOKUP(A3382, Kickstarter!B:E, 3, FALSE)</f>
        <v>3000</v>
      </c>
      <c r="D3382">
        <f>VLOOKUP(A3382, Kickstarter!B:E, 4, FALSE)</f>
        <v>3133</v>
      </c>
      <c r="E3382" t="str">
        <f>VLOOKUP(A3382, Kickstarter!B:F, 5, FALSE)</f>
        <v>successful</v>
      </c>
      <c r="F3382" t="str">
        <f>VLOOKUP(A3382, Kickstarter!B:G, 6, FALSE)</f>
        <v>US</v>
      </c>
      <c r="G3382" t="str">
        <f>VLOOKUP(A3382, Kickstarter!B:H, 7, FALSE)</f>
        <v>USD</v>
      </c>
      <c r="H3382">
        <f>VLOOKUP(A3382, Kickstarter!B:I, 8, FALSE)</f>
        <v>1417305178</v>
      </c>
    </row>
    <row r="3383" spans="1:8" ht="60" x14ac:dyDescent="0.25">
      <c r="A3383" s="1" t="s">
        <v>3380</v>
      </c>
      <c r="B3383" s="1" t="str">
        <f>VLOOKUP(A3383, Kickstarter!B:C, 2, FALSE)</f>
        <v>A creative art therapy project for Syrian children. Romeo &amp; Juliet are lovers separated by war. Romeo in Jordan &amp; Juliet in Syria.</v>
      </c>
      <c r="C3383" s="9">
        <f>VLOOKUP(A3383, Kickstarter!B:E, 3, FALSE)</f>
        <v>4000</v>
      </c>
      <c r="D3383">
        <f>VLOOKUP(A3383, Kickstarter!B:E, 4, FALSE)</f>
        <v>4090</v>
      </c>
      <c r="E3383" t="str">
        <f>VLOOKUP(A3383, Kickstarter!B:F, 5, FALSE)</f>
        <v>successful</v>
      </c>
      <c r="F3383" t="str">
        <f>VLOOKUP(A3383, Kickstarter!B:G, 6, FALSE)</f>
        <v>US</v>
      </c>
      <c r="G3383" t="str">
        <f>VLOOKUP(A3383, Kickstarter!B:H, 7, FALSE)</f>
        <v>USD</v>
      </c>
      <c r="H3383">
        <f>VLOOKUP(A3383, Kickstarter!B:I, 8, FALSE)</f>
        <v>1426044383</v>
      </c>
    </row>
    <row r="3384" spans="1:8" ht="60" x14ac:dyDescent="0.25">
      <c r="A3384" s="1" t="s">
        <v>3381</v>
      </c>
      <c r="B3384" s="1" t="str">
        <f>VLOOKUP(A3384, Kickstarter!B:C, 2, FALSE)</f>
        <v>Peter Brook Award Nominees Empty Deck need Â£3500 to get 'Cosmic Fear or The Day Brad Pitt Got Paranoia' to the Edinburgh Fringe!</v>
      </c>
      <c r="C3384" s="9">
        <f>VLOOKUP(A3384, Kickstarter!B:E, 3, FALSE)</f>
        <v>3500</v>
      </c>
      <c r="D3384">
        <f>VLOOKUP(A3384, Kickstarter!B:E, 4, FALSE)</f>
        <v>3526</v>
      </c>
      <c r="E3384" t="str">
        <f>VLOOKUP(A3384, Kickstarter!B:F, 5, FALSE)</f>
        <v>successful</v>
      </c>
      <c r="F3384" t="str">
        <f>VLOOKUP(A3384, Kickstarter!B:G, 6, FALSE)</f>
        <v>GB</v>
      </c>
      <c r="G3384" t="str">
        <f>VLOOKUP(A3384, Kickstarter!B:H, 7, FALSE)</f>
        <v>GBP</v>
      </c>
      <c r="H3384">
        <f>VLOOKUP(A3384, Kickstarter!B:I, 8, FALSE)</f>
        <v>1470092340</v>
      </c>
    </row>
    <row r="3385" spans="1:8" ht="60" x14ac:dyDescent="0.25">
      <c r="A3385" s="1" t="s">
        <v>3382</v>
      </c>
      <c r="B3385" s="1" t="str">
        <f>VLOOKUP(A3385, Kickstarter!B:C, 2, FALSE)</f>
        <v>Art imitates life: This prophetic 1960 satire follows presidential candidates who stop at nothing to capture their party's nomination.</v>
      </c>
      <c r="C3385" s="9">
        <f>VLOOKUP(A3385, Kickstarter!B:E, 3, FALSE)</f>
        <v>1750</v>
      </c>
      <c r="D3385">
        <f>VLOOKUP(A3385, Kickstarter!B:E, 4, FALSE)</f>
        <v>1955</v>
      </c>
      <c r="E3385" t="str">
        <f>VLOOKUP(A3385, Kickstarter!B:F, 5, FALSE)</f>
        <v>successful</v>
      </c>
      <c r="F3385" t="str">
        <f>VLOOKUP(A3385, Kickstarter!B:G, 6, FALSE)</f>
        <v>US</v>
      </c>
      <c r="G3385" t="str">
        <f>VLOOKUP(A3385, Kickstarter!B:H, 7, FALSE)</f>
        <v>USD</v>
      </c>
      <c r="H3385">
        <f>VLOOKUP(A3385, Kickstarter!B:I, 8, FALSE)</f>
        <v>1466707620</v>
      </c>
    </row>
    <row r="3386" spans="1:8" ht="60" x14ac:dyDescent="0.25">
      <c r="A3386" s="1" t="s">
        <v>3383</v>
      </c>
      <c r="B3386" s="1" t="str">
        <f>VLOOKUP(A3386, Kickstarter!B:C, 2, FALSE)</f>
        <v>Six gay men, emotional baggage, and online dating: what could go wrong? A play about looking for love and finding something better.</v>
      </c>
      <c r="C3386" s="9">
        <f>VLOOKUP(A3386, Kickstarter!B:E, 3, FALSE)</f>
        <v>6000</v>
      </c>
      <c r="D3386">
        <f>VLOOKUP(A3386, Kickstarter!B:E, 4, FALSE)</f>
        <v>6000.66</v>
      </c>
      <c r="E3386" t="str">
        <f>VLOOKUP(A3386, Kickstarter!B:F, 5, FALSE)</f>
        <v>successful</v>
      </c>
      <c r="F3386" t="str">
        <f>VLOOKUP(A3386, Kickstarter!B:G, 6, FALSE)</f>
        <v>US</v>
      </c>
      <c r="G3386" t="str">
        <f>VLOOKUP(A3386, Kickstarter!B:H, 7, FALSE)</f>
        <v>USD</v>
      </c>
      <c r="H3386">
        <f>VLOOKUP(A3386, Kickstarter!B:I, 8, FALSE)</f>
        <v>1448074800</v>
      </c>
    </row>
    <row r="3387" spans="1:8" ht="60" x14ac:dyDescent="0.25">
      <c r="A3387" s="1" t="s">
        <v>3384</v>
      </c>
      <c r="B3387" s="1" t="str">
        <f>VLOOKUP(A3387, Kickstarter!B:C, 2, FALSE)</f>
        <v>An Equity Reading of a new play; Intimate drama about a family dealing with consequence of actions after a school shooting.</v>
      </c>
      <c r="C3387" s="9">
        <f>VLOOKUP(A3387, Kickstarter!B:E, 3, FALSE)</f>
        <v>2000</v>
      </c>
      <c r="D3387">
        <f>VLOOKUP(A3387, Kickstarter!B:E, 4, FALSE)</f>
        <v>2000</v>
      </c>
      <c r="E3387" t="str">
        <f>VLOOKUP(A3387, Kickstarter!B:F, 5, FALSE)</f>
        <v>successful</v>
      </c>
      <c r="F3387" t="str">
        <f>VLOOKUP(A3387, Kickstarter!B:G, 6, FALSE)</f>
        <v>US</v>
      </c>
      <c r="G3387" t="str">
        <f>VLOOKUP(A3387, Kickstarter!B:H, 7, FALSE)</f>
        <v>USD</v>
      </c>
      <c r="H3387">
        <f>VLOOKUP(A3387, Kickstarter!B:I, 8, FALSE)</f>
        <v>1418244552</v>
      </c>
    </row>
    <row r="3388" spans="1:8" ht="60" x14ac:dyDescent="0.25">
      <c r="A3388" s="1" t="s">
        <v>3385</v>
      </c>
      <c r="B3388" s="1" t="str">
        <f>VLOOKUP(A3388, Kickstarter!B:C, 2, FALSE)</f>
        <v>Stories from the Bronx make for an uncommon play. Help us finish funding this production, supported by the Kevin Spacey Foundation.</v>
      </c>
      <c r="C3388" s="9">
        <f>VLOOKUP(A3388, Kickstarter!B:E, 3, FALSE)</f>
        <v>2000</v>
      </c>
      <c r="D3388">
        <f>VLOOKUP(A3388, Kickstarter!B:E, 4, FALSE)</f>
        <v>2100</v>
      </c>
      <c r="E3388" t="str">
        <f>VLOOKUP(A3388, Kickstarter!B:F, 5, FALSE)</f>
        <v>successful</v>
      </c>
      <c r="F3388" t="str">
        <f>VLOOKUP(A3388, Kickstarter!B:G, 6, FALSE)</f>
        <v>US</v>
      </c>
      <c r="G3388" t="str">
        <f>VLOOKUP(A3388, Kickstarter!B:H, 7, FALSE)</f>
        <v>USD</v>
      </c>
      <c r="H3388">
        <f>VLOOKUP(A3388, Kickstarter!B:I, 8, FALSE)</f>
        <v>1417620506</v>
      </c>
    </row>
    <row r="3389" spans="1:8" ht="60" x14ac:dyDescent="0.25">
      <c r="A3389" s="1" t="s">
        <v>3386</v>
      </c>
      <c r="B3389" s="1" t="str">
        <f>VLOOKUP(A3389, Kickstarter!B:C, 2, FALSE)</f>
        <v>Pollyanna just completed an extremely successful run of this new educational play and wants to tour to more under-served communities.</v>
      </c>
      <c r="C3389" s="9">
        <f>VLOOKUP(A3389, Kickstarter!B:E, 3, FALSE)</f>
        <v>3000</v>
      </c>
      <c r="D3389">
        <f>VLOOKUP(A3389, Kickstarter!B:E, 4, FALSE)</f>
        <v>3506</v>
      </c>
      <c r="E3389" t="str">
        <f>VLOOKUP(A3389, Kickstarter!B:F, 5, FALSE)</f>
        <v>successful</v>
      </c>
      <c r="F3389" t="str">
        <f>VLOOKUP(A3389, Kickstarter!B:G, 6, FALSE)</f>
        <v>US</v>
      </c>
      <c r="G3389" t="str">
        <f>VLOOKUP(A3389, Kickstarter!B:H, 7, FALSE)</f>
        <v>USD</v>
      </c>
      <c r="H3389">
        <f>VLOOKUP(A3389, Kickstarter!B:I, 8, FALSE)</f>
        <v>1418581088</v>
      </c>
    </row>
    <row r="3390" spans="1:8" ht="60" x14ac:dyDescent="0.25">
      <c r="A3390" s="1" t="s">
        <v>3387</v>
      </c>
      <c r="B3390" s="1" t="str">
        <f>VLOOKUP(A3390, Kickstarter!B:C, 2, FALSE)</f>
        <v>ICONS is a unique new play about the Amazon warrior women from Greek myth and re-imagines them from a contemporary female perspective.</v>
      </c>
      <c r="C3390" s="9">
        <f>VLOOKUP(A3390, Kickstarter!B:E, 3, FALSE)</f>
        <v>1500</v>
      </c>
      <c r="D3390">
        <f>VLOOKUP(A3390, Kickstarter!B:E, 4, FALSE)</f>
        <v>1557</v>
      </c>
      <c r="E3390" t="str">
        <f>VLOOKUP(A3390, Kickstarter!B:F, 5, FALSE)</f>
        <v>successful</v>
      </c>
      <c r="F3390" t="str">
        <f>VLOOKUP(A3390, Kickstarter!B:G, 6, FALSE)</f>
        <v>GB</v>
      </c>
      <c r="G3390" t="str">
        <f>VLOOKUP(A3390, Kickstarter!B:H, 7, FALSE)</f>
        <v>GBP</v>
      </c>
      <c r="H3390">
        <f>VLOOKUP(A3390, Kickstarter!B:I, 8, FALSE)</f>
        <v>1434625441</v>
      </c>
    </row>
    <row r="3391" spans="1:8" ht="45" x14ac:dyDescent="0.25">
      <c r="A3391" s="1" t="s">
        <v>3388</v>
      </c>
      <c r="B3391" s="1" t="str">
        <f>VLOOKUP(A3391, Kickstarter!B:C, 2, FALSE)</f>
        <v>Chimera Ensemble is launching 2 inaugural theater productions, and we need support to do high quality work!</v>
      </c>
      <c r="C3391" s="9">
        <f>VLOOKUP(A3391, Kickstarter!B:E, 3, FALSE)</f>
        <v>10000</v>
      </c>
      <c r="D3391">
        <f>VLOOKUP(A3391, Kickstarter!B:E, 4, FALSE)</f>
        <v>11450</v>
      </c>
      <c r="E3391" t="str">
        <f>VLOOKUP(A3391, Kickstarter!B:F, 5, FALSE)</f>
        <v>successful</v>
      </c>
      <c r="F3391" t="str">
        <f>VLOOKUP(A3391, Kickstarter!B:G, 6, FALSE)</f>
        <v>US</v>
      </c>
      <c r="G3391" t="str">
        <f>VLOOKUP(A3391, Kickstarter!B:H, 7, FALSE)</f>
        <v>USD</v>
      </c>
      <c r="H3391">
        <f>VLOOKUP(A3391, Kickstarter!B:I, 8, FALSE)</f>
        <v>1464960682</v>
      </c>
    </row>
    <row r="3392" spans="1:8" ht="60" x14ac:dyDescent="0.25">
      <c r="A3392" s="1" t="s">
        <v>3389</v>
      </c>
      <c r="B3392" s="1" t="str">
        <f>VLOOKUP(A3392, Kickstarter!B:C, 2, FALSE)</f>
        <v>1140 Productions adapts Shakespeare's 'Romeo and Juliet' for a contemporary audience. It's a raw, melancholic spin on the classic tale.</v>
      </c>
      <c r="C3392" s="9">
        <f>VLOOKUP(A3392, Kickstarter!B:E, 3, FALSE)</f>
        <v>1500</v>
      </c>
      <c r="D3392">
        <f>VLOOKUP(A3392, Kickstarter!B:E, 4, FALSE)</f>
        <v>1536</v>
      </c>
      <c r="E3392" t="str">
        <f>VLOOKUP(A3392, Kickstarter!B:F, 5, FALSE)</f>
        <v>successful</v>
      </c>
      <c r="F3392" t="str">
        <f>VLOOKUP(A3392, Kickstarter!B:G, 6, FALSE)</f>
        <v>US</v>
      </c>
      <c r="G3392" t="str">
        <f>VLOOKUP(A3392, Kickstarter!B:H, 7, FALSE)</f>
        <v>USD</v>
      </c>
      <c r="H3392">
        <f>VLOOKUP(A3392, Kickstarter!B:I, 8, FALSE)</f>
        <v>1405017345</v>
      </c>
    </row>
    <row r="3393" spans="1:8" ht="60" x14ac:dyDescent="0.25">
      <c r="A3393" s="1" t="s">
        <v>3390</v>
      </c>
      <c r="B3393" s="1" t="str">
        <f>VLOOKUP(A3393, Kickstarter!B:C, 2, FALSE)</f>
        <v>New play about the comfort and the danger of living with memories. Gay themes. Experienced team looking to present first reading</v>
      </c>
      <c r="C3393" s="9">
        <f>VLOOKUP(A3393, Kickstarter!B:E, 3, FALSE)</f>
        <v>500</v>
      </c>
      <c r="D3393">
        <f>VLOOKUP(A3393, Kickstarter!B:E, 4, FALSE)</f>
        <v>1115</v>
      </c>
      <c r="E3393" t="str">
        <f>VLOOKUP(A3393, Kickstarter!B:F, 5, FALSE)</f>
        <v>successful</v>
      </c>
      <c r="F3393" t="str">
        <f>VLOOKUP(A3393, Kickstarter!B:G, 6, FALSE)</f>
        <v>US</v>
      </c>
      <c r="G3393" t="str">
        <f>VLOOKUP(A3393, Kickstarter!B:H, 7, FALSE)</f>
        <v>USD</v>
      </c>
      <c r="H3393">
        <f>VLOOKUP(A3393, Kickstarter!B:I, 8, FALSE)</f>
        <v>1407536880</v>
      </c>
    </row>
    <row r="3394" spans="1:8" ht="60" x14ac:dyDescent="0.25">
      <c r="A3394" s="1" t="s">
        <v>3391</v>
      </c>
      <c r="B3394" s="1" t="str">
        <f>VLOOKUP(A3394, Kickstarter!B:C, 2, FALSE)</f>
        <v>Life is more than the days you have left. 1 in 3 tells of two normal people &amp; their confrontation with mortality and the dice of fate.</v>
      </c>
      <c r="C3394" s="9">
        <f>VLOOKUP(A3394, Kickstarter!B:E, 3, FALSE)</f>
        <v>500</v>
      </c>
      <c r="D3394">
        <f>VLOOKUP(A3394, Kickstarter!B:E, 4, FALSE)</f>
        <v>500</v>
      </c>
      <c r="E3394" t="str">
        <f>VLOOKUP(A3394, Kickstarter!B:F, 5, FALSE)</f>
        <v>successful</v>
      </c>
      <c r="F3394" t="str">
        <f>VLOOKUP(A3394, Kickstarter!B:G, 6, FALSE)</f>
        <v>GB</v>
      </c>
      <c r="G3394" t="str">
        <f>VLOOKUP(A3394, Kickstarter!B:H, 7, FALSE)</f>
        <v>GBP</v>
      </c>
      <c r="H3394">
        <f>VLOOKUP(A3394, Kickstarter!B:I, 8, FALSE)</f>
        <v>1462565855</v>
      </c>
    </row>
    <row r="3395" spans="1:8" ht="45" x14ac:dyDescent="0.25">
      <c r="A3395" s="1" t="s">
        <v>3392</v>
      </c>
      <c r="B3395" s="1" t="str">
        <f>VLOOKUP(A3395, Kickstarter!B:C, 2, FALSE)</f>
        <v>hiSTORYstage presents a film noir-style comedy mystery with a Shakespearean twist performed as a 1944 radio drama.</v>
      </c>
      <c r="C3395" s="9">
        <f>VLOOKUP(A3395, Kickstarter!B:E, 3, FALSE)</f>
        <v>1500</v>
      </c>
      <c r="D3395">
        <f>VLOOKUP(A3395, Kickstarter!B:E, 4, FALSE)</f>
        <v>1587</v>
      </c>
      <c r="E3395" t="str">
        <f>VLOOKUP(A3395, Kickstarter!B:F, 5, FALSE)</f>
        <v>successful</v>
      </c>
      <c r="F3395" t="str">
        <f>VLOOKUP(A3395, Kickstarter!B:G, 6, FALSE)</f>
        <v>US</v>
      </c>
      <c r="G3395" t="str">
        <f>VLOOKUP(A3395, Kickstarter!B:H, 7, FALSE)</f>
        <v>USD</v>
      </c>
      <c r="H3395">
        <f>VLOOKUP(A3395, Kickstarter!B:I, 8, FALSE)</f>
        <v>1415234760</v>
      </c>
    </row>
    <row r="3396" spans="1:8" ht="60" x14ac:dyDescent="0.25">
      <c r="A3396" s="1" t="s">
        <v>3393</v>
      </c>
      <c r="B3396" s="1" t="str">
        <f>VLOOKUP(A3396, Kickstarter!B:C, 2, FALSE)</f>
        <v>Ambitious, Edinburgh-based company, Thrive Theatre, are bringing their brand new comedy BUFFER to the 2014 Edinburgh Fringe!</v>
      </c>
      <c r="C3396" s="9">
        <f>VLOOKUP(A3396, Kickstarter!B:E, 3, FALSE)</f>
        <v>550</v>
      </c>
      <c r="D3396">
        <f>VLOOKUP(A3396, Kickstarter!B:E, 4, FALSE)</f>
        <v>783</v>
      </c>
      <c r="E3396" t="str">
        <f>VLOOKUP(A3396, Kickstarter!B:F, 5, FALSE)</f>
        <v>successful</v>
      </c>
      <c r="F3396" t="str">
        <f>VLOOKUP(A3396, Kickstarter!B:G, 6, FALSE)</f>
        <v>GB</v>
      </c>
      <c r="G3396" t="str">
        <f>VLOOKUP(A3396, Kickstarter!B:H, 7, FALSE)</f>
        <v>GBP</v>
      </c>
      <c r="H3396">
        <f>VLOOKUP(A3396, Kickstarter!B:I, 8, FALSE)</f>
        <v>1406470645</v>
      </c>
    </row>
    <row r="3397" spans="1:8" ht="30" x14ac:dyDescent="0.25">
      <c r="A3397" s="1" t="s">
        <v>3394</v>
      </c>
      <c r="B3397" s="1" t="str">
        <f>VLOOKUP(A3397, Kickstarter!B:C, 2, FALSE)</f>
        <v>Miramar is a a darkly funny play exploring what it is we call â€˜homeâ€™.</v>
      </c>
      <c r="C3397" s="9">
        <f>VLOOKUP(A3397, Kickstarter!B:E, 3, FALSE)</f>
        <v>500</v>
      </c>
      <c r="D3397">
        <f>VLOOKUP(A3397, Kickstarter!B:E, 4, FALSE)</f>
        <v>920</v>
      </c>
      <c r="E3397" t="str">
        <f>VLOOKUP(A3397, Kickstarter!B:F, 5, FALSE)</f>
        <v>successful</v>
      </c>
      <c r="F3397" t="str">
        <f>VLOOKUP(A3397, Kickstarter!B:G, 6, FALSE)</f>
        <v>GB</v>
      </c>
      <c r="G3397" t="str">
        <f>VLOOKUP(A3397, Kickstarter!B:H, 7, FALSE)</f>
        <v>GBP</v>
      </c>
      <c r="H3397">
        <f>VLOOKUP(A3397, Kickstarter!B:I, 8, FALSE)</f>
        <v>1433009400</v>
      </c>
    </row>
    <row r="3398" spans="1:8" ht="45" x14ac:dyDescent="0.25">
      <c r="A3398" s="1" t="s">
        <v>3395</v>
      </c>
      <c r="B3398" s="1" t="str">
        <f>VLOOKUP(A3398, Kickstarter!B:C, 2, FALSE)</f>
        <v>"Rainbowtown" is a new play for kids. Help us bring it to the Main Line during the 2014 Philadelphia Fringe Festival!</v>
      </c>
      <c r="C3398" s="9">
        <f>VLOOKUP(A3398, Kickstarter!B:E, 3, FALSE)</f>
        <v>1500</v>
      </c>
      <c r="D3398">
        <f>VLOOKUP(A3398, Kickstarter!B:E, 4, FALSE)</f>
        <v>1565</v>
      </c>
      <c r="E3398" t="str">
        <f>VLOOKUP(A3398, Kickstarter!B:F, 5, FALSE)</f>
        <v>successful</v>
      </c>
      <c r="F3398" t="str">
        <f>VLOOKUP(A3398, Kickstarter!B:G, 6, FALSE)</f>
        <v>US</v>
      </c>
      <c r="G3398" t="str">
        <f>VLOOKUP(A3398, Kickstarter!B:H, 7, FALSE)</f>
        <v>USD</v>
      </c>
      <c r="H3398">
        <f>VLOOKUP(A3398, Kickstarter!B:I, 8, FALSE)</f>
        <v>1401595140</v>
      </c>
    </row>
    <row r="3399" spans="1:8" ht="30" x14ac:dyDescent="0.25">
      <c r="A3399" s="1" t="s">
        <v>3396</v>
      </c>
      <c r="B3399" s="1" t="str">
        <f>VLOOKUP(A3399, Kickstarter!B:C, 2, FALSE)</f>
        <v>Help a group of recovering alcoholics bring Samuel Beckett's classic to a seaside town!</v>
      </c>
      <c r="C3399" s="9">
        <f>VLOOKUP(A3399, Kickstarter!B:E, 3, FALSE)</f>
        <v>250</v>
      </c>
      <c r="D3399">
        <f>VLOOKUP(A3399, Kickstarter!B:E, 4, FALSE)</f>
        <v>280</v>
      </c>
      <c r="E3399" t="str">
        <f>VLOOKUP(A3399, Kickstarter!B:F, 5, FALSE)</f>
        <v>successful</v>
      </c>
      <c r="F3399" t="str">
        <f>VLOOKUP(A3399, Kickstarter!B:G, 6, FALSE)</f>
        <v>GB</v>
      </c>
      <c r="G3399" t="str">
        <f>VLOOKUP(A3399, Kickstarter!B:H, 7, FALSE)</f>
        <v>GBP</v>
      </c>
      <c r="H3399">
        <f>VLOOKUP(A3399, Kickstarter!B:I, 8, FALSE)</f>
        <v>1455832800</v>
      </c>
    </row>
    <row r="3400" spans="1:8" ht="60" x14ac:dyDescent="0.25">
      <c r="A3400" s="1" t="s">
        <v>3397</v>
      </c>
      <c r="B3400" s="1" t="str">
        <f>VLOOKUP(A3400, Kickstarter!B:C, 2, FALSE)</f>
        <v>We're mounting a theatrical adaptation of Lord of the Flies completely student directed, produced, designed, managed and performed.</v>
      </c>
      <c r="C3400" s="9">
        <f>VLOOKUP(A3400, Kickstarter!B:E, 3, FALSE)</f>
        <v>4000</v>
      </c>
      <c r="D3400">
        <f>VLOOKUP(A3400, Kickstarter!B:E, 4, FALSE)</f>
        <v>4443</v>
      </c>
      <c r="E3400" t="str">
        <f>VLOOKUP(A3400, Kickstarter!B:F, 5, FALSE)</f>
        <v>successful</v>
      </c>
      <c r="F3400" t="str">
        <f>VLOOKUP(A3400, Kickstarter!B:G, 6, FALSE)</f>
        <v>US</v>
      </c>
      <c r="G3400" t="str">
        <f>VLOOKUP(A3400, Kickstarter!B:H, 7, FALSE)</f>
        <v>USD</v>
      </c>
      <c r="H3400">
        <f>VLOOKUP(A3400, Kickstarter!B:I, 8, FALSE)</f>
        <v>1416589200</v>
      </c>
    </row>
    <row r="3401" spans="1:8" ht="45" x14ac:dyDescent="0.25">
      <c r="A3401" s="1" t="s">
        <v>3398</v>
      </c>
      <c r="B3401" s="1" t="str">
        <f>VLOOKUP(A3401, Kickstarter!B:C, 2, FALSE)</f>
        <v>13 young people have taken over Spinning Wheel Theatre to choose, produce and create their own show from scratch.</v>
      </c>
      <c r="C3401" s="9">
        <f>VLOOKUP(A3401, Kickstarter!B:E, 3, FALSE)</f>
        <v>1200</v>
      </c>
      <c r="D3401">
        <f>VLOOKUP(A3401, Kickstarter!B:E, 4, FALSE)</f>
        <v>1245</v>
      </c>
      <c r="E3401" t="str">
        <f>VLOOKUP(A3401, Kickstarter!B:F, 5, FALSE)</f>
        <v>successful</v>
      </c>
      <c r="F3401" t="str">
        <f>VLOOKUP(A3401, Kickstarter!B:G, 6, FALSE)</f>
        <v>GB</v>
      </c>
      <c r="G3401" t="str">
        <f>VLOOKUP(A3401, Kickstarter!B:H, 7, FALSE)</f>
        <v>GBP</v>
      </c>
      <c r="H3401">
        <f>VLOOKUP(A3401, Kickstarter!B:I, 8, FALSE)</f>
        <v>1424556325</v>
      </c>
    </row>
    <row r="3402" spans="1:8" ht="60" x14ac:dyDescent="0.25">
      <c r="A3402" s="1" t="s">
        <v>3399</v>
      </c>
      <c r="B3402" s="1" t="str">
        <f>VLOOKUP(A3402, Kickstarter!B:C, 2, FALSE)</f>
        <v>A hilarious comedy starring Sarah, a recent grad, who uses the magic of a mystical open mic to solve the problems of her relationships.</v>
      </c>
      <c r="C3402" s="9">
        <f>VLOOKUP(A3402, Kickstarter!B:E, 3, FALSE)</f>
        <v>10000</v>
      </c>
      <c r="D3402">
        <f>VLOOKUP(A3402, Kickstarter!B:E, 4, FALSE)</f>
        <v>10041</v>
      </c>
      <c r="E3402" t="str">
        <f>VLOOKUP(A3402, Kickstarter!B:F, 5, FALSE)</f>
        <v>successful</v>
      </c>
      <c r="F3402" t="str">
        <f>VLOOKUP(A3402, Kickstarter!B:G, 6, FALSE)</f>
        <v>US</v>
      </c>
      <c r="G3402" t="str">
        <f>VLOOKUP(A3402, Kickstarter!B:H, 7, FALSE)</f>
        <v>USD</v>
      </c>
      <c r="H3402">
        <f>VLOOKUP(A3402, Kickstarter!B:I, 8, FALSE)</f>
        <v>1409266414</v>
      </c>
    </row>
    <row r="3403" spans="1:8" ht="60" x14ac:dyDescent="0.25">
      <c r="A3403" s="1" t="s">
        <v>3400</v>
      </c>
      <c r="B3403" s="1" t="str">
        <f>VLOOKUP(A3403, Kickstarter!B:C, 2, FALSE)</f>
        <v>Support a daring new theatre creation               
Supportez une audacieuse compagnie internationale et aidez-les Ã  crÃ©er leur piÃ¨ce</v>
      </c>
      <c r="C3403" s="9">
        <f>VLOOKUP(A3403, Kickstarter!B:E, 3, FALSE)</f>
        <v>2900</v>
      </c>
      <c r="D3403">
        <f>VLOOKUP(A3403, Kickstarter!B:E, 4, FALSE)</f>
        <v>2954</v>
      </c>
      <c r="E3403" t="str">
        <f>VLOOKUP(A3403, Kickstarter!B:F, 5, FALSE)</f>
        <v>successful</v>
      </c>
      <c r="F3403" t="str">
        <f>VLOOKUP(A3403, Kickstarter!B:G, 6, FALSE)</f>
        <v>GB</v>
      </c>
      <c r="G3403" t="str">
        <f>VLOOKUP(A3403, Kickstarter!B:H, 7, FALSE)</f>
        <v>GBP</v>
      </c>
      <c r="H3403">
        <f>VLOOKUP(A3403, Kickstarter!B:I, 8, FALSE)</f>
        <v>1438968146</v>
      </c>
    </row>
    <row r="3404" spans="1:8" ht="45" x14ac:dyDescent="0.25">
      <c r="A3404" s="1" t="s">
        <v>3401</v>
      </c>
      <c r="B3404" s="1" t="str">
        <f>VLOOKUP(A3404, Kickstarter!B:C, 2, FALSE)</f>
        <v>Itâ€™s a celebration of our heritage. Well, not all of ours. If you live in Liberty Falls, itâ€™s yours. If you donâ€™t, then it's not.</v>
      </c>
      <c r="C3404" s="9">
        <f>VLOOKUP(A3404, Kickstarter!B:E, 3, FALSE)</f>
        <v>15000</v>
      </c>
      <c r="D3404">
        <f>VLOOKUP(A3404, Kickstarter!B:E, 4, FALSE)</f>
        <v>16465</v>
      </c>
      <c r="E3404" t="str">
        <f>VLOOKUP(A3404, Kickstarter!B:F, 5, FALSE)</f>
        <v>successful</v>
      </c>
      <c r="F3404" t="str">
        <f>VLOOKUP(A3404, Kickstarter!B:G, 6, FALSE)</f>
        <v>US</v>
      </c>
      <c r="G3404" t="str">
        <f>VLOOKUP(A3404, Kickstarter!B:H, 7, FALSE)</f>
        <v>USD</v>
      </c>
      <c r="H3404">
        <f>VLOOKUP(A3404, Kickstarter!B:I, 8, FALSE)</f>
        <v>1447295460</v>
      </c>
    </row>
    <row r="3405" spans="1:8" ht="45" x14ac:dyDescent="0.25">
      <c r="A3405" s="1" t="s">
        <v>3402</v>
      </c>
      <c r="B3405" s="1" t="str">
        <f>VLOOKUP(A3405, Kickstarter!B:C, 2, FALSE)</f>
        <v>Two worlds, one bond - no turning back.
A dark comedy about domestic abuse and the power of an unlikely friendship</v>
      </c>
      <c r="C3405" s="9">
        <f>VLOOKUP(A3405, Kickstarter!B:E, 3, FALSE)</f>
        <v>2000</v>
      </c>
      <c r="D3405">
        <f>VLOOKUP(A3405, Kickstarter!B:E, 4, FALSE)</f>
        <v>2000</v>
      </c>
      <c r="E3405" t="str">
        <f>VLOOKUP(A3405, Kickstarter!B:F, 5, FALSE)</f>
        <v>successful</v>
      </c>
      <c r="F3405" t="str">
        <f>VLOOKUP(A3405, Kickstarter!B:G, 6, FALSE)</f>
        <v>GB</v>
      </c>
      <c r="G3405" t="str">
        <f>VLOOKUP(A3405, Kickstarter!B:H, 7, FALSE)</f>
        <v>GBP</v>
      </c>
      <c r="H3405">
        <f>VLOOKUP(A3405, Kickstarter!B:I, 8, FALSE)</f>
        <v>1435230324</v>
      </c>
    </row>
    <row r="3406" spans="1:8" ht="60" x14ac:dyDescent="0.25">
      <c r="A3406" s="1" t="s">
        <v>3403</v>
      </c>
      <c r="B3406" s="1" t="str">
        <f>VLOOKUP(A3406, Kickstarter!B:C, 2, FALSE)</f>
        <v>The Montclair Shakespeare Series presents staged readings of Shakespeare's work in historic venues throughout the summer in Montclair.</v>
      </c>
      <c r="C3406" s="9">
        <f>VLOOKUP(A3406, Kickstarter!B:E, 3, FALSE)</f>
        <v>500</v>
      </c>
      <c r="D3406">
        <f>VLOOKUP(A3406, Kickstarter!B:E, 4, FALSE)</f>
        <v>610</v>
      </c>
      <c r="E3406" t="str">
        <f>VLOOKUP(A3406, Kickstarter!B:F, 5, FALSE)</f>
        <v>successful</v>
      </c>
      <c r="F3406" t="str">
        <f>VLOOKUP(A3406, Kickstarter!B:G, 6, FALSE)</f>
        <v>US</v>
      </c>
      <c r="G3406" t="str">
        <f>VLOOKUP(A3406, Kickstarter!B:H, 7, FALSE)</f>
        <v>USD</v>
      </c>
      <c r="H3406">
        <f>VLOOKUP(A3406, Kickstarter!B:I, 8, FALSE)</f>
        <v>1434542702</v>
      </c>
    </row>
    <row r="3407" spans="1:8" ht="45" x14ac:dyDescent="0.25">
      <c r="A3407" s="1" t="s">
        <v>3404</v>
      </c>
      <c r="B3407" s="1" t="str">
        <f>VLOOKUP(A3407, Kickstarter!B:C, 2, FALSE)</f>
        <v>We are Seance Theatre Group trying to fund our first performance, Noel Coward's hysterical comedy farce, Blithe Spirit.</v>
      </c>
      <c r="C3407" s="9">
        <f>VLOOKUP(A3407, Kickstarter!B:E, 3, FALSE)</f>
        <v>350</v>
      </c>
      <c r="D3407">
        <f>VLOOKUP(A3407, Kickstarter!B:E, 4, FALSE)</f>
        <v>481.5</v>
      </c>
      <c r="E3407" t="str">
        <f>VLOOKUP(A3407, Kickstarter!B:F, 5, FALSE)</f>
        <v>successful</v>
      </c>
      <c r="F3407" t="str">
        <f>VLOOKUP(A3407, Kickstarter!B:G, 6, FALSE)</f>
        <v>GB</v>
      </c>
      <c r="G3407" t="str">
        <f>VLOOKUP(A3407, Kickstarter!B:H, 7, FALSE)</f>
        <v>GBP</v>
      </c>
      <c r="H3407">
        <f>VLOOKUP(A3407, Kickstarter!B:I, 8, FALSE)</f>
        <v>1456876740</v>
      </c>
    </row>
    <row r="3408" spans="1:8" ht="45" x14ac:dyDescent="0.25">
      <c r="A3408" s="1" t="s">
        <v>3405</v>
      </c>
      <c r="B3408" s="1" t="str">
        <f>VLOOKUP(A3408, Kickstarter!B:C, 2, FALSE)</f>
        <v>A funny and moving new play about two families dealing with aging parents in very different ways!</v>
      </c>
      <c r="C3408" s="9">
        <f>VLOOKUP(A3408, Kickstarter!B:E, 3, FALSE)</f>
        <v>10000</v>
      </c>
      <c r="D3408">
        <f>VLOOKUP(A3408, Kickstarter!B:E, 4, FALSE)</f>
        <v>10031</v>
      </c>
      <c r="E3408" t="str">
        <f>VLOOKUP(A3408, Kickstarter!B:F, 5, FALSE)</f>
        <v>successful</v>
      </c>
      <c r="F3408" t="str">
        <f>VLOOKUP(A3408, Kickstarter!B:G, 6, FALSE)</f>
        <v>US</v>
      </c>
      <c r="G3408" t="str">
        <f>VLOOKUP(A3408, Kickstarter!B:H, 7, FALSE)</f>
        <v>USD</v>
      </c>
      <c r="H3408">
        <f>VLOOKUP(A3408, Kickstarter!B:I, 8, FALSE)</f>
        <v>1405511376</v>
      </c>
    </row>
    <row r="3409" spans="1:8" ht="60" x14ac:dyDescent="0.25">
      <c r="A3409" s="1" t="s">
        <v>3406</v>
      </c>
      <c r="B3409" s="1" t="str">
        <f>VLOOKUP(A3409, Kickstarter!B:C, 2, FALSE)</f>
        <v>Biddy is 24. Biddy is a hopeless romantic. Biddy always wanted to be a vegan. Find out what happens
when Biddy gets sectioned.</v>
      </c>
      <c r="C3409" s="9">
        <f>VLOOKUP(A3409, Kickstarter!B:E, 3, FALSE)</f>
        <v>2000</v>
      </c>
      <c r="D3409">
        <f>VLOOKUP(A3409, Kickstarter!B:E, 4, FALSE)</f>
        <v>2142</v>
      </c>
      <c r="E3409" t="str">
        <f>VLOOKUP(A3409, Kickstarter!B:F, 5, FALSE)</f>
        <v>successful</v>
      </c>
      <c r="F3409" t="str">
        <f>VLOOKUP(A3409, Kickstarter!B:G, 6, FALSE)</f>
        <v>GB</v>
      </c>
      <c r="G3409" t="str">
        <f>VLOOKUP(A3409, Kickstarter!B:H, 7, FALSE)</f>
        <v>GBP</v>
      </c>
      <c r="H3409">
        <f>VLOOKUP(A3409, Kickstarter!B:I, 8, FALSE)</f>
        <v>1404641289</v>
      </c>
    </row>
    <row r="3410" spans="1:8" ht="45" x14ac:dyDescent="0.25">
      <c r="A3410" s="1" t="s">
        <v>3407</v>
      </c>
      <c r="B3410" s="1" t="str">
        <f>VLOOKUP(A3410, Kickstarter!B:C, 2, FALSE)</f>
        <v>Help us take "She Has a Name", the human trafficking story of one victim, on tour to all over Northern and Central California.</v>
      </c>
      <c r="C3410" s="9">
        <f>VLOOKUP(A3410, Kickstarter!B:E, 3, FALSE)</f>
        <v>500</v>
      </c>
      <c r="D3410">
        <f>VLOOKUP(A3410, Kickstarter!B:E, 4, FALSE)</f>
        <v>1055</v>
      </c>
      <c r="E3410" t="str">
        <f>VLOOKUP(A3410, Kickstarter!B:F, 5, FALSE)</f>
        <v>successful</v>
      </c>
      <c r="F3410" t="str">
        <f>VLOOKUP(A3410, Kickstarter!B:G, 6, FALSE)</f>
        <v>US</v>
      </c>
      <c r="G3410" t="str">
        <f>VLOOKUP(A3410, Kickstarter!B:H, 7, FALSE)</f>
        <v>USD</v>
      </c>
      <c r="H3410">
        <f>VLOOKUP(A3410, Kickstarter!B:I, 8, FALSE)</f>
        <v>1405727304</v>
      </c>
    </row>
    <row r="3411" spans="1:8" ht="45" x14ac:dyDescent="0.25">
      <c r="A3411" s="1" t="s">
        <v>3408</v>
      </c>
      <c r="B3411" s="1" t="str">
        <f>VLOOKUP(A3411, Kickstarter!B:C, 2, FALSE)</f>
        <v>Exciting and visceral new-writing that challenges the way we view the fine line between war and terror...</v>
      </c>
      <c r="C3411" s="9">
        <f>VLOOKUP(A3411, Kickstarter!B:E, 3, FALSE)</f>
        <v>500</v>
      </c>
      <c r="D3411">
        <f>VLOOKUP(A3411, Kickstarter!B:E, 4, FALSE)</f>
        <v>618</v>
      </c>
      <c r="E3411" t="str">
        <f>VLOOKUP(A3411, Kickstarter!B:F, 5, FALSE)</f>
        <v>successful</v>
      </c>
      <c r="F3411" t="str">
        <f>VLOOKUP(A3411, Kickstarter!B:G, 6, FALSE)</f>
        <v>GB</v>
      </c>
      <c r="G3411" t="str">
        <f>VLOOKUP(A3411, Kickstarter!B:H, 7, FALSE)</f>
        <v>GBP</v>
      </c>
      <c r="H3411">
        <f>VLOOKUP(A3411, Kickstarter!B:I, 8, FALSE)</f>
        <v>1469998680</v>
      </c>
    </row>
    <row r="3412" spans="1:8" ht="60" x14ac:dyDescent="0.25">
      <c r="A3412" s="1" t="s">
        <v>3409</v>
      </c>
      <c r="B3412" s="1" t="str">
        <f>VLOOKUP(A3412, Kickstarter!B:C, 2, FALSE)</f>
        <v>Join us in a campaign benefitting the southland company and its interdisciplinary artistic efforts in Los Angeles.</v>
      </c>
      <c r="C3412" s="9">
        <f>VLOOKUP(A3412, Kickstarter!B:E, 3, FALSE)</f>
        <v>3000</v>
      </c>
      <c r="D3412">
        <f>VLOOKUP(A3412, Kickstarter!B:E, 4, FALSE)</f>
        <v>3255</v>
      </c>
      <c r="E3412" t="str">
        <f>VLOOKUP(A3412, Kickstarter!B:F, 5, FALSE)</f>
        <v>successful</v>
      </c>
      <c r="F3412" t="str">
        <f>VLOOKUP(A3412, Kickstarter!B:G, 6, FALSE)</f>
        <v>US</v>
      </c>
      <c r="G3412" t="str">
        <f>VLOOKUP(A3412, Kickstarter!B:H, 7, FALSE)</f>
        <v>USD</v>
      </c>
      <c r="H3412">
        <f>VLOOKUP(A3412, Kickstarter!B:I, 8, FALSE)</f>
        <v>1465196400</v>
      </c>
    </row>
    <row r="3413" spans="1:8" ht="60" x14ac:dyDescent="0.25">
      <c r="A3413" s="1" t="s">
        <v>3410</v>
      </c>
      <c r="B3413" s="1" t="str">
        <f>VLOOKUP(A3413, Kickstarter!B:C, 2, FALSE)</f>
        <v>The world's Boarding School history is brutal. But in this acclaimed play, Natives run the school, and Whites are being assimilated.</v>
      </c>
      <c r="C3413" s="9">
        <f>VLOOKUP(A3413, Kickstarter!B:E, 3, FALSE)</f>
        <v>15000</v>
      </c>
      <c r="D3413">
        <f>VLOOKUP(A3413, Kickstarter!B:E, 4, FALSE)</f>
        <v>15535</v>
      </c>
      <c r="E3413" t="str">
        <f>VLOOKUP(A3413, Kickstarter!B:F, 5, FALSE)</f>
        <v>successful</v>
      </c>
      <c r="F3413" t="str">
        <f>VLOOKUP(A3413, Kickstarter!B:G, 6, FALSE)</f>
        <v>US</v>
      </c>
      <c r="G3413" t="str">
        <f>VLOOKUP(A3413, Kickstarter!B:H, 7, FALSE)</f>
        <v>USD</v>
      </c>
      <c r="H3413">
        <f>VLOOKUP(A3413, Kickstarter!B:I, 8, FALSE)</f>
        <v>1444264372</v>
      </c>
    </row>
    <row r="3414" spans="1:8" ht="45" x14ac:dyDescent="0.25">
      <c r="A3414" s="1" t="s">
        <v>3411</v>
      </c>
      <c r="B3414" s="1" t="str">
        <f>VLOOKUP(A3414, Kickstarter!B:C, 2, FALSE)</f>
        <v>Rough Haired Pointer present for the first time ever Joe Orton's 'Fred &amp; Madge' at the Hope Theatre, Islington this Sept and Oct</v>
      </c>
      <c r="C3414" s="9">
        <f>VLOOKUP(A3414, Kickstarter!B:E, 3, FALSE)</f>
        <v>3000</v>
      </c>
      <c r="D3414">
        <f>VLOOKUP(A3414, Kickstarter!B:E, 4, FALSE)</f>
        <v>3000</v>
      </c>
      <c r="E3414" t="str">
        <f>VLOOKUP(A3414, Kickstarter!B:F, 5, FALSE)</f>
        <v>successful</v>
      </c>
      <c r="F3414" t="str">
        <f>VLOOKUP(A3414, Kickstarter!B:G, 6, FALSE)</f>
        <v>GB</v>
      </c>
      <c r="G3414" t="str">
        <f>VLOOKUP(A3414, Kickstarter!B:H, 7, FALSE)</f>
        <v>GBP</v>
      </c>
      <c r="H3414">
        <f>VLOOKUP(A3414, Kickstarter!B:I, 8, FALSE)</f>
        <v>1411858862</v>
      </c>
    </row>
    <row r="3415" spans="1:8" ht="60" x14ac:dyDescent="0.25">
      <c r="A3415" s="1" t="s">
        <v>3412</v>
      </c>
      <c r="B3415" s="1" t="str">
        <f>VLOOKUP(A3415, Kickstarter!B:C, 2, FALSE)</f>
        <v>The RC Players are beyond excited to be bringing this controversial, socially-minded show to Michigan's campus, but we need your help!</v>
      </c>
      <c r="C3415" s="9">
        <f>VLOOKUP(A3415, Kickstarter!B:E, 3, FALSE)</f>
        <v>500</v>
      </c>
      <c r="D3415">
        <f>VLOOKUP(A3415, Kickstarter!B:E, 4, FALSE)</f>
        <v>650</v>
      </c>
      <c r="E3415" t="str">
        <f>VLOOKUP(A3415, Kickstarter!B:F, 5, FALSE)</f>
        <v>successful</v>
      </c>
      <c r="F3415" t="str">
        <f>VLOOKUP(A3415, Kickstarter!B:G, 6, FALSE)</f>
        <v>US</v>
      </c>
      <c r="G3415" t="str">
        <f>VLOOKUP(A3415, Kickstarter!B:H, 7, FALSE)</f>
        <v>USD</v>
      </c>
      <c r="H3415">
        <f>VLOOKUP(A3415, Kickstarter!B:I, 8, FALSE)</f>
        <v>1425099540</v>
      </c>
    </row>
    <row r="3416" spans="1:8" ht="45" x14ac:dyDescent="0.25">
      <c r="A3416" s="1" t="s">
        <v>3413</v>
      </c>
      <c r="B3416" s="1" t="str">
        <f>VLOOKUP(A3416, Kickstarter!B:C, 2, FALSE)</f>
        <v>A new twist on our annual festival of fully-produced plays by member playwrights, performed by a talented ensemble cast!</v>
      </c>
      <c r="C3416" s="9">
        <f>VLOOKUP(A3416, Kickstarter!B:E, 3, FALSE)</f>
        <v>3000</v>
      </c>
      <c r="D3416">
        <f>VLOOKUP(A3416, Kickstarter!B:E, 4, FALSE)</f>
        <v>3105</v>
      </c>
      <c r="E3416" t="str">
        <f>VLOOKUP(A3416, Kickstarter!B:F, 5, FALSE)</f>
        <v>successful</v>
      </c>
      <c r="F3416" t="str">
        <f>VLOOKUP(A3416, Kickstarter!B:G, 6, FALSE)</f>
        <v>US</v>
      </c>
      <c r="G3416" t="str">
        <f>VLOOKUP(A3416, Kickstarter!B:H, 7, FALSE)</f>
        <v>USD</v>
      </c>
      <c r="H3416">
        <f>VLOOKUP(A3416, Kickstarter!B:I, 8, FALSE)</f>
        <v>1480579140</v>
      </c>
    </row>
    <row r="3417" spans="1:8" ht="45" x14ac:dyDescent="0.25">
      <c r="A3417" s="1" t="s">
        <v>3414</v>
      </c>
      <c r="B3417" s="1" t="str">
        <f>VLOOKUP(A3417, Kickstarter!B:C, 2, FALSE)</f>
        <v>We are raising funds to allow for enhanced scenic, costume, and lighting design. Every dollar helps!</v>
      </c>
      <c r="C3417" s="9">
        <f>VLOOKUP(A3417, Kickstarter!B:E, 3, FALSE)</f>
        <v>200</v>
      </c>
      <c r="D3417">
        <f>VLOOKUP(A3417, Kickstarter!B:E, 4, FALSE)</f>
        <v>200</v>
      </c>
      <c r="E3417" t="str">
        <f>VLOOKUP(A3417, Kickstarter!B:F, 5, FALSE)</f>
        <v>successful</v>
      </c>
      <c r="F3417" t="str">
        <f>VLOOKUP(A3417, Kickstarter!B:G, 6, FALSE)</f>
        <v>US</v>
      </c>
      <c r="G3417" t="str">
        <f>VLOOKUP(A3417, Kickstarter!B:H, 7, FALSE)</f>
        <v>USD</v>
      </c>
      <c r="H3417">
        <f>VLOOKUP(A3417, Kickstarter!B:I, 8, FALSE)</f>
        <v>1460935800</v>
      </c>
    </row>
    <row r="3418" spans="1:8" ht="60" x14ac:dyDescent="0.25">
      <c r="A3418" s="1" t="s">
        <v>3415</v>
      </c>
      <c r="B3418" s="1" t="str">
        <f>VLOOKUP(A3418, Kickstarter!B:C, 2, FALSE)</f>
        <v>Be part of bringing this witty, engaging &amp; important play by award-winning writer Silva Semerciyan to London's Theatre 503 this summer.</v>
      </c>
      <c r="C3418" s="9">
        <f>VLOOKUP(A3418, Kickstarter!B:E, 3, FALSE)</f>
        <v>4000</v>
      </c>
      <c r="D3418">
        <f>VLOOKUP(A3418, Kickstarter!B:E, 4, FALSE)</f>
        <v>4784</v>
      </c>
      <c r="E3418" t="str">
        <f>VLOOKUP(A3418, Kickstarter!B:F, 5, FALSE)</f>
        <v>successful</v>
      </c>
      <c r="F3418" t="str">
        <f>VLOOKUP(A3418, Kickstarter!B:G, 6, FALSE)</f>
        <v>GB</v>
      </c>
      <c r="G3418" t="str">
        <f>VLOOKUP(A3418, Kickstarter!B:H, 7, FALSE)</f>
        <v>GBP</v>
      </c>
      <c r="H3418">
        <f>VLOOKUP(A3418, Kickstarter!B:I, 8, FALSE)</f>
        <v>1429813800</v>
      </c>
    </row>
    <row r="3419" spans="1:8" ht="45" x14ac:dyDescent="0.25">
      <c r="A3419" s="1" t="s">
        <v>3416</v>
      </c>
      <c r="B3419" s="1" t="str">
        <f>VLOOKUP(A3419, Kickstarter!B:C, 2, FALSE)</f>
        <v>Fury Theatre is bringing Mamet's powerful play, Oleanna, to life!  Help us get ahead of funding so we can keep theater affordable.</v>
      </c>
      <c r="C3419" s="9">
        <f>VLOOKUP(A3419, Kickstarter!B:E, 3, FALSE)</f>
        <v>1700</v>
      </c>
      <c r="D3419">
        <f>VLOOKUP(A3419, Kickstarter!B:E, 4, FALSE)</f>
        <v>1700.01</v>
      </c>
      <c r="E3419" t="str">
        <f>VLOOKUP(A3419, Kickstarter!B:F, 5, FALSE)</f>
        <v>successful</v>
      </c>
      <c r="F3419" t="str">
        <f>VLOOKUP(A3419, Kickstarter!B:G, 6, FALSE)</f>
        <v>US</v>
      </c>
      <c r="G3419" t="str">
        <f>VLOOKUP(A3419, Kickstarter!B:H, 7, FALSE)</f>
        <v>USD</v>
      </c>
      <c r="H3419">
        <f>VLOOKUP(A3419, Kickstarter!B:I, 8, FALSE)</f>
        <v>1414284180</v>
      </c>
    </row>
    <row r="3420" spans="1:8" ht="60" x14ac:dyDescent="0.25">
      <c r="A3420" s="1" t="s">
        <v>3417</v>
      </c>
      <c r="B3420" s="1" t="str">
        <f>VLOOKUP(A3420, Kickstarter!B:C, 2, FALSE)</f>
        <v>Atlanta SoloSchool brings a beloved children's play to the 4th Annual Festival of Russian Youth Theaters in Washington, DC on May 31.</v>
      </c>
      <c r="C3420" s="9">
        <f>VLOOKUP(A3420, Kickstarter!B:E, 3, FALSE)</f>
        <v>4000</v>
      </c>
      <c r="D3420">
        <f>VLOOKUP(A3420, Kickstarter!B:E, 4, FALSE)</f>
        <v>4035</v>
      </c>
      <c r="E3420" t="str">
        <f>VLOOKUP(A3420, Kickstarter!B:F, 5, FALSE)</f>
        <v>successful</v>
      </c>
      <c r="F3420" t="str">
        <f>VLOOKUP(A3420, Kickstarter!B:G, 6, FALSE)</f>
        <v>US</v>
      </c>
      <c r="G3420" t="str">
        <f>VLOOKUP(A3420, Kickstarter!B:H, 7, FALSE)</f>
        <v>USD</v>
      </c>
      <c r="H3420">
        <f>VLOOKUP(A3420, Kickstarter!B:I, 8, FALSE)</f>
        <v>1400875307</v>
      </c>
    </row>
    <row r="3421" spans="1:8" ht="60" x14ac:dyDescent="0.25">
      <c r="A3421" s="1" t="s">
        <v>3418</v>
      </c>
      <c r="B3421" s="1" t="str">
        <f>VLOOKUP(A3421, Kickstarter!B:C, 2, FALSE)</f>
        <v>As part of the 400th anniversary of Shakespeareâ€™s death, AC Productions will present a new production of Hamlet adapted by Peter Reid</v>
      </c>
      <c r="C3421" s="9">
        <f>VLOOKUP(A3421, Kickstarter!B:E, 3, FALSE)</f>
        <v>2750</v>
      </c>
      <c r="D3421">
        <f>VLOOKUP(A3421, Kickstarter!B:E, 4, FALSE)</f>
        <v>2930</v>
      </c>
      <c r="E3421" t="str">
        <f>VLOOKUP(A3421, Kickstarter!B:F, 5, FALSE)</f>
        <v>successful</v>
      </c>
      <c r="F3421" t="str">
        <f>VLOOKUP(A3421, Kickstarter!B:G, 6, FALSE)</f>
        <v>IE</v>
      </c>
      <c r="G3421" t="str">
        <f>VLOOKUP(A3421, Kickstarter!B:H, 7, FALSE)</f>
        <v>EUR</v>
      </c>
      <c r="H3421">
        <f>VLOOKUP(A3421, Kickstarter!B:I, 8, FALSE)</f>
        <v>1459978200</v>
      </c>
    </row>
    <row r="3422" spans="1:8" ht="45" x14ac:dyDescent="0.25">
      <c r="A3422" s="1" t="s">
        <v>3419</v>
      </c>
      <c r="B3422" s="1" t="str">
        <f>VLOOKUP(A3422, Kickstarter!B:C, 2, FALSE)</f>
        <v>A powerful and urgent tale of the first line of defence for the NHS. Based on true stories from junior doctors.</v>
      </c>
      <c r="C3422" s="9">
        <f>VLOOKUP(A3422, Kickstarter!B:E, 3, FALSE)</f>
        <v>700</v>
      </c>
      <c r="D3422">
        <f>VLOOKUP(A3422, Kickstarter!B:E, 4, FALSE)</f>
        <v>966</v>
      </c>
      <c r="E3422" t="str">
        <f>VLOOKUP(A3422, Kickstarter!B:F, 5, FALSE)</f>
        <v>successful</v>
      </c>
      <c r="F3422" t="str">
        <f>VLOOKUP(A3422, Kickstarter!B:G, 6, FALSE)</f>
        <v>GB</v>
      </c>
      <c r="G3422" t="str">
        <f>VLOOKUP(A3422, Kickstarter!B:H, 7, FALSE)</f>
        <v>GBP</v>
      </c>
      <c r="H3422">
        <f>VLOOKUP(A3422, Kickstarter!B:I, 8, FALSE)</f>
        <v>1455408000</v>
      </c>
    </row>
    <row r="3423" spans="1:8" ht="45" x14ac:dyDescent="0.25">
      <c r="A3423" s="1" t="s">
        <v>3420</v>
      </c>
      <c r="B3423" s="1" t="str">
        <f>VLOOKUP(A3423, Kickstarter!B:C, 2, FALSE)</f>
        <v>Waterwell's New Works Lab @ PPAS is the country's leading development program for challenging new plays for young actors.</v>
      </c>
      <c r="C3423" s="9">
        <f>VLOOKUP(A3423, Kickstarter!B:E, 3, FALSE)</f>
        <v>10000</v>
      </c>
      <c r="D3423">
        <f>VLOOKUP(A3423, Kickstarter!B:E, 4, FALSE)</f>
        <v>10115</v>
      </c>
      <c r="E3423" t="str">
        <f>VLOOKUP(A3423, Kickstarter!B:F, 5, FALSE)</f>
        <v>successful</v>
      </c>
      <c r="F3423" t="str">
        <f>VLOOKUP(A3423, Kickstarter!B:G, 6, FALSE)</f>
        <v>US</v>
      </c>
      <c r="G3423" t="str">
        <f>VLOOKUP(A3423, Kickstarter!B:H, 7, FALSE)</f>
        <v>USD</v>
      </c>
      <c r="H3423">
        <f>VLOOKUP(A3423, Kickstarter!B:I, 8, FALSE)</f>
        <v>1425495563</v>
      </c>
    </row>
    <row r="3424" spans="1:8" ht="60" x14ac:dyDescent="0.25">
      <c r="A3424" s="1" t="s">
        <v>3421</v>
      </c>
      <c r="B3424" s="1" t="str">
        <f>VLOOKUP(A3424, Kickstarter!B:C, 2, FALSE)</f>
        <v>Developing and presenting Rotimi Babatunde's stage adaptation of The Secret Lives of Baba Segi's Wives directed by Femi Elufowoju, jr</v>
      </c>
      <c r="C3424" s="9">
        <f>VLOOKUP(A3424, Kickstarter!B:E, 3, FALSE)</f>
        <v>3000</v>
      </c>
      <c r="D3424">
        <f>VLOOKUP(A3424, Kickstarter!B:E, 4, FALSE)</f>
        <v>3273</v>
      </c>
      <c r="E3424" t="str">
        <f>VLOOKUP(A3424, Kickstarter!B:F, 5, FALSE)</f>
        <v>successful</v>
      </c>
      <c r="F3424" t="str">
        <f>VLOOKUP(A3424, Kickstarter!B:G, 6, FALSE)</f>
        <v>GB</v>
      </c>
      <c r="G3424" t="str">
        <f>VLOOKUP(A3424, Kickstarter!B:H, 7, FALSE)</f>
        <v>GBP</v>
      </c>
      <c r="H3424">
        <f>VLOOKUP(A3424, Kickstarter!B:I, 8, FALSE)</f>
        <v>1450051200</v>
      </c>
    </row>
    <row r="3425" spans="1:8" ht="45" x14ac:dyDescent="0.25">
      <c r="A3425" s="1" t="s">
        <v>3422</v>
      </c>
      <c r="B3425" s="1" t="str">
        <f>VLOOKUP(A3425, Kickstarter!B:C, 2, FALSE)</f>
        <v>Forest Hills Eastern's Student Run Show 2015. Our goal is to present a professional quality show on a budget.</v>
      </c>
      <c r="C3425" s="9">
        <f>VLOOKUP(A3425, Kickstarter!B:E, 3, FALSE)</f>
        <v>250</v>
      </c>
      <c r="D3425">
        <f>VLOOKUP(A3425, Kickstarter!B:E, 4, FALSE)</f>
        <v>350</v>
      </c>
      <c r="E3425" t="str">
        <f>VLOOKUP(A3425, Kickstarter!B:F, 5, FALSE)</f>
        <v>successful</v>
      </c>
      <c r="F3425" t="str">
        <f>VLOOKUP(A3425, Kickstarter!B:G, 6, FALSE)</f>
        <v>US</v>
      </c>
      <c r="G3425" t="str">
        <f>VLOOKUP(A3425, Kickstarter!B:H, 7, FALSE)</f>
        <v>USD</v>
      </c>
      <c r="H3425">
        <f>VLOOKUP(A3425, Kickstarter!B:I, 8, FALSE)</f>
        <v>1429912341</v>
      </c>
    </row>
    <row r="3426" spans="1:8" ht="60" x14ac:dyDescent="0.25">
      <c r="A3426" s="1" t="s">
        <v>3423</v>
      </c>
      <c r="B3426" s="1" t="str">
        <f>VLOOKUP(A3426, Kickstarter!B:C, 2, FALSE)</f>
        <v>Maggie is a deaf girl determined to make a silent film masterpiece. Help us share her story with students across the state of Idaho.</v>
      </c>
      <c r="C3426" s="9">
        <f>VLOOKUP(A3426, Kickstarter!B:E, 3, FALSE)</f>
        <v>6000</v>
      </c>
      <c r="D3426">
        <f>VLOOKUP(A3426, Kickstarter!B:E, 4, FALSE)</f>
        <v>6215</v>
      </c>
      <c r="E3426" t="str">
        <f>VLOOKUP(A3426, Kickstarter!B:F, 5, FALSE)</f>
        <v>successful</v>
      </c>
      <c r="F3426" t="str">
        <f>VLOOKUP(A3426, Kickstarter!B:G, 6, FALSE)</f>
        <v>US</v>
      </c>
      <c r="G3426" t="str">
        <f>VLOOKUP(A3426, Kickstarter!B:H, 7, FALSE)</f>
        <v>USD</v>
      </c>
      <c r="H3426">
        <f>VLOOKUP(A3426, Kickstarter!B:I, 8, FALSE)</f>
        <v>1423119540</v>
      </c>
    </row>
    <row r="3427" spans="1:8" ht="60" x14ac:dyDescent="0.25">
      <c r="A3427" s="1" t="s">
        <v>3424</v>
      </c>
      <c r="B3427" s="1" t="str">
        <f>VLOOKUP(A3427, Kickstarter!B:C, 2, FALSE)</f>
        <v>The Erlkings is a play that uses the writings of the perpetrators of the Columbine Shooting to explore the inner lives of these boys.</v>
      </c>
      <c r="C3427" s="9">
        <f>VLOOKUP(A3427, Kickstarter!B:E, 3, FALSE)</f>
        <v>30000</v>
      </c>
      <c r="D3427">
        <f>VLOOKUP(A3427, Kickstarter!B:E, 4, FALSE)</f>
        <v>30891.1</v>
      </c>
      <c r="E3427" t="str">
        <f>VLOOKUP(A3427, Kickstarter!B:F, 5, FALSE)</f>
        <v>successful</v>
      </c>
      <c r="F3427" t="str">
        <f>VLOOKUP(A3427, Kickstarter!B:G, 6, FALSE)</f>
        <v>US</v>
      </c>
      <c r="G3427" t="str">
        <f>VLOOKUP(A3427, Kickstarter!B:H, 7, FALSE)</f>
        <v>USD</v>
      </c>
      <c r="H3427">
        <f>VLOOKUP(A3427, Kickstarter!B:I, 8, FALSE)</f>
        <v>1412434136</v>
      </c>
    </row>
    <row r="3428" spans="1:8" ht="45" x14ac:dyDescent="0.25">
      <c r="A3428" s="1" t="s">
        <v>3425</v>
      </c>
      <c r="B3428" s="1" t="str">
        <f>VLOOKUP(A3428, Kickstarter!B:C, 2, FALSE)</f>
        <v>Part ghost story, part cautionary tale, Holocene is a play about the end of our world, and the beginning of another.</v>
      </c>
      <c r="C3428" s="9">
        <f>VLOOKUP(A3428, Kickstarter!B:E, 3, FALSE)</f>
        <v>3750</v>
      </c>
      <c r="D3428">
        <f>VLOOKUP(A3428, Kickstarter!B:E, 4, FALSE)</f>
        <v>4055</v>
      </c>
      <c r="E3428" t="str">
        <f>VLOOKUP(A3428, Kickstarter!B:F, 5, FALSE)</f>
        <v>successful</v>
      </c>
      <c r="F3428" t="str">
        <f>VLOOKUP(A3428, Kickstarter!B:G, 6, FALSE)</f>
        <v>US</v>
      </c>
      <c r="G3428" t="str">
        <f>VLOOKUP(A3428, Kickstarter!B:H, 7, FALSE)</f>
        <v>USD</v>
      </c>
      <c r="H3428">
        <f>VLOOKUP(A3428, Kickstarter!B:I, 8, FALSE)</f>
        <v>1411264800</v>
      </c>
    </row>
    <row r="3429" spans="1:8" ht="60" x14ac:dyDescent="0.25">
      <c r="A3429" s="1" t="s">
        <v>3426</v>
      </c>
      <c r="B3429" s="1" t="str">
        <f>VLOOKUP(A3429, Kickstarter!B:C, 2, FALSE)</f>
        <v>A new play developed in collaboration with graduating theatre makers, premiering at the Edinburgh Fringe Festival 2014.</v>
      </c>
      <c r="C3429" s="9">
        <f>VLOOKUP(A3429, Kickstarter!B:E, 3, FALSE)</f>
        <v>1500</v>
      </c>
      <c r="D3429">
        <f>VLOOKUP(A3429, Kickstarter!B:E, 4, FALSE)</f>
        <v>1500</v>
      </c>
      <c r="E3429" t="str">
        <f>VLOOKUP(A3429, Kickstarter!B:F, 5, FALSE)</f>
        <v>successful</v>
      </c>
      <c r="F3429" t="str">
        <f>VLOOKUP(A3429, Kickstarter!B:G, 6, FALSE)</f>
        <v>GB</v>
      </c>
      <c r="G3429" t="str">
        <f>VLOOKUP(A3429, Kickstarter!B:H, 7, FALSE)</f>
        <v>GBP</v>
      </c>
      <c r="H3429">
        <f>VLOOKUP(A3429, Kickstarter!B:I, 8, FALSE)</f>
        <v>1404314952</v>
      </c>
    </row>
    <row r="3430" spans="1:8" ht="60" x14ac:dyDescent="0.25">
      <c r="A3430" s="1" t="s">
        <v>3427</v>
      </c>
      <c r="B3430" s="1" t="str">
        <f>VLOOKUP(A3430, Kickstarter!B:C, 2, FALSE)</f>
        <v>The WORLD PREMIERE of Neil Smith's beautiful and thrilling new version of Strindberg's modern masterpiece - CREDITORS.</v>
      </c>
      <c r="C3430" s="9">
        <f>VLOOKUP(A3430, Kickstarter!B:E, 3, FALSE)</f>
        <v>2000</v>
      </c>
      <c r="D3430">
        <f>VLOOKUP(A3430, Kickstarter!B:E, 4, FALSE)</f>
        <v>2055</v>
      </c>
      <c r="E3430" t="str">
        <f>VLOOKUP(A3430, Kickstarter!B:F, 5, FALSE)</f>
        <v>successful</v>
      </c>
      <c r="F3430" t="str">
        <f>VLOOKUP(A3430, Kickstarter!B:G, 6, FALSE)</f>
        <v>GB</v>
      </c>
      <c r="G3430" t="str">
        <f>VLOOKUP(A3430, Kickstarter!B:H, 7, FALSE)</f>
        <v>GBP</v>
      </c>
      <c r="H3430">
        <f>VLOOKUP(A3430, Kickstarter!B:I, 8, FALSE)</f>
        <v>1425142800</v>
      </c>
    </row>
    <row r="3431" spans="1:8" ht="60" x14ac:dyDescent="0.25">
      <c r="A3431" s="1" t="s">
        <v>3428</v>
      </c>
      <c r="B3431" s="1" t="str">
        <f>VLOOKUP(A3431, Kickstarter!B:C, 2, FALSE)</f>
        <v>I would like to raise a small budget to put on my first play, Virtual Reality. To be put on at 53two, Manchester - 29th &amp; 30th Nov 16</v>
      </c>
      <c r="C3431" s="9">
        <f>VLOOKUP(A3431, Kickstarter!B:E, 3, FALSE)</f>
        <v>150</v>
      </c>
      <c r="D3431">
        <f>VLOOKUP(A3431, Kickstarter!B:E, 4, FALSE)</f>
        <v>195</v>
      </c>
      <c r="E3431" t="str">
        <f>VLOOKUP(A3431, Kickstarter!B:F, 5, FALSE)</f>
        <v>successful</v>
      </c>
      <c r="F3431" t="str">
        <f>VLOOKUP(A3431, Kickstarter!B:G, 6, FALSE)</f>
        <v>GB</v>
      </c>
      <c r="G3431" t="str">
        <f>VLOOKUP(A3431, Kickstarter!B:H, 7, FALSE)</f>
        <v>GBP</v>
      </c>
      <c r="H3431">
        <f>VLOOKUP(A3431, Kickstarter!B:I, 8, FALSE)</f>
        <v>1478046661</v>
      </c>
    </row>
    <row r="3432" spans="1:8" ht="60" x14ac:dyDescent="0.25">
      <c r="A3432" s="1" t="s">
        <v>3429</v>
      </c>
      <c r="B3432" s="1" t="str">
        <f>VLOOKUP(A3432, Kickstarter!B:C, 2, FALSE)</f>
        <v>We need support for our play so we can promote awareness of kidney diseases and the effect it has on sufferers and their families.</v>
      </c>
      <c r="C3432" s="9">
        <f>VLOOKUP(A3432, Kickstarter!B:E, 3, FALSE)</f>
        <v>2000</v>
      </c>
      <c r="D3432">
        <f>VLOOKUP(A3432, Kickstarter!B:E, 4, FALSE)</f>
        <v>2170.9899999999998</v>
      </c>
      <c r="E3432" t="str">
        <f>VLOOKUP(A3432, Kickstarter!B:F, 5, FALSE)</f>
        <v>successful</v>
      </c>
      <c r="F3432" t="str">
        <f>VLOOKUP(A3432, Kickstarter!B:G, 6, FALSE)</f>
        <v>GB</v>
      </c>
      <c r="G3432" t="str">
        <f>VLOOKUP(A3432, Kickstarter!B:H, 7, FALSE)</f>
        <v>GBP</v>
      </c>
      <c r="H3432">
        <f>VLOOKUP(A3432, Kickstarter!B:I, 8, FALSE)</f>
        <v>1406760101</v>
      </c>
    </row>
    <row r="3433" spans="1:8" ht="45" x14ac:dyDescent="0.25">
      <c r="A3433" s="1" t="s">
        <v>3430</v>
      </c>
      <c r="B3433" s="1" t="str">
        <f>VLOOKUP(A3433, Kickstarter!B:C, 2, FALSE)</f>
        <v>Our 1st full season!  We need your help to fund costumes, sets, props &amp; help bringing these wonderful shows to the stage!</v>
      </c>
      <c r="C3433" s="9">
        <f>VLOOKUP(A3433, Kickstarter!B:E, 3, FALSE)</f>
        <v>2000</v>
      </c>
      <c r="D3433">
        <f>VLOOKUP(A3433, Kickstarter!B:E, 4, FALSE)</f>
        <v>2000</v>
      </c>
      <c r="E3433" t="str">
        <f>VLOOKUP(A3433, Kickstarter!B:F, 5, FALSE)</f>
        <v>successful</v>
      </c>
      <c r="F3433" t="str">
        <f>VLOOKUP(A3433, Kickstarter!B:G, 6, FALSE)</f>
        <v>US</v>
      </c>
      <c r="G3433" t="str">
        <f>VLOOKUP(A3433, Kickstarter!B:H, 7, FALSE)</f>
        <v>USD</v>
      </c>
      <c r="H3433">
        <f>VLOOKUP(A3433, Kickstarter!B:I, 8, FALSE)</f>
        <v>1408383153</v>
      </c>
    </row>
    <row r="3434" spans="1:8" ht="45" x14ac:dyDescent="0.25">
      <c r="A3434" s="1" t="s">
        <v>3431</v>
      </c>
      <c r="B3434" s="1" t="str">
        <f>VLOOKUP(A3434, Kickstarter!B:C, 2, FALSE)</f>
        <v>Bare Theatre stages A.R. Gurney's Pulitzer Finalist script about a relationship spanning a lifetime and long distance.</v>
      </c>
      <c r="C3434" s="9">
        <f>VLOOKUP(A3434, Kickstarter!B:E, 3, FALSE)</f>
        <v>2000</v>
      </c>
      <c r="D3434">
        <f>VLOOKUP(A3434, Kickstarter!B:E, 4, FALSE)</f>
        <v>2193</v>
      </c>
      <c r="E3434" t="str">
        <f>VLOOKUP(A3434, Kickstarter!B:F, 5, FALSE)</f>
        <v>successful</v>
      </c>
      <c r="F3434" t="str">
        <f>VLOOKUP(A3434, Kickstarter!B:G, 6, FALSE)</f>
        <v>US</v>
      </c>
      <c r="G3434" t="str">
        <f>VLOOKUP(A3434, Kickstarter!B:H, 7, FALSE)</f>
        <v>USD</v>
      </c>
      <c r="H3434">
        <f>VLOOKUP(A3434, Kickstarter!B:I, 8, FALSE)</f>
        <v>1454709600</v>
      </c>
    </row>
    <row r="3435" spans="1:8" ht="45" x14ac:dyDescent="0.25">
      <c r="A3435" s="1" t="s">
        <v>3432</v>
      </c>
      <c r="B3435" s="1" t="str">
        <f>VLOOKUP(A3435, Kickstarter!B:C, 2, FALSE)</f>
        <v>death&amp;pretzels presents their first Chicago based project:
The Dybbuk by S. Ansky</v>
      </c>
      <c r="C3435" s="9">
        <f>VLOOKUP(A3435, Kickstarter!B:E, 3, FALSE)</f>
        <v>9500</v>
      </c>
      <c r="D3435">
        <f>VLOOKUP(A3435, Kickstarter!B:E, 4, FALSE)</f>
        <v>9525</v>
      </c>
      <c r="E3435" t="str">
        <f>VLOOKUP(A3435, Kickstarter!B:F, 5, FALSE)</f>
        <v>successful</v>
      </c>
      <c r="F3435" t="str">
        <f>VLOOKUP(A3435, Kickstarter!B:G, 6, FALSE)</f>
        <v>US</v>
      </c>
      <c r="G3435" t="str">
        <f>VLOOKUP(A3435, Kickstarter!B:H, 7, FALSE)</f>
        <v>USD</v>
      </c>
      <c r="H3435">
        <f>VLOOKUP(A3435, Kickstarter!B:I, 8, FALSE)</f>
        <v>1402974000</v>
      </c>
    </row>
    <row r="3436" spans="1:8" ht="60" x14ac:dyDescent="0.25">
      <c r="A3436" s="1" t="s">
        <v>3433</v>
      </c>
      <c r="B3436" s="1" t="str">
        <f>VLOOKUP(A3436, Kickstarter!B:C, 2, FALSE)</f>
        <v>Bringing Tennessee Williams, Shakespeare, and 8 world class actors to Longview, Washington to build a play in and for the community.</v>
      </c>
      <c r="C3436" s="9">
        <f>VLOOKUP(A3436, Kickstarter!B:E, 3, FALSE)</f>
        <v>10000</v>
      </c>
      <c r="D3436">
        <f>VLOOKUP(A3436, Kickstarter!B:E, 4, FALSE)</f>
        <v>10555</v>
      </c>
      <c r="E3436" t="str">
        <f>VLOOKUP(A3436, Kickstarter!B:F, 5, FALSE)</f>
        <v>successful</v>
      </c>
      <c r="F3436" t="str">
        <f>VLOOKUP(A3436, Kickstarter!B:G, 6, FALSE)</f>
        <v>US</v>
      </c>
      <c r="G3436" t="str">
        <f>VLOOKUP(A3436, Kickstarter!B:H, 7, FALSE)</f>
        <v>USD</v>
      </c>
      <c r="H3436">
        <f>VLOOKUP(A3436, Kickstarter!B:I, 8, FALSE)</f>
        <v>1404983269</v>
      </c>
    </row>
    <row r="3437" spans="1:8" ht="60" x14ac:dyDescent="0.25">
      <c r="A3437" s="1" t="s">
        <v>3434</v>
      </c>
      <c r="B3437" s="1" t="str">
        <f>VLOOKUP(A3437, Kickstarter!B:C, 2, FALSE)</f>
        <v>People Of Interest is providing free tickets to "Campo Maldito" for Tenderloin residents who could not otherwise afford to see it.</v>
      </c>
      <c r="C3437" s="9">
        <f>VLOOKUP(A3437, Kickstarter!B:E, 3, FALSE)</f>
        <v>1000</v>
      </c>
      <c r="D3437">
        <f>VLOOKUP(A3437, Kickstarter!B:E, 4, FALSE)</f>
        <v>1120</v>
      </c>
      <c r="E3437" t="str">
        <f>VLOOKUP(A3437, Kickstarter!B:F, 5, FALSE)</f>
        <v>successful</v>
      </c>
      <c r="F3437" t="str">
        <f>VLOOKUP(A3437, Kickstarter!B:G, 6, FALSE)</f>
        <v>US</v>
      </c>
      <c r="G3437" t="str">
        <f>VLOOKUP(A3437, Kickstarter!B:H, 7, FALSE)</f>
        <v>USD</v>
      </c>
      <c r="H3437">
        <f>VLOOKUP(A3437, Kickstarter!B:I, 8, FALSE)</f>
        <v>1470538800</v>
      </c>
    </row>
    <row r="3438" spans="1:8" ht="60" x14ac:dyDescent="0.25">
      <c r="A3438" s="1" t="s">
        <v>3435</v>
      </c>
      <c r="B3438" s="1" t="str">
        <f>VLOOKUP(A3438, Kickstarter!B:C, 2, FALSE)</f>
        <v>Please help us fund "Damselfly" - The Play ( put on by Saints on Stage Alumni &amp; sponsored by Mothers Against Medical Error)</v>
      </c>
      <c r="C3438" s="9">
        <f>VLOOKUP(A3438, Kickstarter!B:E, 3, FALSE)</f>
        <v>5000</v>
      </c>
      <c r="D3438">
        <f>VLOOKUP(A3438, Kickstarter!B:E, 4, FALSE)</f>
        <v>5295</v>
      </c>
      <c r="E3438" t="str">
        <f>VLOOKUP(A3438, Kickstarter!B:F, 5, FALSE)</f>
        <v>successful</v>
      </c>
      <c r="F3438" t="str">
        <f>VLOOKUP(A3438, Kickstarter!B:G, 6, FALSE)</f>
        <v>US</v>
      </c>
      <c r="G3438" t="str">
        <f>VLOOKUP(A3438, Kickstarter!B:H, 7, FALSE)</f>
        <v>USD</v>
      </c>
      <c r="H3438">
        <f>VLOOKUP(A3438, Kickstarter!B:I, 8, FALSE)</f>
        <v>1408638480</v>
      </c>
    </row>
    <row r="3439" spans="1:8" ht="60" x14ac:dyDescent="0.25">
      <c r="A3439" s="1" t="s">
        <v>3436</v>
      </c>
      <c r="B3439" s="1" t="str">
        <f>VLOOKUP(A3439, Kickstarter!B:C, 2, FALSE)</f>
        <v>Join people who stutter as they come together to support Stuttering &amp; Alzheimer's organizations. Everyone's voice is heard right now!!</v>
      </c>
      <c r="C3439" s="9">
        <f>VLOOKUP(A3439, Kickstarter!B:E, 3, FALSE)</f>
        <v>3000</v>
      </c>
      <c r="D3439">
        <f>VLOOKUP(A3439, Kickstarter!B:E, 4, FALSE)</f>
        <v>3030</v>
      </c>
      <c r="E3439" t="str">
        <f>VLOOKUP(A3439, Kickstarter!B:F, 5, FALSE)</f>
        <v>successful</v>
      </c>
      <c r="F3439" t="str">
        <f>VLOOKUP(A3439, Kickstarter!B:G, 6, FALSE)</f>
        <v>US</v>
      </c>
      <c r="G3439" t="str">
        <f>VLOOKUP(A3439, Kickstarter!B:H, 7, FALSE)</f>
        <v>USD</v>
      </c>
      <c r="H3439">
        <f>VLOOKUP(A3439, Kickstarter!B:I, 8, FALSE)</f>
        <v>1440003820</v>
      </c>
    </row>
    <row r="3440" spans="1:8" ht="60" x14ac:dyDescent="0.25">
      <c r="A3440" s="1" t="s">
        <v>3437</v>
      </c>
      <c r="B3440" s="1" t="str">
        <f>VLOOKUP(A3440, Kickstarter!B:C, 2, FALSE)</f>
        <v>Klippies is the debut play from Johannesburg-born writer Jessica SiÃ¢n, premiering at the Southwark Playhouse, London in May 2015.</v>
      </c>
      <c r="C3440" s="9">
        <f>VLOOKUP(A3440, Kickstarter!B:E, 3, FALSE)</f>
        <v>2500</v>
      </c>
      <c r="D3440">
        <f>VLOOKUP(A3440, Kickstarter!B:E, 4, FALSE)</f>
        <v>2605</v>
      </c>
      <c r="E3440" t="str">
        <f>VLOOKUP(A3440, Kickstarter!B:F, 5, FALSE)</f>
        <v>successful</v>
      </c>
      <c r="F3440" t="str">
        <f>VLOOKUP(A3440, Kickstarter!B:G, 6, FALSE)</f>
        <v>GB</v>
      </c>
      <c r="G3440" t="str">
        <f>VLOOKUP(A3440, Kickstarter!B:H, 7, FALSE)</f>
        <v>GBP</v>
      </c>
      <c r="H3440">
        <f>VLOOKUP(A3440, Kickstarter!B:I, 8, FALSE)</f>
        <v>1430600400</v>
      </c>
    </row>
    <row r="3441" spans="1:8" ht="30" x14ac:dyDescent="0.25">
      <c r="A3441" s="1" t="s">
        <v>3438</v>
      </c>
      <c r="B3441" s="1" t="str">
        <f>VLOOKUP(A3441, Kickstarter!B:C, 2, FALSE)</f>
        <v>Help a small theater produce an original adaptation of Lewis Carroll's classic story.</v>
      </c>
      <c r="C3441" s="9">
        <f>VLOOKUP(A3441, Kickstarter!B:E, 3, FALSE)</f>
        <v>1200</v>
      </c>
      <c r="D3441">
        <f>VLOOKUP(A3441, Kickstarter!B:E, 4, FALSE)</f>
        <v>1616.14</v>
      </c>
      <c r="E3441" t="str">
        <f>VLOOKUP(A3441, Kickstarter!B:F, 5, FALSE)</f>
        <v>successful</v>
      </c>
      <c r="F3441" t="str">
        <f>VLOOKUP(A3441, Kickstarter!B:G, 6, FALSE)</f>
        <v>US</v>
      </c>
      <c r="G3441" t="str">
        <f>VLOOKUP(A3441, Kickstarter!B:H, 7, FALSE)</f>
        <v>USD</v>
      </c>
      <c r="H3441">
        <f>VLOOKUP(A3441, Kickstarter!B:I, 8, FALSE)</f>
        <v>1453179540</v>
      </c>
    </row>
    <row r="3442" spans="1:8" ht="60" x14ac:dyDescent="0.25">
      <c r="A3442" s="1" t="s">
        <v>3439</v>
      </c>
      <c r="B3442" s="1" t="str">
        <f>VLOOKUP(A3442, Kickstarter!B:C, 2, FALSE)</f>
        <v>LA-based team of professional actors and directors taking Rajiv Joseph's harrowing and romantic play to the Boulder community.</v>
      </c>
      <c r="C3442" s="9">
        <f>VLOOKUP(A3442, Kickstarter!B:E, 3, FALSE)</f>
        <v>5000</v>
      </c>
      <c r="D3442">
        <f>VLOOKUP(A3442, Kickstarter!B:E, 4, FALSE)</f>
        <v>5260.92</v>
      </c>
      <c r="E3442" t="str">
        <f>VLOOKUP(A3442, Kickstarter!B:F, 5, FALSE)</f>
        <v>successful</v>
      </c>
      <c r="F3442" t="str">
        <f>VLOOKUP(A3442, Kickstarter!B:G, 6, FALSE)</f>
        <v>US</v>
      </c>
      <c r="G3442" t="str">
        <f>VLOOKUP(A3442, Kickstarter!B:H, 7, FALSE)</f>
        <v>USD</v>
      </c>
      <c r="H3442">
        <f>VLOOKUP(A3442, Kickstarter!B:I, 8, FALSE)</f>
        <v>1405095300</v>
      </c>
    </row>
    <row r="3443" spans="1:8" ht="60" x14ac:dyDescent="0.25">
      <c r="A3443" s="1" t="s">
        <v>3440</v>
      </c>
      <c r="B3443" s="1" t="str">
        <f>VLOOKUP(A3443, Kickstarter!B:C, 2, FALSE)</f>
        <v>We are producing the play Bug, by Tracy Letts.  This will be an inspiring show, and a great way to bring help to a great LA charity.</v>
      </c>
      <c r="C3443" s="9">
        <f>VLOOKUP(A3443, Kickstarter!B:E, 3, FALSE)</f>
        <v>2500</v>
      </c>
      <c r="D3443">
        <f>VLOOKUP(A3443, Kickstarter!B:E, 4, FALSE)</f>
        <v>2565</v>
      </c>
      <c r="E3443" t="str">
        <f>VLOOKUP(A3443, Kickstarter!B:F, 5, FALSE)</f>
        <v>successful</v>
      </c>
      <c r="F3443" t="str">
        <f>VLOOKUP(A3443, Kickstarter!B:G, 6, FALSE)</f>
        <v>US</v>
      </c>
      <c r="G3443" t="str">
        <f>VLOOKUP(A3443, Kickstarter!B:H, 7, FALSE)</f>
        <v>USD</v>
      </c>
      <c r="H3443">
        <f>VLOOKUP(A3443, Kickstarter!B:I, 8, FALSE)</f>
        <v>1447445820</v>
      </c>
    </row>
    <row r="3444" spans="1:8" ht="60" x14ac:dyDescent="0.25">
      <c r="A3444" s="1" t="s">
        <v>3441</v>
      </c>
      <c r="B3444" s="1" t="str">
        <f>VLOOKUP(A3444, Kickstarter!B:C, 2, FALSE)</f>
        <v>An Evening of Radio aims to showcase original work written by undergraduate playwriting students in the style of live staged readings.</v>
      </c>
      <c r="C3444" s="9">
        <f>VLOOKUP(A3444, Kickstarter!B:E, 3, FALSE)</f>
        <v>250</v>
      </c>
      <c r="D3444">
        <f>VLOOKUP(A3444, Kickstarter!B:E, 4, FALSE)</f>
        <v>250</v>
      </c>
      <c r="E3444" t="str">
        <f>VLOOKUP(A3444, Kickstarter!B:F, 5, FALSE)</f>
        <v>successful</v>
      </c>
      <c r="F3444" t="str">
        <f>VLOOKUP(A3444, Kickstarter!B:G, 6, FALSE)</f>
        <v>US</v>
      </c>
      <c r="G3444" t="str">
        <f>VLOOKUP(A3444, Kickstarter!B:H, 7, FALSE)</f>
        <v>USD</v>
      </c>
      <c r="H3444">
        <f>VLOOKUP(A3444, Kickstarter!B:I, 8, FALSE)</f>
        <v>1433016672</v>
      </c>
    </row>
    <row r="3445" spans="1:8" ht="60" x14ac:dyDescent="0.25">
      <c r="A3445" s="1" t="s">
        <v>3442</v>
      </c>
      <c r="B3445" s="1" t="str">
        <f>VLOOKUP(A3445, Kickstarter!B:C, 2, FALSE)</f>
        <v>A new play about dual-faced identities in the gay community, particularly among those who are deaf and those living with HIV.</v>
      </c>
      <c r="C3445" s="9">
        <f>VLOOKUP(A3445, Kickstarter!B:E, 3, FALSE)</f>
        <v>1000</v>
      </c>
      <c r="D3445">
        <f>VLOOKUP(A3445, Kickstarter!B:E, 4, FALSE)</f>
        <v>1855</v>
      </c>
      <c r="E3445" t="str">
        <f>VLOOKUP(A3445, Kickstarter!B:F, 5, FALSE)</f>
        <v>successful</v>
      </c>
      <c r="F3445" t="str">
        <f>VLOOKUP(A3445, Kickstarter!B:G, 6, FALSE)</f>
        <v>US</v>
      </c>
      <c r="G3445" t="str">
        <f>VLOOKUP(A3445, Kickstarter!B:H, 7, FALSE)</f>
        <v>USD</v>
      </c>
      <c r="H3445">
        <f>VLOOKUP(A3445, Kickstarter!B:I, 8, FALSE)</f>
        <v>1410266146</v>
      </c>
    </row>
    <row r="3446" spans="1:8" ht="60" x14ac:dyDescent="0.25">
      <c r="A3446" s="1" t="s">
        <v>3443</v>
      </c>
      <c r="B3446" s="1" t="str">
        <f>VLOOKUP(A3446, Kickstarter!B:C, 2, FALSE)</f>
        <v>WE NEED YOUR HELP! We are a small town youth arts ensemble, training kids excited about theatre. We need dollars. We need YOU!</v>
      </c>
      <c r="C3446" s="9">
        <f>VLOOKUP(A3446, Kickstarter!B:E, 3, FALSE)</f>
        <v>300</v>
      </c>
      <c r="D3446">
        <f>VLOOKUP(A3446, Kickstarter!B:E, 4, FALSE)</f>
        <v>867</v>
      </c>
      <c r="E3446" t="str">
        <f>VLOOKUP(A3446, Kickstarter!B:F, 5, FALSE)</f>
        <v>successful</v>
      </c>
      <c r="F3446" t="str">
        <f>VLOOKUP(A3446, Kickstarter!B:G, 6, FALSE)</f>
        <v>AU</v>
      </c>
      <c r="G3446" t="str">
        <f>VLOOKUP(A3446, Kickstarter!B:H, 7, FALSE)</f>
        <v>AUD</v>
      </c>
      <c r="H3446">
        <f>VLOOKUP(A3446, Kickstarter!B:I, 8, FALSE)</f>
        <v>1465394340</v>
      </c>
    </row>
    <row r="3447" spans="1:8" ht="45" x14ac:dyDescent="0.25">
      <c r="A3447" s="1" t="s">
        <v>3444</v>
      </c>
      <c r="B3447" s="1" t="str">
        <f>VLOOKUP(A3447, Kickstarter!B:C, 2, FALSE)</f>
        <v>Rehearsal &amp; development of our first project as Axon Theatre: "The Star-Spangled Girl" in South Wales.</v>
      </c>
      <c r="C3447" s="9">
        <f>VLOOKUP(A3447, Kickstarter!B:E, 3, FALSE)</f>
        <v>2000</v>
      </c>
      <c r="D3447">
        <f>VLOOKUP(A3447, Kickstarter!B:E, 4, FALSE)</f>
        <v>2000</v>
      </c>
      <c r="E3447" t="str">
        <f>VLOOKUP(A3447, Kickstarter!B:F, 5, FALSE)</f>
        <v>successful</v>
      </c>
      <c r="F3447" t="str">
        <f>VLOOKUP(A3447, Kickstarter!B:G, 6, FALSE)</f>
        <v>GB</v>
      </c>
      <c r="G3447" t="str">
        <f>VLOOKUP(A3447, Kickstarter!B:H, 7, FALSE)</f>
        <v>GBP</v>
      </c>
      <c r="H3447">
        <f>VLOOKUP(A3447, Kickstarter!B:I, 8, FALSE)</f>
        <v>1445604236</v>
      </c>
    </row>
    <row r="3448" spans="1:8" ht="60" x14ac:dyDescent="0.25">
      <c r="A3448" s="1" t="s">
        <v>3445</v>
      </c>
      <c r="B3448" s="1" t="str">
        <f>VLOOKUP(A3448, Kickstarter!B:C, 2, FALSE)</f>
        <v>Pope Head: The Secret Life of Francis Bacon â€“ A solo show celebrating the artist. Touring a land Down Under 12 Feb - 14 March '15.</v>
      </c>
      <c r="C3448" s="9">
        <f>VLOOKUP(A3448, Kickstarter!B:E, 3, FALSE)</f>
        <v>1000</v>
      </c>
      <c r="D3448">
        <f>VLOOKUP(A3448, Kickstarter!B:E, 4, FALSE)</f>
        <v>1082</v>
      </c>
      <c r="E3448" t="str">
        <f>VLOOKUP(A3448, Kickstarter!B:F, 5, FALSE)</f>
        <v>successful</v>
      </c>
      <c r="F3448" t="str">
        <f>VLOOKUP(A3448, Kickstarter!B:G, 6, FALSE)</f>
        <v>GB</v>
      </c>
      <c r="G3448" t="str">
        <f>VLOOKUP(A3448, Kickstarter!B:H, 7, FALSE)</f>
        <v>GBP</v>
      </c>
      <c r="H3448">
        <f>VLOOKUP(A3448, Kickstarter!B:I, 8, FALSE)</f>
        <v>1423138800</v>
      </c>
    </row>
    <row r="3449" spans="1:8" ht="30" x14ac:dyDescent="0.25">
      <c r="A3449" s="1" t="s">
        <v>3446</v>
      </c>
      <c r="B3449" s="1" t="str">
        <f>VLOOKUP(A3449, Kickstarter!B:C, 2, FALSE)</f>
        <v>"He was a poet, a vagrant, a philosopher, a lady's man and a hard drinker"</v>
      </c>
      <c r="C3449" s="9">
        <f>VLOOKUP(A3449, Kickstarter!B:E, 3, FALSE)</f>
        <v>1000</v>
      </c>
      <c r="D3449">
        <f>VLOOKUP(A3449, Kickstarter!B:E, 4, FALSE)</f>
        <v>1078</v>
      </c>
      <c r="E3449" t="str">
        <f>VLOOKUP(A3449, Kickstarter!B:F, 5, FALSE)</f>
        <v>successful</v>
      </c>
      <c r="F3449" t="str">
        <f>VLOOKUP(A3449, Kickstarter!B:G, 6, FALSE)</f>
        <v>US</v>
      </c>
      <c r="G3449" t="str">
        <f>VLOOKUP(A3449, Kickstarter!B:H, 7, FALSE)</f>
        <v>USD</v>
      </c>
      <c r="H3449">
        <f>VLOOKUP(A3449, Kickstarter!B:I, 8, FALSE)</f>
        <v>1458332412</v>
      </c>
    </row>
    <row r="3450" spans="1:8" ht="45" x14ac:dyDescent="0.25">
      <c r="A3450" s="1" t="s">
        <v>3447</v>
      </c>
      <c r="B3450" s="1" t="str">
        <f>VLOOKUP(A3450, Kickstarter!B:C, 2, FALSE)</f>
        <v>The Mount-- a new play based off the life of Edith Wharton-- is having its premiere reading AT the real Mount in Lenox, MA!</v>
      </c>
      <c r="C3450" s="9">
        <f>VLOOKUP(A3450, Kickstarter!B:E, 3, FALSE)</f>
        <v>2100</v>
      </c>
      <c r="D3450">
        <f>VLOOKUP(A3450, Kickstarter!B:E, 4, FALSE)</f>
        <v>2305</v>
      </c>
      <c r="E3450" t="str">
        <f>VLOOKUP(A3450, Kickstarter!B:F, 5, FALSE)</f>
        <v>successful</v>
      </c>
      <c r="F3450" t="str">
        <f>VLOOKUP(A3450, Kickstarter!B:G, 6, FALSE)</f>
        <v>US</v>
      </c>
      <c r="G3450" t="str">
        <f>VLOOKUP(A3450, Kickstarter!B:H, 7, FALSE)</f>
        <v>USD</v>
      </c>
      <c r="H3450">
        <f>VLOOKUP(A3450, Kickstarter!B:I, 8, FALSE)</f>
        <v>1418784689</v>
      </c>
    </row>
    <row r="3451" spans="1:8" ht="45" x14ac:dyDescent="0.25">
      <c r="A3451" s="1" t="s">
        <v>3448</v>
      </c>
      <c r="B3451" s="1" t="str">
        <f>VLOOKUP(A3451, Kickstarter!B:C, 2, FALSE)</f>
        <v>Help us produce this original play! The play will be presented at the LSTFI July 12-14. Follow us on Facebook.</v>
      </c>
      <c r="C3451" s="9">
        <f>VLOOKUP(A3451, Kickstarter!B:E, 3, FALSE)</f>
        <v>800</v>
      </c>
      <c r="D3451">
        <f>VLOOKUP(A3451, Kickstarter!B:E, 4, FALSE)</f>
        <v>1365</v>
      </c>
      <c r="E3451" t="str">
        <f>VLOOKUP(A3451, Kickstarter!B:F, 5, FALSE)</f>
        <v>successful</v>
      </c>
      <c r="F3451" t="str">
        <f>VLOOKUP(A3451, Kickstarter!B:G, 6, FALSE)</f>
        <v>US</v>
      </c>
      <c r="G3451" t="str">
        <f>VLOOKUP(A3451, Kickstarter!B:H, 7, FALSE)</f>
        <v>USD</v>
      </c>
      <c r="H3451">
        <f>VLOOKUP(A3451, Kickstarter!B:I, 8, FALSE)</f>
        <v>1468036800</v>
      </c>
    </row>
    <row r="3452" spans="1:8" ht="60" x14ac:dyDescent="0.25">
      <c r="A3452" s="1" t="s">
        <v>3449</v>
      </c>
      <c r="B3452" s="1" t="str">
        <f>VLOOKUP(A3452, Kickstarter!B:C, 2, FALSE)</f>
        <v>The Beautiful House' is a story of modern mummification and the present day post-humanist crisis in our relationship with death.</v>
      </c>
      <c r="C3452" s="9">
        <f>VLOOKUP(A3452, Kickstarter!B:E, 3, FALSE)</f>
        <v>500</v>
      </c>
      <c r="D3452">
        <f>VLOOKUP(A3452, Kickstarter!B:E, 4, FALSE)</f>
        <v>760</v>
      </c>
      <c r="E3452" t="str">
        <f>VLOOKUP(A3452, Kickstarter!B:F, 5, FALSE)</f>
        <v>successful</v>
      </c>
      <c r="F3452" t="str">
        <f>VLOOKUP(A3452, Kickstarter!B:G, 6, FALSE)</f>
        <v>GB</v>
      </c>
      <c r="G3452" t="str">
        <f>VLOOKUP(A3452, Kickstarter!B:H, 7, FALSE)</f>
        <v>GBP</v>
      </c>
      <c r="H3452">
        <f>VLOOKUP(A3452, Kickstarter!B:I, 8, FALSE)</f>
        <v>1427990071</v>
      </c>
    </row>
    <row r="3453" spans="1:8" ht="60" x14ac:dyDescent="0.25">
      <c r="A3453" s="1" t="s">
        <v>3450</v>
      </c>
      <c r="B3453" s="1" t="str">
        <f>VLOOKUP(A3453, Kickstarter!B:C, 2, FALSE)</f>
        <v>I'm a high school student in New Jersey planning on producing and directing a Twilight Zone Play for a "One Act" competition.</v>
      </c>
      <c r="C3453" s="9">
        <f>VLOOKUP(A3453, Kickstarter!B:E, 3, FALSE)</f>
        <v>650</v>
      </c>
      <c r="D3453">
        <f>VLOOKUP(A3453, Kickstarter!B:E, 4, FALSE)</f>
        <v>658</v>
      </c>
      <c r="E3453" t="str">
        <f>VLOOKUP(A3453, Kickstarter!B:F, 5, FALSE)</f>
        <v>successful</v>
      </c>
      <c r="F3453" t="str">
        <f>VLOOKUP(A3453, Kickstarter!B:G, 6, FALSE)</f>
        <v>US</v>
      </c>
      <c r="G3453" t="str">
        <f>VLOOKUP(A3453, Kickstarter!B:H, 7, FALSE)</f>
        <v>USD</v>
      </c>
      <c r="H3453">
        <f>VLOOKUP(A3453, Kickstarter!B:I, 8, FALSE)</f>
        <v>1429636927</v>
      </c>
    </row>
    <row r="3454" spans="1:8" ht="60" x14ac:dyDescent="0.25">
      <c r="A3454" s="1" t="s">
        <v>3451</v>
      </c>
      <c r="B3454" s="1" t="str">
        <f>VLOOKUP(A3454, Kickstarter!B:C, 2, FALSE)</f>
        <v>hiSTORYstage presents Eric Overmyer's story of three 19th century women on a journey through time, and space, all the way to 1955!</v>
      </c>
      <c r="C3454" s="9">
        <f>VLOOKUP(A3454, Kickstarter!B:E, 3, FALSE)</f>
        <v>1000</v>
      </c>
      <c r="D3454">
        <f>VLOOKUP(A3454, Kickstarter!B:E, 4, FALSE)</f>
        <v>1532</v>
      </c>
      <c r="E3454" t="str">
        <f>VLOOKUP(A3454, Kickstarter!B:F, 5, FALSE)</f>
        <v>successful</v>
      </c>
      <c r="F3454" t="str">
        <f>VLOOKUP(A3454, Kickstarter!B:G, 6, FALSE)</f>
        <v>US</v>
      </c>
      <c r="G3454" t="str">
        <f>VLOOKUP(A3454, Kickstarter!B:H, 7, FALSE)</f>
        <v>USD</v>
      </c>
      <c r="H3454">
        <f>VLOOKUP(A3454, Kickstarter!B:I, 8, FALSE)</f>
        <v>1406087940</v>
      </c>
    </row>
    <row r="3455" spans="1:8" ht="45" x14ac:dyDescent="0.25">
      <c r="A3455" s="1" t="s">
        <v>3452</v>
      </c>
      <c r="B3455" s="1" t="str">
        <f>VLOOKUP(A3455, Kickstarter!B:C, 2, FALSE)</f>
        <v>A full length comedy, Patagonia follows Grason and Jerry on their journey through a magical, South-American rainforest.</v>
      </c>
      <c r="C3455" s="9">
        <f>VLOOKUP(A3455, Kickstarter!B:E, 3, FALSE)</f>
        <v>300</v>
      </c>
      <c r="D3455">
        <f>VLOOKUP(A3455, Kickstarter!B:E, 4, FALSE)</f>
        <v>385</v>
      </c>
      <c r="E3455" t="str">
        <f>VLOOKUP(A3455, Kickstarter!B:F, 5, FALSE)</f>
        <v>successful</v>
      </c>
      <c r="F3455" t="str">
        <f>VLOOKUP(A3455, Kickstarter!B:G, 6, FALSE)</f>
        <v>GB</v>
      </c>
      <c r="G3455" t="str">
        <f>VLOOKUP(A3455, Kickstarter!B:H, 7, FALSE)</f>
        <v>GBP</v>
      </c>
      <c r="H3455">
        <f>VLOOKUP(A3455, Kickstarter!B:I, 8, FALSE)</f>
        <v>1471130956</v>
      </c>
    </row>
    <row r="3456" spans="1:8" ht="60" x14ac:dyDescent="0.25">
      <c r="A3456" s="1" t="s">
        <v>3453</v>
      </c>
      <c r="B3456" s="1" t="str">
        <f>VLOOKUP(A3456, Kickstarter!B:C, 2, FALSE)</f>
        <v>Knee Slappers new production coming to Camden Fringe 2014! Presenting this off the wall, dark comedy for lovers of the bizzare. Groovy.</v>
      </c>
      <c r="C3456" s="9">
        <f>VLOOKUP(A3456, Kickstarter!B:E, 3, FALSE)</f>
        <v>700</v>
      </c>
      <c r="D3456">
        <f>VLOOKUP(A3456, Kickstarter!B:E, 4, FALSE)</f>
        <v>705</v>
      </c>
      <c r="E3456" t="str">
        <f>VLOOKUP(A3456, Kickstarter!B:F, 5, FALSE)</f>
        <v>successful</v>
      </c>
      <c r="F3456" t="str">
        <f>VLOOKUP(A3456, Kickstarter!B:G, 6, FALSE)</f>
        <v>GB</v>
      </c>
      <c r="G3456" t="str">
        <f>VLOOKUP(A3456, Kickstarter!B:H, 7, FALSE)</f>
        <v>GBP</v>
      </c>
      <c r="H3456">
        <f>VLOOKUP(A3456, Kickstarter!B:I, 8, FALSE)</f>
        <v>1406825159</v>
      </c>
    </row>
    <row r="3457" spans="1:8" ht="60" x14ac:dyDescent="0.25">
      <c r="A3457" s="1" t="s">
        <v>3454</v>
      </c>
      <c r="B3457" s="1" t="str">
        <f>VLOOKUP(A3457, Kickstarter!B:C, 2, FALSE)</f>
        <v>Be a part of helping bring the 2013 Tony Award winning comedy "Vanya and Sonia and Masha and Spike" to the Edgemar Center for the Arts!</v>
      </c>
      <c r="C3457" s="9">
        <f>VLOOKUP(A3457, Kickstarter!B:E, 3, FALSE)</f>
        <v>10000</v>
      </c>
      <c r="D3457">
        <f>VLOOKUP(A3457, Kickstarter!B:E, 4, FALSE)</f>
        <v>10065</v>
      </c>
      <c r="E3457" t="str">
        <f>VLOOKUP(A3457, Kickstarter!B:F, 5, FALSE)</f>
        <v>successful</v>
      </c>
      <c r="F3457" t="str">
        <f>VLOOKUP(A3457, Kickstarter!B:G, 6, FALSE)</f>
        <v>US</v>
      </c>
      <c r="G3457" t="str">
        <f>VLOOKUP(A3457, Kickstarter!B:H, 7, FALSE)</f>
        <v>USD</v>
      </c>
      <c r="H3457">
        <f>VLOOKUP(A3457, Kickstarter!B:I, 8, FALSE)</f>
        <v>1476381627</v>
      </c>
    </row>
    <row r="3458" spans="1:8" ht="60" x14ac:dyDescent="0.25">
      <c r="A3458" s="1" t="s">
        <v>3455</v>
      </c>
      <c r="B3458" s="1" t="str">
        <f>VLOOKUP(A3458, Kickstarter!B:C, 2, FALSE)</f>
        <v>"Thief," a one man touring show, a theatrical experience portraying a supernatural story about the 3 days Jesus spent in the grave.</v>
      </c>
      <c r="C3458" s="9">
        <f>VLOOKUP(A3458, Kickstarter!B:E, 3, FALSE)</f>
        <v>3000</v>
      </c>
      <c r="D3458">
        <f>VLOOKUP(A3458, Kickstarter!B:E, 4, FALSE)</f>
        <v>5739</v>
      </c>
      <c r="E3458" t="str">
        <f>VLOOKUP(A3458, Kickstarter!B:F, 5, FALSE)</f>
        <v>successful</v>
      </c>
      <c r="F3458" t="str">
        <f>VLOOKUP(A3458, Kickstarter!B:G, 6, FALSE)</f>
        <v>US</v>
      </c>
      <c r="G3458" t="str">
        <f>VLOOKUP(A3458, Kickstarter!B:H, 7, FALSE)</f>
        <v>USD</v>
      </c>
      <c r="H3458">
        <f>VLOOKUP(A3458, Kickstarter!B:I, 8, FALSE)</f>
        <v>1406876340</v>
      </c>
    </row>
    <row r="3459" spans="1:8" ht="30" x14ac:dyDescent="0.25">
      <c r="A3459" s="1" t="s">
        <v>3456</v>
      </c>
      <c r="B3459" s="1" t="str">
        <f>VLOOKUP(A3459, Kickstarter!B:C, 2, FALSE)</f>
        <v>Robots, Space Battles, Mystery, and Intrigue. Nothing is Impossible...</v>
      </c>
      <c r="C3459" s="9">
        <f>VLOOKUP(A3459, Kickstarter!B:E, 3, FALSE)</f>
        <v>2000</v>
      </c>
      <c r="D3459">
        <f>VLOOKUP(A3459, Kickstarter!B:E, 4, FALSE)</f>
        <v>2804</v>
      </c>
      <c r="E3459" t="str">
        <f>VLOOKUP(A3459, Kickstarter!B:F, 5, FALSE)</f>
        <v>successful</v>
      </c>
      <c r="F3459" t="str">
        <f>VLOOKUP(A3459, Kickstarter!B:G, 6, FALSE)</f>
        <v>US</v>
      </c>
      <c r="G3459" t="str">
        <f>VLOOKUP(A3459, Kickstarter!B:H, 7, FALSE)</f>
        <v>USD</v>
      </c>
      <c r="H3459">
        <f>VLOOKUP(A3459, Kickstarter!B:I, 8, FALSE)</f>
        <v>1423720740</v>
      </c>
    </row>
    <row r="3460" spans="1:8" ht="60" x14ac:dyDescent="0.25">
      <c r="A3460" s="1" t="s">
        <v>3457</v>
      </c>
      <c r="B3460" s="1" t="str">
        <f>VLOOKUP(A3460, Kickstarter!B:C, 2, FALSE)</f>
        <v>I promised my mother on her deathbed that I would tell the world MY story, so here it goes...crossing fingers, 2015 SF FRINGE</v>
      </c>
      <c r="C3460" s="9">
        <f>VLOOKUP(A3460, Kickstarter!B:E, 3, FALSE)</f>
        <v>978</v>
      </c>
      <c r="D3460">
        <f>VLOOKUP(A3460, Kickstarter!B:E, 4, FALSE)</f>
        <v>1216</v>
      </c>
      <c r="E3460" t="str">
        <f>VLOOKUP(A3460, Kickstarter!B:F, 5, FALSE)</f>
        <v>successful</v>
      </c>
      <c r="F3460" t="str">
        <f>VLOOKUP(A3460, Kickstarter!B:G, 6, FALSE)</f>
        <v>US</v>
      </c>
      <c r="G3460" t="str">
        <f>VLOOKUP(A3460, Kickstarter!B:H, 7, FALSE)</f>
        <v>USD</v>
      </c>
      <c r="H3460">
        <f>VLOOKUP(A3460, Kickstarter!B:I, 8, FALSE)</f>
        <v>1422937620</v>
      </c>
    </row>
    <row r="3461" spans="1:8" ht="60" x14ac:dyDescent="0.25">
      <c r="A3461" s="1" t="s">
        <v>3458</v>
      </c>
      <c r="B3461" s="1" t="str">
        <f>VLOOKUP(A3461, Kickstarter!B:C, 2, FALSE)</f>
        <v>Cyril needs your help to MAKE new puppet friends to accompany him on a magical journey through storytelling, puppetry and clown.</v>
      </c>
      <c r="C3461" s="9">
        <f>VLOOKUP(A3461, Kickstarter!B:E, 3, FALSE)</f>
        <v>500</v>
      </c>
      <c r="D3461">
        <f>VLOOKUP(A3461, Kickstarter!B:E, 4, FALSE)</f>
        <v>631</v>
      </c>
      <c r="E3461" t="str">
        <f>VLOOKUP(A3461, Kickstarter!B:F, 5, FALSE)</f>
        <v>successful</v>
      </c>
      <c r="F3461" t="str">
        <f>VLOOKUP(A3461, Kickstarter!B:G, 6, FALSE)</f>
        <v>GB</v>
      </c>
      <c r="G3461" t="str">
        <f>VLOOKUP(A3461, Kickstarter!B:H, 7, FALSE)</f>
        <v>GBP</v>
      </c>
      <c r="H3461">
        <f>VLOOKUP(A3461, Kickstarter!B:I, 8, FALSE)</f>
        <v>1463743860</v>
      </c>
    </row>
    <row r="3462" spans="1:8" ht="45" x14ac:dyDescent="0.25">
      <c r="A3462" s="1" t="s">
        <v>3459</v>
      </c>
      <c r="B3462" s="1" t="str">
        <f>VLOOKUP(A3462, Kickstarter!B:C, 2, FALSE)</f>
        <v>'Pushers' is an exciting new play and the first project for brand new theatre company, Ain't Got No Home Productions.</v>
      </c>
      <c r="C3462" s="9">
        <f>VLOOKUP(A3462, Kickstarter!B:E, 3, FALSE)</f>
        <v>500</v>
      </c>
      <c r="D3462">
        <f>VLOOKUP(A3462, Kickstarter!B:E, 4, FALSE)</f>
        <v>950</v>
      </c>
      <c r="E3462" t="str">
        <f>VLOOKUP(A3462, Kickstarter!B:F, 5, FALSE)</f>
        <v>successful</v>
      </c>
      <c r="F3462" t="str">
        <f>VLOOKUP(A3462, Kickstarter!B:G, 6, FALSE)</f>
        <v>GB</v>
      </c>
      <c r="G3462" t="str">
        <f>VLOOKUP(A3462, Kickstarter!B:H, 7, FALSE)</f>
        <v>GBP</v>
      </c>
      <c r="H3462">
        <f>VLOOKUP(A3462, Kickstarter!B:I, 8, FALSE)</f>
        <v>1408106352</v>
      </c>
    </row>
    <row r="3463" spans="1:8" ht="60" x14ac:dyDescent="0.25">
      <c r="A3463" s="1" t="s">
        <v>3460</v>
      </c>
      <c r="B3463" s="1" t="str">
        <f>VLOOKUP(A3463, Kickstarter!B:C, 2, FALSE)</f>
        <v>A new production of Twelfth Night with an ambitious and enthusiastic group of high school students who love Shakespeare and teamwork.</v>
      </c>
      <c r="C3463" s="9">
        <f>VLOOKUP(A3463, Kickstarter!B:E, 3, FALSE)</f>
        <v>500</v>
      </c>
      <c r="D3463">
        <f>VLOOKUP(A3463, Kickstarter!B:E, 4, FALSE)</f>
        <v>695</v>
      </c>
      <c r="E3463" t="str">
        <f>VLOOKUP(A3463, Kickstarter!B:F, 5, FALSE)</f>
        <v>successful</v>
      </c>
      <c r="F3463" t="str">
        <f>VLOOKUP(A3463, Kickstarter!B:G, 6, FALSE)</f>
        <v>US</v>
      </c>
      <c r="G3463" t="str">
        <f>VLOOKUP(A3463, Kickstarter!B:H, 7, FALSE)</f>
        <v>USD</v>
      </c>
      <c r="H3463">
        <f>VLOOKUP(A3463, Kickstarter!B:I, 8, FALSE)</f>
        <v>1477710000</v>
      </c>
    </row>
    <row r="3464" spans="1:8" ht="45" x14ac:dyDescent="0.25">
      <c r="A3464" s="1" t="s">
        <v>3461</v>
      </c>
      <c r="B3464" s="1" t="str">
        <f>VLOOKUP(A3464, Kickstarter!B:C, 2, FALSE)</f>
        <v>Help the Upstart Crows of Santa Fe bring Shakespeare's Julius Caesar to life with quality wooden stage swords!</v>
      </c>
      <c r="C3464" s="9">
        <f>VLOOKUP(A3464, Kickstarter!B:E, 3, FALSE)</f>
        <v>250</v>
      </c>
      <c r="D3464">
        <f>VLOOKUP(A3464, Kickstarter!B:E, 4, FALSE)</f>
        <v>505</v>
      </c>
      <c r="E3464" t="str">
        <f>VLOOKUP(A3464, Kickstarter!B:F, 5, FALSE)</f>
        <v>successful</v>
      </c>
      <c r="F3464" t="str">
        <f>VLOOKUP(A3464, Kickstarter!B:G, 6, FALSE)</f>
        <v>US</v>
      </c>
      <c r="G3464" t="str">
        <f>VLOOKUP(A3464, Kickstarter!B:H, 7, FALSE)</f>
        <v>USD</v>
      </c>
      <c r="H3464">
        <f>VLOOKUP(A3464, Kickstarter!B:I, 8, FALSE)</f>
        <v>1436551200</v>
      </c>
    </row>
    <row r="3465" spans="1:8" ht="45" x14ac:dyDescent="0.25">
      <c r="A3465" s="1" t="s">
        <v>3462</v>
      </c>
      <c r="B3465" s="1" t="str">
        <f>VLOOKUP(A3465, Kickstarter!B:C, 2, FALSE)</f>
        <v>Uncalled For is finally bringing their latest work of intelligently reckless stream-of-consciousness sketch comedy to Toronto.</v>
      </c>
      <c r="C3465" s="9">
        <f>VLOOKUP(A3465, Kickstarter!B:E, 3, FALSE)</f>
        <v>10000</v>
      </c>
      <c r="D3465">
        <f>VLOOKUP(A3465, Kickstarter!B:E, 4, FALSE)</f>
        <v>10338</v>
      </c>
      <c r="E3465" t="str">
        <f>VLOOKUP(A3465, Kickstarter!B:F, 5, FALSE)</f>
        <v>successful</v>
      </c>
      <c r="F3465" t="str">
        <f>VLOOKUP(A3465, Kickstarter!B:G, 6, FALSE)</f>
        <v>CA</v>
      </c>
      <c r="G3465" t="str">
        <f>VLOOKUP(A3465, Kickstarter!B:H, 7, FALSE)</f>
        <v>CAD</v>
      </c>
      <c r="H3465">
        <f>VLOOKUP(A3465, Kickstarter!B:I, 8, FALSE)</f>
        <v>1476158340</v>
      </c>
    </row>
    <row r="3466" spans="1:8" ht="60" x14ac:dyDescent="0.25">
      <c r="A3466" s="1" t="s">
        <v>3463</v>
      </c>
      <c r="B3466" s="1" t="str">
        <f>VLOOKUP(A3466, Kickstarter!B:C, 2, FALSE)</f>
        <v>Why Do We Know More About Kim Kardashian Than Abigail Adams?  Let's produce and publish a play about women who MAKE and MADE history!</v>
      </c>
      <c r="C3466" s="9">
        <f>VLOOKUP(A3466, Kickstarter!B:E, 3, FALSE)</f>
        <v>5000</v>
      </c>
      <c r="D3466">
        <f>VLOOKUP(A3466, Kickstarter!B:E, 4, FALSE)</f>
        <v>5116.18</v>
      </c>
      <c r="E3466" t="str">
        <f>VLOOKUP(A3466, Kickstarter!B:F, 5, FALSE)</f>
        <v>successful</v>
      </c>
      <c r="F3466" t="str">
        <f>VLOOKUP(A3466, Kickstarter!B:G, 6, FALSE)</f>
        <v>US</v>
      </c>
      <c r="G3466" t="str">
        <f>VLOOKUP(A3466, Kickstarter!B:H, 7, FALSE)</f>
        <v>USD</v>
      </c>
      <c r="H3466">
        <f>VLOOKUP(A3466, Kickstarter!B:I, 8, FALSE)</f>
        <v>1471921637</v>
      </c>
    </row>
    <row r="3467" spans="1:8" ht="45" x14ac:dyDescent="0.25">
      <c r="A3467" s="1" t="s">
        <v>3464</v>
      </c>
      <c r="B3467" s="1" t="str">
        <f>VLOOKUP(A3467, Kickstarter!B:C, 2, FALSE)</f>
        <v>Family Duels is a tragicomedy about family, filth, fraud and fornication. Please help us bring Crooked Tree to the Camden Fringe.</v>
      </c>
      <c r="C3467" s="9">
        <f>VLOOKUP(A3467, Kickstarter!B:E, 3, FALSE)</f>
        <v>2000</v>
      </c>
      <c r="D3467">
        <f>VLOOKUP(A3467, Kickstarter!B:E, 4, FALSE)</f>
        <v>2060</v>
      </c>
      <c r="E3467" t="str">
        <f>VLOOKUP(A3467, Kickstarter!B:F, 5, FALSE)</f>
        <v>successful</v>
      </c>
      <c r="F3467" t="str">
        <f>VLOOKUP(A3467, Kickstarter!B:G, 6, FALSE)</f>
        <v>GB</v>
      </c>
      <c r="G3467" t="str">
        <f>VLOOKUP(A3467, Kickstarter!B:H, 7, FALSE)</f>
        <v>GBP</v>
      </c>
      <c r="H3467">
        <f>VLOOKUP(A3467, Kickstarter!B:I, 8, FALSE)</f>
        <v>1439136000</v>
      </c>
    </row>
    <row r="3468" spans="1:8" ht="45" x14ac:dyDescent="0.25">
      <c r="A3468" s="1" t="s">
        <v>3465</v>
      </c>
      <c r="B3468" s="1" t="str">
        <f>VLOOKUP(A3468, Kickstarter!B:C, 2, FALSE)</f>
        <v>The Spotlight Youth Theater is a program where every participant has a moment in the spotlight.</v>
      </c>
      <c r="C3468" s="9">
        <f>VLOOKUP(A3468, Kickstarter!B:E, 3, FALSE)</f>
        <v>3500</v>
      </c>
      <c r="D3468">
        <f>VLOOKUP(A3468, Kickstarter!B:E, 4, FALSE)</f>
        <v>4450</v>
      </c>
      <c r="E3468" t="str">
        <f>VLOOKUP(A3468, Kickstarter!B:F, 5, FALSE)</f>
        <v>successful</v>
      </c>
      <c r="F3468" t="str">
        <f>VLOOKUP(A3468, Kickstarter!B:G, 6, FALSE)</f>
        <v>US</v>
      </c>
      <c r="G3468" t="str">
        <f>VLOOKUP(A3468, Kickstarter!B:H, 7, FALSE)</f>
        <v>USD</v>
      </c>
      <c r="H3468">
        <f>VLOOKUP(A3468, Kickstarter!B:I, 8, FALSE)</f>
        <v>1461108450</v>
      </c>
    </row>
    <row r="3469" spans="1:8" ht="15.75" x14ac:dyDescent="0.25">
      <c r="A3469" s="1" t="s">
        <v>3466</v>
      </c>
      <c r="B3469" s="1" t="str">
        <f>VLOOKUP(A3469, Kickstarter!B:C, 2, FALSE)</f>
        <v>Venus in Fur, By David Ives.</v>
      </c>
      <c r="C3469" s="9">
        <f>VLOOKUP(A3469, Kickstarter!B:E, 3, FALSE)</f>
        <v>3000</v>
      </c>
      <c r="D3469">
        <f>VLOOKUP(A3469, Kickstarter!B:E, 4, FALSE)</f>
        <v>3030</v>
      </c>
      <c r="E3469" t="str">
        <f>VLOOKUP(A3469, Kickstarter!B:F, 5, FALSE)</f>
        <v>successful</v>
      </c>
      <c r="F3469" t="str">
        <f>VLOOKUP(A3469, Kickstarter!B:G, 6, FALSE)</f>
        <v>US</v>
      </c>
      <c r="G3469" t="str">
        <f>VLOOKUP(A3469, Kickstarter!B:H, 7, FALSE)</f>
        <v>USD</v>
      </c>
      <c r="H3469">
        <f>VLOOKUP(A3469, Kickstarter!B:I, 8, FALSE)</f>
        <v>1426864032</v>
      </c>
    </row>
    <row r="3470" spans="1:8" ht="45" x14ac:dyDescent="0.25">
      <c r="A3470" s="1" t="s">
        <v>3467</v>
      </c>
      <c r="B3470" s="1" t="str">
        <f>VLOOKUP(A3470, Kickstarter!B:C, 2, FALSE)</f>
        <v>Amidst the atrocities of WWII, two women transcend enemy lines to make the ultimate heroic sacrifice.</v>
      </c>
      <c r="C3470" s="9">
        <f>VLOOKUP(A3470, Kickstarter!B:E, 3, FALSE)</f>
        <v>10000</v>
      </c>
      <c r="D3470">
        <f>VLOOKUP(A3470, Kickstarter!B:E, 4, FALSE)</f>
        <v>12178</v>
      </c>
      <c r="E3470" t="str">
        <f>VLOOKUP(A3470, Kickstarter!B:F, 5, FALSE)</f>
        <v>successful</v>
      </c>
      <c r="F3470" t="str">
        <f>VLOOKUP(A3470, Kickstarter!B:G, 6, FALSE)</f>
        <v>US</v>
      </c>
      <c r="G3470" t="str">
        <f>VLOOKUP(A3470, Kickstarter!B:H, 7, FALSE)</f>
        <v>USD</v>
      </c>
      <c r="H3470">
        <f>VLOOKUP(A3470, Kickstarter!B:I, 8, FALSE)</f>
        <v>1474426800</v>
      </c>
    </row>
    <row r="3471" spans="1:8" ht="60" x14ac:dyDescent="0.25">
      <c r="A3471" s="1" t="s">
        <v>3468</v>
      </c>
      <c r="B3471" s="1" t="str">
        <f>VLOOKUP(A3471, Kickstarter!B:C, 2, FALSE)</f>
        <v>Original plays written, performed, and produced by young and diverse theater artists - alumni from Hostos Lincoln Academy in the Bronx.</v>
      </c>
      <c r="C3471" s="9">
        <f>VLOOKUP(A3471, Kickstarter!B:E, 3, FALSE)</f>
        <v>2800</v>
      </c>
      <c r="D3471">
        <f>VLOOKUP(A3471, Kickstarter!B:E, 4, FALSE)</f>
        <v>3175</v>
      </c>
      <c r="E3471" t="str">
        <f>VLOOKUP(A3471, Kickstarter!B:F, 5, FALSE)</f>
        <v>successful</v>
      </c>
      <c r="F3471" t="str">
        <f>VLOOKUP(A3471, Kickstarter!B:G, 6, FALSE)</f>
        <v>US</v>
      </c>
      <c r="G3471" t="str">
        <f>VLOOKUP(A3471, Kickstarter!B:H, 7, FALSE)</f>
        <v>USD</v>
      </c>
      <c r="H3471">
        <f>VLOOKUP(A3471, Kickstarter!B:I, 8, FALSE)</f>
        <v>1461857045</v>
      </c>
    </row>
    <row r="3472" spans="1:8" ht="45" x14ac:dyDescent="0.25">
      <c r="A3472" s="1" t="s">
        <v>3469</v>
      </c>
      <c r="B3472" s="1" t="str">
        <f>VLOOKUP(A3472, Kickstarter!B:C, 2, FALSE)</f>
        <v>The New Artist's Circle is a theatre company dedicated to bringing the arts to young people.</v>
      </c>
      <c r="C3472" s="9">
        <f>VLOOKUP(A3472, Kickstarter!B:E, 3, FALSE)</f>
        <v>250</v>
      </c>
      <c r="D3472">
        <f>VLOOKUP(A3472, Kickstarter!B:E, 4, FALSE)</f>
        <v>375</v>
      </c>
      <c r="E3472" t="str">
        <f>VLOOKUP(A3472, Kickstarter!B:F, 5, FALSE)</f>
        <v>successful</v>
      </c>
      <c r="F3472" t="str">
        <f>VLOOKUP(A3472, Kickstarter!B:G, 6, FALSE)</f>
        <v>US</v>
      </c>
      <c r="G3472" t="str">
        <f>VLOOKUP(A3472, Kickstarter!B:H, 7, FALSE)</f>
        <v>USD</v>
      </c>
      <c r="H3472">
        <f>VLOOKUP(A3472, Kickstarter!B:I, 8, FALSE)</f>
        <v>1468618680</v>
      </c>
    </row>
    <row r="3473" spans="1:8" ht="60" x14ac:dyDescent="0.25">
      <c r="A3473" s="1" t="s">
        <v>3470</v>
      </c>
      <c r="B3473" s="1" t="str">
        <f>VLOOKUP(A3473, Kickstarter!B:C, 2, FALSE)</f>
        <v>Fast paced, two hander which uses headphone verbatim technique to give an insight into the everyday lives of Leeds city locals.</v>
      </c>
      <c r="C3473" s="9">
        <f>VLOOKUP(A3473, Kickstarter!B:E, 3, FALSE)</f>
        <v>500</v>
      </c>
      <c r="D3473">
        <f>VLOOKUP(A3473, Kickstarter!B:E, 4, FALSE)</f>
        <v>1073</v>
      </c>
      <c r="E3473" t="str">
        <f>VLOOKUP(A3473, Kickstarter!B:F, 5, FALSE)</f>
        <v>successful</v>
      </c>
      <c r="F3473" t="str">
        <f>VLOOKUP(A3473, Kickstarter!B:G, 6, FALSE)</f>
        <v>GB</v>
      </c>
      <c r="G3473" t="str">
        <f>VLOOKUP(A3473, Kickstarter!B:H, 7, FALSE)</f>
        <v>GBP</v>
      </c>
      <c r="H3473">
        <f>VLOOKUP(A3473, Kickstarter!B:I, 8, FALSE)</f>
        <v>1409515200</v>
      </c>
    </row>
    <row r="3474" spans="1:8" ht="60" x14ac:dyDescent="0.25">
      <c r="A3474" s="1" t="s">
        <v>3471</v>
      </c>
      <c r="B3474" s="1" t="str">
        <f>VLOOKUP(A3474, Kickstarter!B:C, 2, FALSE)</f>
        <v>Raising funds for Dandelion Theatre's Chicago production of 'Body Awareness' by the Pulitzer Prize-winning playwright Annie Baker.</v>
      </c>
      <c r="C3474" s="9">
        <f>VLOOKUP(A3474, Kickstarter!B:E, 3, FALSE)</f>
        <v>2000</v>
      </c>
      <c r="D3474">
        <f>VLOOKUP(A3474, Kickstarter!B:E, 4, FALSE)</f>
        <v>2041</v>
      </c>
      <c r="E3474" t="str">
        <f>VLOOKUP(A3474, Kickstarter!B:F, 5, FALSE)</f>
        <v>successful</v>
      </c>
      <c r="F3474" t="str">
        <f>VLOOKUP(A3474, Kickstarter!B:G, 6, FALSE)</f>
        <v>US</v>
      </c>
      <c r="G3474" t="str">
        <f>VLOOKUP(A3474, Kickstarter!B:H, 7, FALSE)</f>
        <v>USD</v>
      </c>
      <c r="H3474">
        <f>VLOOKUP(A3474, Kickstarter!B:I, 8, FALSE)</f>
        <v>1415253540</v>
      </c>
    </row>
    <row r="3475" spans="1:8" ht="60" x14ac:dyDescent="0.25">
      <c r="A3475" s="1" t="s">
        <v>3472</v>
      </c>
      <c r="B3475" s="1" t="str">
        <f>VLOOKUP(A3475, Kickstarter!B:C, 2, FALSE)</f>
        <v>A modern telling of the Greek myth. Sisyphus defies the Gods and attempts to change the world order... but can he overcome his fate?</v>
      </c>
      <c r="C3475" s="9">
        <f>VLOOKUP(A3475, Kickstarter!B:E, 3, FALSE)</f>
        <v>4900</v>
      </c>
      <c r="D3475">
        <f>VLOOKUP(A3475, Kickstarter!B:E, 4, FALSE)</f>
        <v>4900</v>
      </c>
      <c r="E3475" t="str">
        <f>VLOOKUP(A3475, Kickstarter!B:F, 5, FALSE)</f>
        <v>successful</v>
      </c>
      <c r="F3475" t="str">
        <f>VLOOKUP(A3475, Kickstarter!B:G, 6, FALSE)</f>
        <v>US</v>
      </c>
      <c r="G3475" t="str">
        <f>VLOOKUP(A3475, Kickstarter!B:H, 7, FALSE)</f>
        <v>USD</v>
      </c>
      <c r="H3475">
        <f>VLOOKUP(A3475, Kickstarter!B:I, 8, FALSE)</f>
        <v>1426883220</v>
      </c>
    </row>
    <row r="3476" spans="1:8" ht="60" x14ac:dyDescent="0.25">
      <c r="A3476" s="1" t="s">
        <v>3473</v>
      </c>
      <c r="B3476" s="1" t="str">
        <f>VLOOKUP(A3476, Kickstarter!B:C, 2, FALSE)</f>
        <v>Help us get actor-writer Ian Bonar's debut play - a hilarious, heartbreaking story of grief and loss - to the 2016 Edinburgh Fringe.</v>
      </c>
      <c r="C3476" s="9">
        <f>VLOOKUP(A3476, Kickstarter!B:E, 3, FALSE)</f>
        <v>2000</v>
      </c>
      <c r="D3476">
        <f>VLOOKUP(A3476, Kickstarter!B:E, 4, FALSE)</f>
        <v>2020</v>
      </c>
      <c r="E3476" t="str">
        <f>VLOOKUP(A3476, Kickstarter!B:F, 5, FALSE)</f>
        <v>successful</v>
      </c>
      <c r="F3476" t="str">
        <f>VLOOKUP(A3476, Kickstarter!B:G, 6, FALSE)</f>
        <v>GB</v>
      </c>
      <c r="G3476" t="str">
        <f>VLOOKUP(A3476, Kickstarter!B:H, 7, FALSE)</f>
        <v>GBP</v>
      </c>
      <c r="H3476">
        <f>VLOOKUP(A3476, Kickstarter!B:I, 8, FALSE)</f>
        <v>1469016131</v>
      </c>
    </row>
    <row r="3477" spans="1:8" ht="45" x14ac:dyDescent="0.25">
      <c r="A3477" s="1" t="s">
        <v>3474</v>
      </c>
      <c r="B3477" s="1" t="str">
        <f>VLOOKUP(A3477, Kickstarter!B:C, 2, FALSE)</f>
        <v>Score is a musical play inspired by true stories of parents who have recovered from addiction and regained their children.</v>
      </c>
      <c r="C3477" s="9">
        <f>VLOOKUP(A3477, Kickstarter!B:E, 3, FALSE)</f>
        <v>300</v>
      </c>
      <c r="D3477">
        <f>VLOOKUP(A3477, Kickstarter!B:E, 4, FALSE)</f>
        <v>340</v>
      </c>
      <c r="E3477" t="str">
        <f>VLOOKUP(A3477, Kickstarter!B:F, 5, FALSE)</f>
        <v>successful</v>
      </c>
      <c r="F3477" t="str">
        <f>VLOOKUP(A3477, Kickstarter!B:G, 6, FALSE)</f>
        <v>GB</v>
      </c>
      <c r="G3477" t="str">
        <f>VLOOKUP(A3477, Kickstarter!B:H, 7, FALSE)</f>
        <v>GBP</v>
      </c>
      <c r="H3477">
        <f>VLOOKUP(A3477, Kickstarter!B:I, 8, FALSE)</f>
        <v>1414972800</v>
      </c>
    </row>
    <row r="3478" spans="1:8" ht="60" x14ac:dyDescent="0.25">
      <c r="A3478" s="1" t="s">
        <v>3475</v>
      </c>
      <c r="B3478" s="1" t="str">
        <f>VLOOKUP(A3478, Kickstarter!B:C, 2, FALSE)</f>
        <v>Meet the Martins; a modern family dealing with modern issues in a way that is as All-American as apple pie, James Dean and repression.</v>
      </c>
      <c r="C3478" s="9">
        <f>VLOOKUP(A3478, Kickstarter!B:E, 3, FALSE)</f>
        <v>300</v>
      </c>
      <c r="D3478">
        <f>VLOOKUP(A3478, Kickstarter!B:E, 4, FALSE)</f>
        <v>312</v>
      </c>
      <c r="E3478" t="str">
        <f>VLOOKUP(A3478, Kickstarter!B:F, 5, FALSE)</f>
        <v>successful</v>
      </c>
      <c r="F3478" t="str">
        <f>VLOOKUP(A3478, Kickstarter!B:G, 6, FALSE)</f>
        <v>US</v>
      </c>
      <c r="G3478" t="str">
        <f>VLOOKUP(A3478, Kickstarter!B:H, 7, FALSE)</f>
        <v>USD</v>
      </c>
      <c r="H3478">
        <f>VLOOKUP(A3478, Kickstarter!B:I, 8, FALSE)</f>
        <v>1414378800</v>
      </c>
    </row>
    <row r="3479" spans="1:8" ht="45" x14ac:dyDescent="0.25">
      <c r="A3479" s="1" t="s">
        <v>3476</v>
      </c>
      <c r="B3479" s="1" t="str">
        <f>VLOOKUP(A3479, Kickstarter!B:C, 2, FALSE)</f>
        <v>8 ten-minute plays, written, directed, rehearsed, and fully produced in only 24 hours! Are we crazy? You bet we are!</v>
      </c>
      <c r="C3479" s="9">
        <f>VLOOKUP(A3479, Kickstarter!B:E, 3, FALSE)</f>
        <v>1800</v>
      </c>
      <c r="D3479">
        <f>VLOOKUP(A3479, Kickstarter!B:E, 4, FALSE)</f>
        <v>2076</v>
      </c>
      <c r="E3479" t="str">
        <f>VLOOKUP(A3479, Kickstarter!B:F, 5, FALSE)</f>
        <v>successful</v>
      </c>
      <c r="F3479" t="str">
        <f>VLOOKUP(A3479, Kickstarter!B:G, 6, FALSE)</f>
        <v>US</v>
      </c>
      <c r="G3479" t="str">
        <f>VLOOKUP(A3479, Kickstarter!B:H, 7, FALSE)</f>
        <v>USD</v>
      </c>
      <c r="H3479">
        <f>VLOOKUP(A3479, Kickstarter!B:I, 8, FALSE)</f>
        <v>1431831600</v>
      </c>
    </row>
    <row r="3480" spans="1:8" ht="45" x14ac:dyDescent="0.25">
      <c r="A3480" s="1" t="s">
        <v>3477</v>
      </c>
      <c r="B3480" s="1" t="str">
        <f>VLOOKUP(A3480, Kickstarter!B:C, 2, FALSE)</f>
        <v>Bare Theatre takes on Shakespeare's most notorious "problem play," which asks how far we are willing to go to do what is right.</v>
      </c>
      <c r="C3480" s="9">
        <f>VLOOKUP(A3480, Kickstarter!B:E, 3, FALSE)</f>
        <v>2000</v>
      </c>
      <c r="D3480">
        <f>VLOOKUP(A3480, Kickstarter!B:E, 4, FALSE)</f>
        <v>2257</v>
      </c>
      <c r="E3480" t="str">
        <f>VLOOKUP(A3480, Kickstarter!B:F, 5, FALSE)</f>
        <v>successful</v>
      </c>
      <c r="F3480" t="str">
        <f>VLOOKUP(A3480, Kickstarter!B:G, 6, FALSE)</f>
        <v>US</v>
      </c>
      <c r="G3480" t="str">
        <f>VLOOKUP(A3480, Kickstarter!B:H, 7, FALSE)</f>
        <v>USD</v>
      </c>
      <c r="H3480">
        <f>VLOOKUP(A3480, Kickstarter!B:I, 8, FALSE)</f>
        <v>1426539600</v>
      </c>
    </row>
    <row r="3481" spans="1:8" ht="45" x14ac:dyDescent="0.25">
      <c r="A3481" s="1" t="s">
        <v>3478</v>
      </c>
      <c r="B3481" s="1" t="str">
        <f>VLOOKUP(A3481, Kickstarter!B:C, 2, FALSE)</f>
        <v>A new comedy about what happened to a band of foolhardy actors when the Puritans closed the theatres in the 1640s.</v>
      </c>
      <c r="C3481" s="9">
        <f>VLOOKUP(A3481, Kickstarter!B:E, 3, FALSE)</f>
        <v>1500</v>
      </c>
      <c r="D3481">
        <f>VLOOKUP(A3481, Kickstarter!B:E, 4, FALSE)</f>
        <v>1918</v>
      </c>
      <c r="E3481" t="str">
        <f>VLOOKUP(A3481, Kickstarter!B:F, 5, FALSE)</f>
        <v>successful</v>
      </c>
      <c r="F3481" t="str">
        <f>VLOOKUP(A3481, Kickstarter!B:G, 6, FALSE)</f>
        <v>GB</v>
      </c>
      <c r="G3481" t="str">
        <f>VLOOKUP(A3481, Kickstarter!B:H, 7, FALSE)</f>
        <v>GBP</v>
      </c>
      <c r="H3481">
        <f>VLOOKUP(A3481, Kickstarter!B:I, 8, FALSE)</f>
        <v>1403382680</v>
      </c>
    </row>
    <row r="3482" spans="1:8" ht="45" x14ac:dyDescent="0.25">
      <c r="A3482" s="1" t="s">
        <v>3479</v>
      </c>
      <c r="B3482" s="1" t="str">
        <f>VLOOKUP(A3482, Kickstarter!B:C, 2, FALSE)</f>
        <v>Georgia is a play that looks at the taboo topic of rape in a relationship.  It's a play about perspectives and various viewpoints.</v>
      </c>
      <c r="C3482" s="9">
        <f>VLOOKUP(A3482, Kickstarter!B:E, 3, FALSE)</f>
        <v>1500</v>
      </c>
      <c r="D3482">
        <f>VLOOKUP(A3482, Kickstarter!B:E, 4, FALSE)</f>
        <v>2140</v>
      </c>
      <c r="E3482" t="str">
        <f>VLOOKUP(A3482, Kickstarter!B:F, 5, FALSE)</f>
        <v>successful</v>
      </c>
      <c r="F3482" t="str">
        <f>VLOOKUP(A3482, Kickstarter!B:G, 6, FALSE)</f>
        <v>US</v>
      </c>
      <c r="G3482" t="str">
        <f>VLOOKUP(A3482, Kickstarter!B:H, 7, FALSE)</f>
        <v>USD</v>
      </c>
      <c r="H3482">
        <f>VLOOKUP(A3482, Kickstarter!B:I, 8, FALSE)</f>
        <v>1436562000</v>
      </c>
    </row>
    <row r="3483" spans="1:8" ht="60" x14ac:dyDescent="0.25">
      <c r="A3483" s="1" t="s">
        <v>3480</v>
      </c>
      <c r="B3483" s="1" t="str">
        <f>VLOOKUP(A3483, Kickstarter!B:C, 2, FALSE)</f>
        <v>One of Australia's greatest theatres needs your help. Please help us refurnish, fit out and restore this legendary storytelling venue.</v>
      </c>
      <c r="C3483" s="9">
        <f>VLOOKUP(A3483, Kickstarter!B:E, 3, FALSE)</f>
        <v>10000</v>
      </c>
      <c r="D3483">
        <f>VLOOKUP(A3483, Kickstarter!B:E, 4, FALSE)</f>
        <v>11880</v>
      </c>
      <c r="E3483" t="str">
        <f>VLOOKUP(A3483, Kickstarter!B:F, 5, FALSE)</f>
        <v>successful</v>
      </c>
      <c r="F3483" t="str">
        <f>VLOOKUP(A3483, Kickstarter!B:G, 6, FALSE)</f>
        <v>AU</v>
      </c>
      <c r="G3483" t="str">
        <f>VLOOKUP(A3483, Kickstarter!B:H, 7, FALSE)</f>
        <v>AUD</v>
      </c>
      <c r="H3483">
        <f>VLOOKUP(A3483, Kickstarter!B:I, 8, FALSE)</f>
        <v>1420178188</v>
      </c>
    </row>
    <row r="3484" spans="1:8" ht="45" x14ac:dyDescent="0.25">
      <c r="A3484" s="1" t="s">
        <v>3481</v>
      </c>
      <c r="B3484" s="1" t="str">
        <f>VLOOKUP(A3484, Kickstarter!B:C, 2, FALSE)</f>
        <v>Critically-acclaimed new-writing company Old Trunk make their Edinburgh debut alternating their two darkly comic plays.</v>
      </c>
      <c r="C3484" s="9">
        <f>VLOOKUP(A3484, Kickstarter!B:E, 3, FALSE)</f>
        <v>3000</v>
      </c>
      <c r="D3484">
        <f>VLOOKUP(A3484, Kickstarter!B:E, 4, FALSE)</f>
        <v>4150</v>
      </c>
      <c r="E3484" t="str">
        <f>VLOOKUP(A3484, Kickstarter!B:F, 5, FALSE)</f>
        <v>successful</v>
      </c>
      <c r="F3484" t="str">
        <f>VLOOKUP(A3484, Kickstarter!B:G, 6, FALSE)</f>
        <v>GB</v>
      </c>
      <c r="G3484" t="str">
        <f>VLOOKUP(A3484, Kickstarter!B:H, 7, FALSE)</f>
        <v>GBP</v>
      </c>
      <c r="H3484">
        <f>VLOOKUP(A3484, Kickstarter!B:I, 8, FALSE)</f>
        <v>1404671466</v>
      </c>
    </row>
    <row r="3485" spans="1:8" ht="45" x14ac:dyDescent="0.25">
      <c r="A3485" s="1" t="s">
        <v>3482</v>
      </c>
      <c r="B3485" s="1" t="str">
        <f>VLOOKUP(A3485, Kickstarter!B:C, 2, FALSE)</f>
        <v>Join 5 high school teachers in the lounge of every high school in America.  Hear what they never say in the classroom.</v>
      </c>
      <c r="C3485" s="9">
        <f>VLOOKUP(A3485, Kickstarter!B:E, 3, FALSE)</f>
        <v>3350</v>
      </c>
      <c r="D3485">
        <f>VLOOKUP(A3485, Kickstarter!B:E, 4, FALSE)</f>
        <v>5358</v>
      </c>
      <c r="E3485" t="str">
        <f>VLOOKUP(A3485, Kickstarter!B:F, 5, FALSE)</f>
        <v>successful</v>
      </c>
      <c r="F3485" t="str">
        <f>VLOOKUP(A3485, Kickstarter!B:G, 6, FALSE)</f>
        <v>US</v>
      </c>
      <c r="G3485" t="str">
        <f>VLOOKUP(A3485, Kickstarter!B:H, 7, FALSE)</f>
        <v>USD</v>
      </c>
      <c r="H3485">
        <f>VLOOKUP(A3485, Kickstarter!B:I, 8, FALSE)</f>
        <v>1404403381</v>
      </c>
    </row>
    <row r="3486" spans="1:8" ht="60" x14ac:dyDescent="0.25">
      <c r="A3486" s="1" t="s">
        <v>3483</v>
      </c>
      <c r="B3486" s="1" t="str">
        <f>VLOOKUP(A3486, Kickstarter!B:C, 2, FALSE)</f>
        <v>MACBETH IN THE BASEMENT will premiere at the Capital Fringe Festival in July 2016. A teenage kingâ€™s rise and fall in a vicious game.</v>
      </c>
      <c r="C3486" s="9">
        <f>VLOOKUP(A3486, Kickstarter!B:E, 3, FALSE)</f>
        <v>2500</v>
      </c>
      <c r="D3486">
        <f>VLOOKUP(A3486, Kickstarter!B:E, 4, FALSE)</f>
        <v>2856</v>
      </c>
      <c r="E3486" t="str">
        <f>VLOOKUP(A3486, Kickstarter!B:F, 5, FALSE)</f>
        <v>successful</v>
      </c>
      <c r="F3486" t="str">
        <f>VLOOKUP(A3486, Kickstarter!B:G, 6, FALSE)</f>
        <v>US</v>
      </c>
      <c r="G3486" t="str">
        <f>VLOOKUP(A3486, Kickstarter!B:H, 7, FALSE)</f>
        <v>USD</v>
      </c>
      <c r="H3486">
        <f>VLOOKUP(A3486, Kickstarter!B:I, 8, FALSE)</f>
        <v>1466014499</v>
      </c>
    </row>
    <row r="3487" spans="1:8" ht="60" x14ac:dyDescent="0.25">
      <c r="A3487" s="1" t="s">
        <v>3484</v>
      </c>
      <c r="B3487" s="1" t="str">
        <f>VLOOKUP(A3487, Kickstarter!B:C, 2, FALSE)</f>
        <v>We're trying to get our play, "An Evening With Sarah Pettyfer," to the  Orlando Fringe Festival. The only thing is...we need your help!</v>
      </c>
      <c r="C3487" s="9">
        <f>VLOOKUP(A3487, Kickstarter!B:E, 3, FALSE)</f>
        <v>1650</v>
      </c>
      <c r="D3487">
        <f>VLOOKUP(A3487, Kickstarter!B:E, 4, FALSE)</f>
        <v>1660</v>
      </c>
      <c r="E3487" t="str">
        <f>VLOOKUP(A3487, Kickstarter!B:F, 5, FALSE)</f>
        <v>successful</v>
      </c>
      <c r="F3487" t="str">
        <f>VLOOKUP(A3487, Kickstarter!B:G, 6, FALSE)</f>
        <v>US</v>
      </c>
      <c r="G3487" t="str">
        <f>VLOOKUP(A3487, Kickstarter!B:H, 7, FALSE)</f>
        <v>USD</v>
      </c>
      <c r="H3487">
        <f>VLOOKUP(A3487, Kickstarter!B:I, 8, FALSE)</f>
        <v>1454431080</v>
      </c>
    </row>
    <row r="3488" spans="1:8" ht="45" x14ac:dyDescent="0.25">
      <c r="A3488" s="1" t="s">
        <v>3485</v>
      </c>
      <c r="B3488" s="1" t="str">
        <f>VLOOKUP(A3488, Kickstarter!B:C, 2, FALSE)</f>
        <v>Dorothy Parker's unforgettable characters come to life onstage in "Might As Well Live" at the 2015 Hollywood Fringe Festival.</v>
      </c>
      <c r="C3488" s="9">
        <f>VLOOKUP(A3488, Kickstarter!B:E, 3, FALSE)</f>
        <v>3000</v>
      </c>
      <c r="D3488">
        <f>VLOOKUP(A3488, Kickstarter!B:E, 4, FALSE)</f>
        <v>4656</v>
      </c>
      <c r="E3488" t="str">
        <f>VLOOKUP(A3488, Kickstarter!B:F, 5, FALSE)</f>
        <v>successful</v>
      </c>
      <c r="F3488" t="str">
        <f>VLOOKUP(A3488, Kickstarter!B:G, 6, FALSE)</f>
        <v>US</v>
      </c>
      <c r="G3488" t="str">
        <f>VLOOKUP(A3488, Kickstarter!B:H, 7, FALSE)</f>
        <v>USD</v>
      </c>
      <c r="H3488">
        <f>VLOOKUP(A3488, Kickstarter!B:I, 8, FALSE)</f>
        <v>1433314740</v>
      </c>
    </row>
    <row r="3489" spans="1:8" ht="60" x14ac:dyDescent="0.25">
      <c r="A3489" s="1" t="s">
        <v>3486</v>
      </c>
      <c r="B3489" s="1" t="str">
        <f>VLOOKUP(A3489, Kickstarter!B:C, 2, FALSE)</f>
        <v>Jericho Creek is an original production by Fledgling Theatre Company which will be performed at The Cockpit Theatre in July 2015</v>
      </c>
      <c r="C3489" s="9">
        <f>VLOOKUP(A3489, Kickstarter!B:E, 3, FALSE)</f>
        <v>2000</v>
      </c>
      <c r="D3489">
        <f>VLOOKUP(A3489, Kickstarter!B:E, 4, FALSE)</f>
        <v>2555</v>
      </c>
      <c r="E3489" t="str">
        <f>VLOOKUP(A3489, Kickstarter!B:F, 5, FALSE)</f>
        <v>successful</v>
      </c>
      <c r="F3489" t="str">
        <f>VLOOKUP(A3489, Kickstarter!B:G, 6, FALSE)</f>
        <v>GB</v>
      </c>
      <c r="G3489" t="str">
        <f>VLOOKUP(A3489, Kickstarter!B:H, 7, FALSE)</f>
        <v>GBP</v>
      </c>
      <c r="H3489">
        <f>VLOOKUP(A3489, Kickstarter!B:I, 8, FALSE)</f>
        <v>1435185252</v>
      </c>
    </row>
    <row r="3490" spans="1:8" ht="60" x14ac:dyDescent="0.25">
      <c r="A3490" s="1" t="s">
        <v>3487</v>
      </c>
      <c r="B3490" s="1" t="str">
        <f>VLOOKUP(A3490, Kickstarter!B:C, 2, FALSE)</f>
        <v>GTP has been protected financially by The Director since 2012. Now it's time for the community. Do you want GTP? Are we worth it?</v>
      </c>
      <c r="C3490" s="9">
        <f>VLOOKUP(A3490, Kickstarter!B:E, 3, FALSE)</f>
        <v>3000</v>
      </c>
      <c r="D3490">
        <f>VLOOKUP(A3490, Kickstarter!B:E, 4, FALSE)</f>
        <v>3636</v>
      </c>
      <c r="E3490" t="str">
        <f>VLOOKUP(A3490, Kickstarter!B:F, 5, FALSE)</f>
        <v>successful</v>
      </c>
      <c r="F3490" t="str">
        <f>VLOOKUP(A3490, Kickstarter!B:G, 6, FALSE)</f>
        <v>US</v>
      </c>
      <c r="G3490" t="str">
        <f>VLOOKUP(A3490, Kickstarter!B:H, 7, FALSE)</f>
        <v>USD</v>
      </c>
      <c r="H3490">
        <f>VLOOKUP(A3490, Kickstarter!B:I, 8, FALSE)</f>
        <v>1429286400</v>
      </c>
    </row>
    <row r="3491" spans="1:8" ht="60" x14ac:dyDescent="0.25">
      <c r="A3491" s="1" t="s">
        <v>3488</v>
      </c>
      <c r="B3491" s="1" t="str">
        <f>VLOOKUP(A3491, Kickstarter!B:C, 2, FALSE)</f>
        <v>A brilliant play by Will Eno. An exciting, young theatre company. A production that promises to wow. You wouldn't want to miss it.</v>
      </c>
      <c r="C3491" s="9">
        <f>VLOOKUP(A3491, Kickstarter!B:E, 3, FALSE)</f>
        <v>5000</v>
      </c>
      <c r="D3491">
        <f>VLOOKUP(A3491, Kickstarter!B:E, 4, FALSE)</f>
        <v>5635</v>
      </c>
      <c r="E3491" t="str">
        <f>VLOOKUP(A3491, Kickstarter!B:F, 5, FALSE)</f>
        <v>successful</v>
      </c>
      <c r="F3491" t="str">
        <f>VLOOKUP(A3491, Kickstarter!B:G, 6, FALSE)</f>
        <v>GB</v>
      </c>
      <c r="G3491" t="str">
        <f>VLOOKUP(A3491, Kickstarter!B:H, 7, FALSE)</f>
        <v>GBP</v>
      </c>
      <c r="H3491">
        <f>VLOOKUP(A3491, Kickstarter!B:I, 8, FALSE)</f>
        <v>1400965200</v>
      </c>
    </row>
    <row r="3492" spans="1:8" ht="60" x14ac:dyDescent="0.25">
      <c r="A3492" s="1" t="s">
        <v>3489</v>
      </c>
      <c r="B3492" s="1" t="str">
        <f>VLOOKUP(A3492, Kickstarter!B:C, 2, FALSE)</f>
        <v>The 2016 Resident class is producing a family play about one kid's quest to fly. Help us inspire the next generation of theatre lovers!</v>
      </c>
      <c r="C3492" s="9">
        <f>VLOOKUP(A3492, Kickstarter!B:E, 3, FALSE)</f>
        <v>1000</v>
      </c>
      <c r="D3492">
        <f>VLOOKUP(A3492, Kickstarter!B:E, 4, FALSE)</f>
        <v>1275</v>
      </c>
      <c r="E3492" t="str">
        <f>VLOOKUP(A3492, Kickstarter!B:F, 5, FALSE)</f>
        <v>successful</v>
      </c>
      <c r="F3492" t="str">
        <f>VLOOKUP(A3492, Kickstarter!B:G, 6, FALSE)</f>
        <v>US</v>
      </c>
      <c r="G3492" t="str">
        <f>VLOOKUP(A3492, Kickstarter!B:H, 7, FALSE)</f>
        <v>USD</v>
      </c>
      <c r="H3492">
        <f>VLOOKUP(A3492, Kickstarter!B:I, 8, FALSE)</f>
        <v>1460574924</v>
      </c>
    </row>
    <row r="3493" spans="1:8" ht="60" x14ac:dyDescent="0.25">
      <c r="A3493" s="1" t="s">
        <v>3490</v>
      </c>
      <c r="B3493" s="1" t="str">
        <f>VLOOKUP(A3493, Kickstarter!B:C, 2, FALSE)</f>
        <v>Shakespeare Company at UCLA presents The Tempest under the stars in the Fowler Museum Amphitheater. Bring your blankets and enjoy!</v>
      </c>
      <c r="C3493" s="9">
        <f>VLOOKUP(A3493, Kickstarter!B:E, 3, FALSE)</f>
        <v>500</v>
      </c>
      <c r="D3493">
        <f>VLOOKUP(A3493, Kickstarter!B:E, 4, FALSE)</f>
        <v>791</v>
      </c>
      <c r="E3493" t="str">
        <f>VLOOKUP(A3493, Kickstarter!B:F, 5, FALSE)</f>
        <v>successful</v>
      </c>
      <c r="F3493" t="str">
        <f>VLOOKUP(A3493, Kickstarter!B:G, 6, FALSE)</f>
        <v>US</v>
      </c>
      <c r="G3493" t="str">
        <f>VLOOKUP(A3493, Kickstarter!B:H, 7, FALSE)</f>
        <v>USD</v>
      </c>
      <c r="H3493">
        <f>VLOOKUP(A3493, Kickstarter!B:I, 8, FALSE)</f>
        <v>1431928784</v>
      </c>
    </row>
    <row r="3494" spans="1:8" ht="45" x14ac:dyDescent="0.25">
      <c r="A3494" s="1" t="s">
        <v>3491</v>
      </c>
      <c r="B3494" s="1" t="str">
        <f>VLOOKUP(A3494, Kickstarter!B:C, 2, FALSE)</f>
        <v>We have the Blackbox Fellowship at Boston Playwright's Theatre, now all we need is your support to produce Kevin's new play!</v>
      </c>
      <c r="C3494" s="9">
        <f>VLOOKUP(A3494, Kickstarter!B:E, 3, FALSE)</f>
        <v>3800</v>
      </c>
      <c r="D3494">
        <f>VLOOKUP(A3494, Kickstarter!B:E, 4, FALSE)</f>
        <v>4000.22</v>
      </c>
      <c r="E3494" t="str">
        <f>VLOOKUP(A3494, Kickstarter!B:F, 5, FALSE)</f>
        <v>successful</v>
      </c>
      <c r="F3494" t="str">
        <f>VLOOKUP(A3494, Kickstarter!B:G, 6, FALSE)</f>
        <v>US</v>
      </c>
      <c r="G3494" t="str">
        <f>VLOOKUP(A3494, Kickstarter!B:H, 7, FALSE)</f>
        <v>USD</v>
      </c>
      <c r="H3494">
        <f>VLOOKUP(A3494, Kickstarter!B:I, 8, FALSE)</f>
        <v>1445818397</v>
      </c>
    </row>
    <row r="3495" spans="1:8" ht="60" x14ac:dyDescent="0.25">
      <c r="A3495" s="1" t="s">
        <v>3492</v>
      </c>
      <c r="B3495" s="1" t="str">
        <f>VLOOKUP(A3495, Kickstarter!B:C, 2, FALSE)</f>
        <v>We need your help purchasing a stage for our production of the Wizard of Oz! This program is helping children with autism. Thank you!</v>
      </c>
      <c r="C3495" s="9">
        <f>VLOOKUP(A3495, Kickstarter!B:E, 3, FALSE)</f>
        <v>1500</v>
      </c>
      <c r="D3495">
        <f>VLOOKUP(A3495, Kickstarter!B:E, 4, FALSE)</f>
        <v>1500</v>
      </c>
      <c r="E3495" t="str">
        <f>VLOOKUP(A3495, Kickstarter!B:F, 5, FALSE)</f>
        <v>successful</v>
      </c>
      <c r="F3495" t="str">
        <f>VLOOKUP(A3495, Kickstarter!B:G, 6, FALSE)</f>
        <v>US</v>
      </c>
      <c r="G3495" t="str">
        <f>VLOOKUP(A3495, Kickstarter!B:H, 7, FALSE)</f>
        <v>USD</v>
      </c>
      <c r="H3495">
        <f>VLOOKUP(A3495, Kickstarter!B:I, 8, FALSE)</f>
        <v>1408252260</v>
      </c>
    </row>
    <row r="3496" spans="1:8" ht="60" x14ac:dyDescent="0.25">
      <c r="A3496" s="1" t="s">
        <v>3493</v>
      </c>
      <c r="B3496" s="1" t="str">
        <f>VLOOKUP(A3496, Kickstarter!B:C, 2, FALSE)</f>
        <v>"Special in a Bad Way" is a comedy that questions American Public Schools in their treatment of the so called, 'learning disabled.'</v>
      </c>
      <c r="C3496" s="9">
        <f>VLOOKUP(A3496, Kickstarter!B:E, 3, FALSE)</f>
        <v>400</v>
      </c>
      <c r="D3496">
        <f>VLOOKUP(A3496, Kickstarter!B:E, 4, FALSE)</f>
        <v>400</v>
      </c>
      <c r="E3496" t="str">
        <f>VLOOKUP(A3496, Kickstarter!B:F, 5, FALSE)</f>
        <v>successful</v>
      </c>
      <c r="F3496" t="str">
        <f>VLOOKUP(A3496, Kickstarter!B:G, 6, FALSE)</f>
        <v>US</v>
      </c>
      <c r="G3496" t="str">
        <f>VLOOKUP(A3496, Kickstarter!B:H, 7, FALSE)</f>
        <v>USD</v>
      </c>
      <c r="H3496">
        <f>VLOOKUP(A3496, Kickstarter!B:I, 8, FALSE)</f>
        <v>1480140000</v>
      </c>
    </row>
    <row r="3497" spans="1:8" ht="60" x14ac:dyDescent="0.25">
      <c r="A3497" s="1" t="s">
        <v>3494</v>
      </c>
      <c r="B3497" s="1" t="str">
        <f>VLOOKUP(A3497, Kickstarter!B:C, 2, FALSE)</f>
        <v>A one-woman show by Canadian artist Tina Milo. it is a multimedia show about an actress auditioning for a role of a depressed woman.</v>
      </c>
      <c r="C3497" s="9">
        <f>VLOOKUP(A3497, Kickstarter!B:E, 3, FALSE)</f>
        <v>5000</v>
      </c>
      <c r="D3497">
        <f>VLOOKUP(A3497, Kickstarter!B:E, 4, FALSE)</f>
        <v>5343</v>
      </c>
      <c r="E3497" t="str">
        <f>VLOOKUP(A3497, Kickstarter!B:F, 5, FALSE)</f>
        <v>successful</v>
      </c>
      <c r="F3497" t="str">
        <f>VLOOKUP(A3497, Kickstarter!B:G, 6, FALSE)</f>
        <v>CA</v>
      </c>
      <c r="G3497" t="str">
        <f>VLOOKUP(A3497, Kickstarter!B:H, 7, FALSE)</f>
        <v>CAD</v>
      </c>
      <c r="H3497">
        <f>VLOOKUP(A3497, Kickstarter!B:I, 8, FALSE)</f>
        <v>1414862280</v>
      </c>
    </row>
    <row r="3498" spans="1:8" ht="60" x14ac:dyDescent="0.25">
      <c r="A3498" s="1" t="s">
        <v>3495</v>
      </c>
      <c r="B3498" s="1" t="str">
        <f>VLOOKUP(A3498, Kickstarter!B:C, 2, FALSE)</f>
        <v>A one-woman play based on Lizzie Borden who was accused of the brutal hatchet murders of her father and step-mother.  Workshop Oct NYC.</v>
      </c>
      <c r="C3498" s="9">
        <f>VLOOKUP(A3498, Kickstarter!B:E, 3, FALSE)</f>
        <v>3000</v>
      </c>
      <c r="D3498">
        <f>VLOOKUP(A3498, Kickstarter!B:E, 4, FALSE)</f>
        <v>3732</v>
      </c>
      <c r="E3498" t="str">
        <f>VLOOKUP(A3498, Kickstarter!B:F, 5, FALSE)</f>
        <v>successful</v>
      </c>
      <c r="F3498" t="str">
        <f>VLOOKUP(A3498, Kickstarter!B:G, 6, FALSE)</f>
        <v>US</v>
      </c>
      <c r="G3498" t="str">
        <f>VLOOKUP(A3498, Kickstarter!B:H, 7, FALSE)</f>
        <v>USD</v>
      </c>
      <c r="H3498">
        <f>VLOOKUP(A3498, Kickstarter!B:I, 8, FALSE)</f>
        <v>1473625166</v>
      </c>
    </row>
    <row r="3499" spans="1:8" ht="60" x14ac:dyDescent="0.25">
      <c r="A3499" s="1" t="s">
        <v>3496</v>
      </c>
      <c r="B3499" s="1" t="str">
        <f>VLOOKUP(A3499, Kickstarter!B:C, 2, FALSE)</f>
        <v>We've been invited to the San Diego International Fringe Festival. Can you help us get there? Special performances in SLC and OREM.</v>
      </c>
      <c r="C3499" s="9">
        <f>VLOOKUP(A3499, Kickstarter!B:E, 3, FALSE)</f>
        <v>1551</v>
      </c>
      <c r="D3499">
        <f>VLOOKUP(A3499, Kickstarter!B:E, 4, FALSE)</f>
        <v>1686</v>
      </c>
      <c r="E3499" t="str">
        <f>VLOOKUP(A3499, Kickstarter!B:F, 5, FALSE)</f>
        <v>successful</v>
      </c>
      <c r="F3499" t="str">
        <f>VLOOKUP(A3499, Kickstarter!B:G, 6, FALSE)</f>
        <v>US</v>
      </c>
      <c r="G3499" t="str">
        <f>VLOOKUP(A3499, Kickstarter!B:H, 7, FALSE)</f>
        <v>USD</v>
      </c>
      <c r="H3499">
        <f>VLOOKUP(A3499, Kickstarter!B:I, 8, FALSE)</f>
        <v>1464904800</v>
      </c>
    </row>
    <row r="3500" spans="1:8" ht="60" x14ac:dyDescent="0.25">
      <c r="A3500" s="1" t="s">
        <v>3497</v>
      </c>
      <c r="B3500" s="1" t="str">
        <f>VLOOKUP(A3500, Kickstarter!B:C, 2, FALSE)</f>
        <v>This solo show has the power to profoundly impact new mothers and those that love them and to educate &amp; change how we support them.</v>
      </c>
      <c r="C3500" s="9">
        <f>VLOOKUP(A3500, Kickstarter!B:E, 3, FALSE)</f>
        <v>1650</v>
      </c>
      <c r="D3500">
        <f>VLOOKUP(A3500, Kickstarter!B:E, 4, FALSE)</f>
        <v>1690</v>
      </c>
      <c r="E3500" t="str">
        <f>VLOOKUP(A3500, Kickstarter!B:F, 5, FALSE)</f>
        <v>successful</v>
      </c>
      <c r="F3500" t="str">
        <f>VLOOKUP(A3500, Kickstarter!B:G, 6, FALSE)</f>
        <v>CA</v>
      </c>
      <c r="G3500" t="str">
        <f>VLOOKUP(A3500, Kickstarter!B:H, 7, FALSE)</f>
        <v>CAD</v>
      </c>
      <c r="H3500">
        <f>VLOOKUP(A3500, Kickstarter!B:I, 8, FALSE)</f>
        <v>1464471840</v>
      </c>
    </row>
    <row r="3501" spans="1:8" ht="60" x14ac:dyDescent="0.25">
      <c r="A3501" s="1" t="s">
        <v>3498</v>
      </c>
      <c r="B3501" s="1" t="str">
        <f>VLOOKUP(A3501, Kickstarter!B:C, 2, FALSE)</f>
        <v>Figure 8 Troupe's debut performance! A stunning piece of theatre written by premier female playwright Maria Irene Fornes.</v>
      </c>
      <c r="C3501" s="9">
        <f>VLOOKUP(A3501, Kickstarter!B:E, 3, FALSE)</f>
        <v>2000</v>
      </c>
      <c r="D3501">
        <f>VLOOKUP(A3501, Kickstarter!B:E, 4, FALSE)</f>
        <v>2110</v>
      </c>
      <c r="E3501" t="str">
        <f>VLOOKUP(A3501, Kickstarter!B:F, 5, FALSE)</f>
        <v>successful</v>
      </c>
      <c r="F3501" t="str">
        <f>VLOOKUP(A3501, Kickstarter!B:G, 6, FALSE)</f>
        <v>US</v>
      </c>
      <c r="G3501" t="str">
        <f>VLOOKUP(A3501, Kickstarter!B:H, 7, FALSE)</f>
        <v>USD</v>
      </c>
      <c r="H3501">
        <f>VLOOKUP(A3501, Kickstarter!B:I, 8, FALSE)</f>
        <v>1435733940</v>
      </c>
    </row>
    <row r="3502" spans="1:8" ht="60" x14ac:dyDescent="0.25">
      <c r="A3502" s="1" t="s">
        <v>3499</v>
      </c>
      <c r="B3502" s="1" t="str">
        <f>VLOOKUP(A3502, Kickstarter!B:C, 2, FALSE)</f>
        <v>A minimalist, post-modern production of the classic play, performed and produced by aspiring theater undergraduates at UMass Amherst.</v>
      </c>
      <c r="C3502" s="9">
        <f>VLOOKUP(A3502, Kickstarter!B:E, 3, FALSE)</f>
        <v>1000</v>
      </c>
      <c r="D3502">
        <f>VLOOKUP(A3502, Kickstarter!B:E, 4, FALSE)</f>
        <v>1063</v>
      </c>
      <c r="E3502" t="str">
        <f>VLOOKUP(A3502, Kickstarter!B:F, 5, FALSE)</f>
        <v>successful</v>
      </c>
      <c r="F3502" t="str">
        <f>VLOOKUP(A3502, Kickstarter!B:G, 6, FALSE)</f>
        <v>US</v>
      </c>
      <c r="G3502" t="str">
        <f>VLOOKUP(A3502, Kickstarter!B:H, 7, FALSE)</f>
        <v>USD</v>
      </c>
      <c r="H3502">
        <f>VLOOKUP(A3502, Kickstarter!B:I, 8, FALSE)</f>
        <v>1457326740</v>
      </c>
    </row>
    <row r="3503" spans="1:8" ht="45" x14ac:dyDescent="0.25">
      <c r="A3503" s="1" t="s">
        <v>3500</v>
      </c>
      <c r="B3503" s="1" t="str">
        <f>VLOOKUP(A3503, Kickstarter!B:C, 2, FALSE)</f>
        <v>'Pig' by Alex Oates is an urgent and dark comedy with live music that discusses the vital issue of the state of our police force.</v>
      </c>
      <c r="C3503" s="9">
        <f>VLOOKUP(A3503, Kickstarter!B:E, 3, FALSE)</f>
        <v>1500</v>
      </c>
      <c r="D3503">
        <f>VLOOKUP(A3503, Kickstarter!B:E, 4, FALSE)</f>
        <v>1510</v>
      </c>
      <c r="E3503" t="str">
        <f>VLOOKUP(A3503, Kickstarter!B:F, 5, FALSE)</f>
        <v>successful</v>
      </c>
      <c r="F3503" t="str">
        <f>VLOOKUP(A3503, Kickstarter!B:G, 6, FALSE)</f>
        <v>GB</v>
      </c>
      <c r="G3503" t="str">
        <f>VLOOKUP(A3503, Kickstarter!B:H, 7, FALSE)</f>
        <v>GBP</v>
      </c>
      <c r="H3503">
        <f>VLOOKUP(A3503, Kickstarter!B:I, 8, FALSE)</f>
        <v>1441995595</v>
      </c>
    </row>
    <row r="3504" spans="1:8" ht="60" x14ac:dyDescent="0.25">
      <c r="A3504" s="1" t="s">
        <v>3501</v>
      </c>
      <c r="B3504" s="1" t="str">
        <f>VLOOKUP(A3504, Kickstarter!B:C, 2, FALSE)</f>
        <v>Dickhead is a play about one man's struggle with the dicks in his head. If you want to know more stop being a twat and put out...please</v>
      </c>
      <c r="C3504" s="9">
        <f>VLOOKUP(A3504, Kickstarter!B:E, 3, FALSE)</f>
        <v>4000</v>
      </c>
      <c r="D3504">
        <f>VLOOKUP(A3504, Kickstarter!B:E, 4, FALSE)</f>
        <v>4216</v>
      </c>
      <c r="E3504" t="str">
        <f>VLOOKUP(A3504, Kickstarter!B:F, 5, FALSE)</f>
        <v>successful</v>
      </c>
      <c r="F3504" t="str">
        <f>VLOOKUP(A3504, Kickstarter!B:G, 6, FALSE)</f>
        <v>US</v>
      </c>
      <c r="G3504" t="str">
        <f>VLOOKUP(A3504, Kickstarter!B:H, 7, FALSE)</f>
        <v>USD</v>
      </c>
      <c r="H3504">
        <f>VLOOKUP(A3504, Kickstarter!B:I, 8, FALSE)</f>
        <v>1458100740</v>
      </c>
    </row>
    <row r="3505" spans="1:8" ht="45" x14ac:dyDescent="0.25">
      <c r="A3505" s="1" t="s">
        <v>3502</v>
      </c>
      <c r="B3505" s="1" t="str">
        <f>VLOOKUP(A3505, Kickstarter!B:C, 2, FALSE)</f>
        <v>A group of Sicilian immigrants in New York struggle to deal with conflict from both within the family and from without.</v>
      </c>
      <c r="C3505" s="9">
        <f>VLOOKUP(A3505, Kickstarter!B:E, 3, FALSE)</f>
        <v>2500</v>
      </c>
      <c r="D3505">
        <f>VLOOKUP(A3505, Kickstarter!B:E, 4, FALSE)</f>
        <v>2689</v>
      </c>
      <c r="E3505" t="str">
        <f>VLOOKUP(A3505, Kickstarter!B:F, 5, FALSE)</f>
        <v>successful</v>
      </c>
      <c r="F3505" t="str">
        <f>VLOOKUP(A3505, Kickstarter!B:G, 6, FALSE)</f>
        <v>GB</v>
      </c>
      <c r="G3505" t="str">
        <f>VLOOKUP(A3505, Kickstarter!B:H, 7, FALSE)</f>
        <v>GBP</v>
      </c>
      <c r="H3505">
        <f>VLOOKUP(A3505, Kickstarter!B:I, 8, FALSE)</f>
        <v>1469359728</v>
      </c>
    </row>
    <row r="3506" spans="1:8" ht="60" x14ac:dyDescent="0.25">
      <c r="A3506" s="1" t="s">
        <v>3503</v>
      </c>
      <c r="B3506" s="1" t="str">
        <f>VLOOKUP(A3506, Kickstarter!B:C, 2, FALSE)</f>
        <v>The Sterling Lion Theater Company is a non-profit theater group established for the benefit of the Connecticut lower Naugatuck Valley.</v>
      </c>
      <c r="C3506" s="9">
        <f>VLOOKUP(A3506, Kickstarter!B:E, 3, FALSE)</f>
        <v>1000</v>
      </c>
      <c r="D3506">
        <f>VLOOKUP(A3506, Kickstarter!B:E, 4, FALSE)</f>
        <v>1000</v>
      </c>
      <c r="E3506" t="str">
        <f>VLOOKUP(A3506, Kickstarter!B:F, 5, FALSE)</f>
        <v>successful</v>
      </c>
      <c r="F3506" t="str">
        <f>VLOOKUP(A3506, Kickstarter!B:G, 6, FALSE)</f>
        <v>US</v>
      </c>
      <c r="G3506" t="str">
        <f>VLOOKUP(A3506, Kickstarter!B:H, 7, FALSE)</f>
        <v>USD</v>
      </c>
      <c r="H3506">
        <f>VLOOKUP(A3506, Kickstarter!B:I, 8, FALSE)</f>
        <v>1447959491</v>
      </c>
    </row>
    <row r="3507" spans="1:8" ht="90" x14ac:dyDescent="0.25">
      <c r="A3507" s="1" t="s">
        <v>3504</v>
      </c>
      <c r="B3507" s="1" t="str">
        <f>VLOOKUP(A3507, Kickstarter!B:C, 2, FALSE)</f>
        <v>Four myths.
Four writers.
Four new takes.
The Four Disgracers comes to the stage to launch a new theatre group, Ixion.</v>
      </c>
      <c r="C3507" s="9">
        <f>VLOOKUP(A3507, Kickstarter!B:E, 3, FALSE)</f>
        <v>2500</v>
      </c>
      <c r="D3507">
        <f>VLOOKUP(A3507, Kickstarter!B:E, 4, FALSE)</f>
        <v>2594</v>
      </c>
      <c r="E3507" t="str">
        <f>VLOOKUP(A3507, Kickstarter!B:F, 5, FALSE)</f>
        <v>successful</v>
      </c>
      <c r="F3507" t="str">
        <f>VLOOKUP(A3507, Kickstarter!B:G, 6, FALSE)</f>
        <v>US</v>
      </c>
      <c r="G3507" t="str">
        <f>VLOOKUP(A3507, Kickstarter!B:H, 7, FALSE)</f>
        <v>USD</v>
      </c>
      <c r="H3507">
        <f>VLOOKUP(A3507, Kickstarter!B:I, 8, FALSE)</f>
        <v>1399953600</v>
      </c>
    </row>
    <row r="3508" spans="1:8" ht="60" x14ac:dyDescent="0.25">
      <c r="A3508" s="1" t="s">
        <v>3505</v>
      </c>
      <c r="B3508" s="1" t="str">
        <f>VLOOKUP(A3508, Kickstarter!B:C, 2, FALSE)</f>
        <v>The Secret is a historical drama about a lawyer who worked for the Spanish Inquisition &amp; crossed the Atlantic with Menendez in 1565.</v>
      </c>
      <c r="C3508" s="9">
        <f>VLOOKUP(A3508, Kickstarter!B:E, 3, FALSE)</f>
        <v>3000</v>
      </c>
      <c r="D3508">
        <f>VLOOKUP(A3508, Kickstarter!B:E, 4, FALSE)</f>
        <v>3045</v>
      </c>
      <c r="E3508" t="str">
        <f>VLOOKUP(A3508, Kickstarter!B:F, 5, FALSE)</f>
        <v>successful</v>
      </c>
      <c r="F3508" t="str">
        <f>VLOOKUP(A3508, Kickstarter!B:G, 6, FALSE)</f>
        <v>US</v>
      </c>
      <c r="G3508" t="str">
        <f>VLOOKUP(A3508, Kickstarter!B:H, 7, FALSE)</f>
        <v>USD</v>
      </c>
      <c r="H3508">
        <f>VLOOKUP(A3508, Kickstarter!B:I, 8, FALSE)</f>
        <v>1408815440</v>
      </c>
    </row>
    <row r="3509" spans="1:8" ht="45" x14ac:dyDescent="0.25">
      <c r="A3509" s="1" t="s">
        <v>3506</v>
      </c>
      <c r="B3509" s="1" t="str">
        <f>VLOOKUP(A3509, Kickstarter!B:C, 2, FALSE)</f>
        <v>Please help our troupe bring our first project from planning to reality! Join us on one exciting ride!</v>
      </c>
      <c r="C3509" s="9">
        <f>VLOOKUP(A3509, Kickstarter!B:E, 3, FALSE)</f>
        <v>10000</v>
      </c>
      <c r="D3509">
        <f>VLOOKUP(A3509, Kickstarter!B:E, 4, FALSE)</f>
        <v>10440</v>
      </c>
      <c r="E3509" t="str">
        <f>VLOOKUP(A3509, Kickstarter!B:F, 5, FALSE)</f>
        <v>successful</v>
      </c>
      <c r="F3509" t="str">
        <f>VLOOKUP(A3509, Kickstarter!B:G, 6, FALSE)</f>
        <v>US</v>
      </c>
      <c r="G3509" t="str">
        <f>VLOOKUP(A3509, Kickstarter!B:H, 7, FALSE)</f>
        <v>USD</v>
      </c>
      <c r="H3509">
        <f>VLOOKUP(A3509, Kickstarter!B:I, 8, FALSE)</f>
        <v>1464732537</v>
      </c>
    </row>
    <row r="3510" spans="1:8" ht="60" x14ac:dyDescent="0.25">
      <c r="A3510" s="1" t="s">
        <v>3507</v>
      </c>
      <c r="B3510" s="1" t="str">
        <f>VLOOKUP(A3510, Kickstarter!B:C, 2, FALSE)</f>
        <v>Roll The Dice Theatre Company revolves around taking risks in the game of life vicariously through beloved childhood games.</v>
      </c>
      <c r="C3510" s="9">
        <f>VLOOKUP(A3510, Kickstarter!B:E, 3, FALSE)</f>
        <v>100</v>
      </c>
      <c r="D3510">
        <f>VLOOKUP(A3510, Kickstarter!B:E, 4, FALSE)</f>
        <v>180</v>
      </c>
      <c r="E3510" t="str">
        <f>VLOOKUP(A3510, Kickstarter!B:F, 5, FALSE)</f>
        <v>successful</v>
      </c>
      <c r="F3510" t="str">
        <f>VLOOKUP(A3510, Kickstarter!B:G, 6, FALSE)</f>
        <v>GB</v>
      </c>
      <c r="G3510" t="str">
        <f>VLOOKUP(A3510, Kickstarter!B:H, 7, FALSE)</f>
        <v>GBP</v>
      </c>
      <c r="H3510">
        <f>VLOOKUP(A3510, Kickstarter!B:I, 8, FALSE)</f>
        <v>1462914000</v>
      </c>
    </row>
    <row r="3511" spans="1:8" ht="60" x14ac:dyDescent="0.25">
      <c r="A3511" s="1" t="s">
        <v>3508</v>
      </c>
      <c r="B3511" s="1" t="str">
        <f>VLOOKUP(A3511, Kickstarter!B:C, 2, FALSE)</f>
        <v>PL@Y is an original comedic fantasy spectacle inspired by the original music of the Amboys and classic rabbit-hole fiction archetypes</v>
      </c>
      <c r="C3511" s="9">
        <f>VLOOKUP(A3511, Kickstarter!B:E, 3, FALSE)</f>
        <v>3000</v>
      </c>
      <c r="D3511">
        <f>VLOOKUP(A3511, Kickstarter!B:E, 4, FALSE)</f>
        <v>3190</v>
      </c>
      <c r="E3511" t="str">
        <f>VLOOKUP(A3511, Kickstarter!B:F, 5, FALSE)</f>
        <v>successful</v>
      </c>
      <c r="F3511" t="str">
        <f>VLOOKUP(A3511, Kickstarter!B:G, 6, FALSE)</f>
        <v>US</v>
      </c>
      <c r="G3511" t="str">
        <f>VLOOKUP(A3511, Kickstarter!B:H, 7, FALSE)</f>
        <v>USD</v>
      </c>
      <c r="H3511">
        <f>VLOOKUP(A3511, Kickstarter!B:I, 8, FALSE)</f>
        <v>1416545700</v>
      </c>
    </row>
    <row r="3512" spans="1:8" ht="60" x14ac:dyDescent="0.25">
      <c r="A3512" s="1" t="s">
        <v>3509</v>
      </c>
      <c r="B3512" s="1" t="str">
        <f>VLOOKUP(A3512, Kickstarter!B:C, 2, FALSE)</f>
        <v>The Uncommon Loons return with Much Ado for a 2nd production of Shakespeare in Minnesota's Nature on the banks of the Mississippi!</v>
      </c>
      <c r="C3512" s="9">
        <f>VLOOKUP(A3512, Kickstarter!B:E, 3, FALSE)</f>
        <v>900</v>
      </c>
      <c r="D3512">
        <f>VLOOKUP(A3512, Kickstarter!B:E, 4, FALSE)</f>
        <v>905</v>
      </c>
      <c r="E3512" t="str">
        <f>VLOOKUP(A3512, Kickstarter!B:F, 5, FALSE)</f>
        <v>successful</v>
      </c>
      <c r="F3512" t="str">
        <f>VLOOKUP(A3512, Kickstarter!B:G, 6, FALSE)</f>
        <v>US</v>
      </c>
      <c r="G3512" t="str">
        <f>VLOOKUP(A3512, Kickstarter!B:H, 7, FALSE)</f>
        <v>USD</v>
      </c>
      <c r="H3512">
        <f>VLOOKUP(A3512, Kickstarter!B:I, 8, FALSE)</f>
        <v>1404312846</v>
      </c>
    </row>
    <row r="3513" spans="1:8" ht="45" x14ac:dyDescent="0.25">
      <c r="A3513" s="1" t="s">
        <v>3510</v>
      </c>
      <c r="B3513" s="1" t="str">
        <f>VLOOKUP(A3513, Kickstarter!B:C, 2, FALSE)</f>
        <v>The world premiere of the first full-length play by Eve Leigh, at the intimate Finborough Theatre in London.</v>
      </c>
      <c r="C3513" s="9">
        <f>VLOOKUP(A3513, Kickstarter!B:E, 3, FALSE)</f>
        <v>1500</v>
      </c>
      <c r="D3513">
        <f>VLOOKUP(A3513, Kickstarter!B:E, 4, FALSE)</f>
        <v>1518</v>
      </c>
      <c r="E3513" t="str">
        <f>VLOOKUP(A3513, Kickstarter!B:F, 5, FALSE)</f>
        <v>successful</v>
      </c>
      <c r="F3513" t="str">
        <f>VLOOKUP(A3513, Kickstarter!B:G, 6, FALSE)</f>
        <v>GB</v>
      </c>
      <c r="G3513" t="str">
        <f>VLOOKUP(A3513, Kickstarter!B:H, 7, FALSE)</f>
        <v>GBP</v>
      </c>
      <c r="H3513">
        <f>VLOOKUP(A3513, Kickstarter!B:I, 8, FALSE)</f>
        <v>1415385000</v>
      </c>
    </row>
    <row r="3514" spans="1:8" ht="60" x14ac:dyDescent="0.25">
      <c r="A3514" s="1" t="s">
        <v>3511</v>
      </c>
      <c r="B3514" s="1" t="str">
        <f>VLOOKUP(A3514, Kickstarter!B:C, 2, FALSE)</f>
        <v>We're making a hard hitting, innovative play which will open your eyes to what mental illness is like in the mind of the sufferer.</v>
      </c>
      <c r="C3514" s="9">
        <f>VLOOKUP(A3514, Kickstarter!B:E, 3, FALSE)</f>
        <v>1000</v>
      </c>
      <c r="D3514">
        <f>VLOOKUP(A3514, Kickstarter!B:E, 4, FALSE)</f>
        <v>1000</v>
      </c>
      <c r="E3514" t="str">
        <f>VLOOKUP(A3514, Kickstarter!B:F, 5, FALSE)</f>
        <v>successful</v>
      </c>
      <c r="F3514" t="str">
        <f>VLOOKUP(A3514, Kickstarter!B:G, 6, FALSE)</f>
        <v>GB</v>
      </c>
      <c r="G3514" t="str">
        <f>VLOOKUP(A3514, Kickstarter!B:H, 7, FALSE)</f>
        <v>GBP</v>
      </c>
      <c r="H3514">
        <f>VLOOKUP(A3514, Kickstarter!B:I, 8, FALSE)</f>
        <v>1429789992</v>
      </c>
    </row>
    <row r="3515" spans="1:8" ht="60" x14ac:dyDescent="0.25">
      <c r="A3515" s="1" t="s">
        <v>3512</v>
      </c>
      <c r="B3515" s="1" t="str">
        <f>VLOOKUP(A3515, Kickstarter!B:C, 2, FALSE)</f>
        <v>Brazos Valley TROUPE is taking an original work, Truth AND Consequences, to the Texas Nonprofit Theaters 2014 Youth Conference</v>
      </c>
      <c r="C3515" s="9">
        <f>VLOOKUP(A3515, Kickstarter!B:E, 3, FALSE)</f>
        <v>2800</v>
      </c>
      <c r="D3515">
        <f>VLOOKUP(A3515, Kickstarter!B:E, 4, FALSE)</f>
        <v>3315</v>
      </c>
      <c r="E3515" t="str">
        <f>VLOOKUP(A3515, Kickstarter!B:F, 5, FALSE)</f>
        <v>successful</v>
      </c>
      <c r="F3515" t="str">
        <f>VLOOKUP(A3515, Kickstarter!B:G, 6, FALSE)</f>
        <v>US</v>
      </c>
      <c r="G3515" t="str">
        <f>VLOOKUP(A3515, Kickstarter!B:H, 7, FALSE)</f>
        <v>USD</v>
      </c>
      <c r="H3515">
        <f>VLOOKUP(A3515, Kickstarter!B:I, 8, FALSE)</f>
        <v>1401857940</v>
      </c>
    </row>
    <row r="3516" spans="1:8" ht="45" x14ac:dyDescent="0.25">
      <c r="A3516" s="1" t="s">
        <v>3513</v>
      </c>
      <c r="B3516" s="1" t="str">
        <f>VLOOKUP(A3516, Kickstarter!B:C, 2, FALSE)</f>
        <v>My play "In the Hour Before the Bars Open" has won an award from KCACTF, but I need to present the play in Georgia to receive it!</v>
      </c>
      <c r="C3516" s="9">
        <f>VLOOKUP(A3516, Kickstarter!B:E, 3, FALSE)</f>
        <v>500</v>
      </c>
      <c r="D3516">
        <f>VLOOKUP(A3516, Kickstarter!B:E, 4, FALSE)</f>
        <v>550</v>
      </c>
      <c r="E3516" t="str">
        <f>VLOOKUP(A3516, Kickstarter!B:F, 5, FALSE)</f>
        <v>successful</v>
      </c>
      <c r="F3516" t="str">
        <f>VLOOKUP(A3516, Kickstarter!B:G, 6, FALSE)</f>
        <v>US</v>
      </c>
      <c r="G3516" t="str">
        <f>VLOOKUP(A3516, Kickstarter!B:H, 7, FALSE)</f>
        <v>USD</v>
      </c>
      <c r="H3516">
        <f>VLOOKUP(A3516, Kickstarter!B:I, 8, FALSE)</f>
        <v>1422853140</v>
      </c>
    </row>
    <row r="3517" spans="1:8" ht="45" x14ac:dyDescent="0.25">
      <c r="A3517" s="1" t="s">
        <v>3514</v>
      </c>
      <c r="B3517" s="1" t="str">
        <f>VLOOKUP(A3517, Kickstarter!B:C, 2, FALSE)</f>
        <v>We are casting an all-inclusive production of Shakespeare's Twelfth Night in a non-traditional performance space.</v>
      </c>
      <c r="C3517" s="9">
        <f>VLOOKUP(A3517, Kickstarter!B:E, 3, FALSE)</f>
        <v>3000</v>
      </c>
      <c r="D3517">
        <f>VLOOKUP(A3517, Kickstarter!B:E, 4, FALSE)</f>
        <v>3080</v>
      </c>
      <c r="E3517" t="str">
        <f>VLOOKUP(A3517, Kickstarter!B:F, 5, FALSE)</f>
        <v>successful</v>
      </c>
      <c r="F3517" t="str">
        <f>VLOOKUP(A3517, Kickstarter!B:G, 6, FALSE)</f>
        <v>US</v>
      </c>
      <c r="G3517" t="str">
        <f>VLOOKUP(A3517, Kickstarter!B:H, 7, FALSE)</f>
        <v>USD</v>
      </c>
      <c r="H3517">
        <f>VLOOKUP(A3517, Kickstarter!B:I, 8, FALSE)</f>
        <v>1433097171</v>
      </c>
    </row>
    <row r="3518" spans="1:8" ht="60" x14ac:dyDescent="0.25">
      <c r="A3518" s="1" t="s">
        <v>3515</v>
      </c>
      <c r="B3518" s="1" t="str">
        <f>VLOOKUP(A3518, Kickstarter!B:C, 2, FALSE)</f>
        <v>A new play about a lesser known yet pivotal event in American history, about a group of WWI Veterans fighting for their rights.</v>
      </c>
      <c r="C3518" s="9">
        <f>VLOOKUP(A3518, Kickstarter!B:E, 3, FALSE)</f>
        <v>2500</v>
      </c>
      <c r="D3518">
        <f>VLOOKUP(A3518, Kickstarter!B:E, 4, FALSE)</f>
        <v>2500</v>
      </c>
      <c r="E3518" t="str">
        <f>VLOOKUP(A3518, Kickstarter!B:F, 5, FALSE)</f>
        <v>successful</v>
      </c>
      <c r="F3518" t="str">
        <f>VLOOKUP(A3518, Kickstarter!B:G, 6, FALSE)</f>
        <v>US</v>
      </c>
      <c r="G3518" t="str">
        <f>VLOOKUP(A3518, Kickstarter!B:H, 7, FALSE)</f>
        <v>USD</v>
      </c>
      <c r="H3518">
        <f>VLOOKUP(A3518, Kickstarter!B:I, 8, FALSE)</f>
        <v>1410145200</v>
      </c>
    </row>
    <row r="3519" spans="1:8" ht="45" x14ac:dyDescent="0.25">
      <c r="A3519" s="1" t="s">
        <v>3516</v>
      </c>
      <c r="B3519" s="1" t="str">
        <f>VLOOKUP(A3519, Kickstarter!B:C, 2, FALSE)</f>
        <v>Support an outstanding cast of actors to take on a professional production of a masterpiece of modern theatre</v>
      </c>
      <c r="C3519" s="9">
        <f>VLOOKUP(A3519, Kickstarter!B:E, 3, FALSE)</f>
        <v>4000</v>
      </c>
      <c r="D3519">
        <f>VLOOKUP(A3519, Kickstarter!B:E, 4, FALSE)</f>
        <v>4000</v>
      </c>
      <c r="E3519" t="str">
        <f>VLOOKUP(A3519, Kickstarter!B:F, 5, FALSE)</f>
        <v>successful</v>
      </c>
      <c r="F3519" t="str">
        <f>VLOOKUP(A3519, Kickstarter!B:G, 6, FALSE)</f>
        <v>GB</v>
      </c>
      <c r="G3519" t="str">
        <f>VLOOKUP(A3519, Kickstarter!B:H, 7, FALSE)</f>
        <v>GBP</v>
      </c>
      <c r="H3519">
        <f>VLOOKUP(A3519, Kickstarter!B:I, 8, FALSE)</f>
        <v>1404471600</v>
      </c>
    </row>
    <row r="3520" spans="1:8" ht="60" x14ac:dyDescent="0.25">
      <c r="A3520" s="1" t="s">
        <v>3517</v>
      </c>
      <c r="B3520" s="1" t="str">
        <f>VLOOKUP(A3520, Kickstarter!B:C, 2, FALSE)</f>
        <v>One play.  Two theaters.  See the story from both sides and then decide for yourself - who are the BEASTS OF BAVERLY GROVE?</v>
      </c>
      <c r="C3520" s="9">
        <f>VLOOKUP(A3520, Kickstarter!B:E, 3, FALSE)</f>
        <v>1500</v>
      </c>
      <c r="D3520">
        <f>VLOOKUP(A3520, Kickstarter!B:E, 4, FALSE)</f>
        <v>1650.69</v>
      </c>
      <c r="E3520" t="str">
        <f>VLOOKUP(A3520, Kickstarter!B:F, 5, FALSE)</f>
        <v>successful</v>
      </c>
      <c r="F3520" t="str">
        <f>VLOOKUP(A3520, Kickstarter!B:G, 6, FALSE)</f>
        <v>US</v>
      </c>
      <c r="G3520" t="str">
        <f>VLOOKUP(A3520, Kickstarter!B:H, 7, FALSE)</f>
        <v>USD</v>
      </c>
      <c r="H3520">
        <f>VLOOKUP(A3520, Kickstarter!B:I, 8, FALSE)</f>
        <v>1412259660</v>
      </c>
    </row>
    <row r="3521" spans="1:8" ht="45" x14ac:dyDescent="0.25">
      <c r="A3521" s="1" t="s">
        <v>3518</v>
      </c>
      <c r="B3521" s="1" t="str">
        <f>VLOOKUP(A3521, Kickstarter!B:C, 2, FALSE)</f>
        <v>Bookstory is a tiny puppet musical with some very big ideas that tells the story of the story in the digital age</v>
      </c>
      <c r="C3521" s="9">
        <f>VLOOKUP(A3521, Kickstarter!B:E, 3, FALSE)</f>
        <v>2000</v>
      </c>
      <c r="D3521">
        <f>VLOOKUP(A3521, Kickstarter!B:E, 4, FALSE)</f>
        <v>2027</v>
      </c>
      <c r="E3521" t="str">
        <f>VLOOKUP(A3521, Kickstarter!B:F, 5, FALSE)</f>
        <v>successful</v>
      </c>
      <c r="F3521" t="str">
        <f>VLOOKUP(A3521, Kickstarter!B:G, 6, FALSE)</f>
        <v>GB</v>
      </c>
      <c r="G3521" t="str">
        <f>VLOOKUP(A3521, Kickstarter!B:H, 7, FALSE)</f>
        <v>GBP</v>
      </c>
      <c r="H3521">
        <f>VLOOKUP(A3521, Kickstarter!B:I, 8, FALSE)</f>
        <v>1425478950</v>
      </c>
    </row>
    <row r="3522" spans="1:8" ht="45" x14ac:dyDescent="0.25">
      <c r="A3522" s="1" t="s">
        <v>3519</v>
      </c>
      <c r="B3522" s="1" t="str">
        <f>VLOOKUP(A3522, Kickstarter!B:C, 2, FALSE)</f>
        <v>Help us to bring "Protocols" at the 2015 Camden Fringe. The most controversial play of the year.</v>
      </c>
      <c r="C3522" s="9">
        <f>VLOOKUP(A3522, Kickstarter!B:E, 3, FALSE)</f>
        <v>2000</v>
      </c>
      <c r="D3522">
        <f>VLOOKUP(A3522, Kickstarter!B:E, 4, FALSE)</f>
        <v>2015</v>
      </c>
      <c r="E3522" t="str">
        <f>VLOOKUP(A3522, Kickstarter!B:F, 5, FALSE)</f>
        <v>successful</v>
      </c>
      <c r="F3522" t="str">
        <f>VLOOKUP(A3522, Kickstarter!B:G, 6, FALSE)</f>
        <v>GB</v>
      </c>
      <c r="G3522" t="str">
        <f>VLOOKUP(A3522, Kickstarter!B:H, 7, FALSE)</f>
        <v>GBP</v>
      </c>
      <c r="H3522">
        <f>VLOOKUP(A3522, Kickstarter!B:I, 8, FALSE)</f>
        <v>1441547220</v>
      </c>
    </row>
    <row r="3523" spans="1:8" ht="60" x14ac:dyDescent="0.25">
      <c r="A3523" s="1" t="s">
        <v>3520</v>
      </c>
      <c r="B3523" s="1" t="str">
        <f>VLOOKUP(A3523, Kickstarter!B:C, 2, FALSE)</f>
        <v>A professionally directed/acted workshop &amp; reading for a new play depicting sexual addiction and its crippling effect on relationships.</v>
      </c>
      <c r="C3523" s="9">
        <f>VLOOKUP(A3523, Kickstarter!B:E, 3, FALSE)</f>
        <v>350</v>
      </c>
      <c r="D3523">
        <f>VLOOKUP(A3523, Kickstarter!B:E, 4, FALSE)</f>
        <v>593</v>
      </c>
      <c r="E3523" t="str">
        <f>VLOOKUP(A3523, Kickstarter!B:F, 5, FALSE)</f>
        <v>successful</v>
      </c>
      <c r="F3523" t="str">
        <f>VLOOKUP(A3523, Kickstarter!B:G, 6, FALSE)</f>
        <v>US</v>
      </c>
      <c r="G3523" t="str">
        <f>VLOOKUP(A3523, Kickstarter!B:H, 7, FALSE)</f>
        <v>USD</v>
      </c>
      <c r="H3523">
        <f>VLOOKUP(A3523, Kickstarter!B:I, 8, FALSE)</f>
        <v>1411980020</v>
      </c>
    </row>
    <row r="3524" spans="1:8" ht="60" x14ac:dyDescent="0.25">
      <c r="A3524" s="1" t="s">
        <v>3521</v>
      </c>
      <c r="B3524" s="1" t="str">
        <f>VLOOKUP(A3524, Kickstarter!B:C, 2, FALSE)</f>
        <v>New show with 2 performers and an original score, bringing the true story of this forgotten WW1 heroine to audiences in the southwest.</v>
      </c>
      <c r="C3524" s="9">
        <f>VLOOKUP(A3524, Kickstarter!B:E, 3, FALSE)</f>
        <v>1395</v>
      </c>
      <c r="D3524">
        <f>VLOOKUP(A3524, Kickstarter!B:E, 4, FALSE)</f>
        <v>1395</v>
      </c>
      <c r="E3524" t="str">
        <f>VLOOKUP(A3524, Kickstarter!B:F, 5, FALSE)</f>
        <v>successful</v>
      </c>
      <c r="F3524" t="str">
        <f>VLOOKUP(A3524, Kickstarter!B:G, 6, FALSE)</f>
        <v>GB</v>
      </c>
      <c r="G3524" t="str">
        <f>VLOOKUP(A3524, Kickstarter!B:H, 7, FALSE)</f>
        <v>GBP</v>
      </c>
      <c r="H3524">
        <f>VLOOKUP(A3524, Kickstarter!B:I, 8, FALSE)</f>
        <v>1442311560</v>
      </c>
    </row>
    <row r="3525" spans="1:8" ht="45" x14ac:dyDescent="0.25">
      <c r="A3525" s="1" t="s">
        <v>3522</v>
      </c>
      <c r="B3525" s="1" t="str">
        <f>VLOOKUP(A3525, Kickstarter!B:C, 2, FALSE)</f>
        <v>An old play about our world. Set in 1970s England, Magnificence is a gut-wrenching story of radicalisation, idealism and pity.</v>
      </c>
      <c r="C3525" s="9">
        <f>VLOOKUP(A3525, Kickstarter!B:E, 3, FALSE)</f>
        <v>4000</v>
      </c>
      <c r="D3525">
        <f>VLOOKUP(A3525, Kickstarter!B:E, 4, FALSE)</f>
        <v>4546</v>
      </c>
      <c r="E3525" t="str">
        <f>VLOOKUP(A3525, Kickstarter!B:F, 5, FALSE)</f>
        <v>successful</v>
      </c>
      <c r="F3525" t="str">
        <f>VLOOKUP(A3525, Kickstarter!B:G, 6, FALSE)</f>
        <v>GB</v>
      </c>
      <c r="G3525" t="str">
        <f>VLOOKUP(A3525, Kickstarter!B:H, 7, FALSE)</f>
        <v>GBP</v>
      </c>
      <c r="H3525">
        <f>VLOOKUP(A3525, Kickstarter!B:I, 8, FALSE)</f>
        <v>1474844400</v>
      </c>
    </row>
    <row r="3526" spans="1:8" ht="60" x14ac:dyDescent="0.25">
      <c r="A3526" s="1" t="s">
        <v>3523</v>
      </c>
      <c r="B3526" s="1" t="str">
        <f>VLOOKUP(A3526, Kickstarter!B:C, 2, FALSE)</f>
        <v>A West Texas matriarch is enraged by the news that her gay grandson has been the victim of a hate crime committed by his own father.</v>
      </c>
      <c r="C3526" s="9">
        <f>VLOOKUP(A3526, Kickstarter!B:E, 3, FALSE)</f>
        <v>10000</v>
      </c>
      <c r="D3526">
        <f>VLOOKUP(A3526, Kickstarter!B:E, 4, FALSE)</f>
        <v>10156</v>
      </c>
      <c r="E3526" t="str">
        <f>VLOOKUP(A3526, Kickstarter!B:F, 5, FALSE)</f>
        <v>successful</v>
      </c>
      <c r="F3526" t="str">
        <f>VLOOKUP(A3526, Kickstarter!B:G, 6, FALSE)</f>
        <v>US</v>
      </c>
      <c r="G3526" t="str">
        <f>VLOOKUP(A3526, Kickstarter!B:H, 7, FALSE)</f>
        <v>USD</v>
      </c>
      <c r="H3526">
        <f>VLOOKUP(A3526, Kickstarter!B:I, 8, FALSE)</f>
        <v>1410580800</v>
      </c>
    </row>
    <row r="3527" spans="1:8" ht="45" x14ac:dyDescent="0.25">
      <c r="A3527" s="1" t="s">
        <v>3524</v>
      </c>
      <c r="B3527" s="1" t="str">
        <f>VLOOKUP(A3527, Kickstarter!B:C, 2, FALSE)</f>
        <v>The Attic interns present Tennessee Williams's "Talk to Me Like the Rain and Let Me Listen" performing at The Flea Theater!</v>
      </c>
      <c r="C3527" s="9">
        <f>VLOOKUP(A3527, Kickstarter!B:E, 3, FALSE)</f>
        <v>500</v>
      </c>
      <c r="D3527">
        <f>VLOOKUP(A3527, Kickstarter!B:E, 4, FALSE)</f>
        <v>530</v>
      </c>
      <c r="E3527" t="str">
        <f>VLOOKUP(A3527, Kickstarter!B:F, 5, FALSE)</f>
        <v>successful</v>
      </c>
      <c r="F3527" t="str">
        <f>VLOOKUP(A3527, Kickstarter!B:G, 6, FALSE)</f>
        <v>US</v>
      </c>
      <c r="G3527" t="str">
        <f>VLOOKUP(A3527, Kickstarter!B:H, 7, FALSE)</f>
        <v>USD</v>
      </c>
      <c r="H3527">
        <f>VLOOKUP(A3527, Kickstarter!B:I, 8, FALSE)</f>
        <v>1439136000</v>
      </c>
    </row>
    <row r="3528" spans="1:8" ht="60" x14ac:dyDescent="0.25">
      <c r="A3528" s="1" t="s">
        <v>3525</v>
      </c>
      <c r="B3528" s="1" t="str">
        <f>VLOOKUP(A3528, Kickstarter!B:C, 2, FALSE)</f>
        <v>By day we perform Acts of Kindness, by night we perform free theater, all sustained by the love of our neighbors, not ticket prices.</v>
      </c>
      <c r="C3528" s="9">
        <f>VLOOKUP(A3528, Kickstarter!B:E, 3, FALSE)</f>
        <v>3300</v>
      </c>
      <c r="D3528">
        <f>VLOOKUP(A3528, Kickstarter!B:E, 4, FALSE)</f>
        <v>3366</v>
      </c>
      <c r="E3528" t="str">
        <f>VLOOKUP(A3528, Kickstarter!B:F, 5, FALSE)</f>
        <v>successful</v>
      </c>
      <c r="F3528" t="str">
        <f>VLOOKUP(A3528, Kickstarter!B:G, 6, FALSE)</f>
        <v>US</v>
      </c>
      <c r="G3528" t="str">
        <f>VLOOKUP(A3528, Kickstarter!B:H, 7, FALSE)</f>
        <v>USD</v>
      </c>
      <c r="H3528">
        <f>VLOOKUP(A3528, Kickstarter!B:I, 8, FALSE)</f>
        <v>1461823140</v>
      </c>
    </row>
    <row r="3529" spans="1:8" ht="60" x14ac:dyDescent="0.25">
      <c r="A3529" s="1" t="s">
        <v>3526</v>
      </c>
      <c r="B3529" s="1" t="str">
        <f>VLOOKUP(A3529, Kickstarter!B:C, 2, FALSE)</f>
        <v>A 'tasty' new drama ~"Booker T Washington of Tuskegee, Alabama, dined with the President (Roosevelt) last evening."~ the White House.</v>
      </c>
      <c r="C3529" s="9">
        <f>VLOOKUP(A3529, Kickstarter!B:E, 3, FALSE)</f>
        <v>6000</v>
      </c>
      <c r="D3529">
        <f>VLOOKUP(A3529, Kickstarter!B:E, 4, FALSE)</f>
        <v>7015</v>
      </c>
      <c r="E3529" t="str">
        <f>VLOOKUP(A3529, Kickstarter!B:F, 5, FALSE)</f>
        <v>successful</v>
      </c>
      <c r="F3529" t="str">
        <f>VLOOKUP(A3529, Kickstarter!B:G, 6, FALSE)</f>
        <v>US</v>
      </c>
      <c r="G3529" t="str">
        <f>VLOOKUP(A3529, Kickstarter!B:H, 7, FALSE)</f>
        <v>USD</v>
      </c>
      <c r="H3529">
        <f>VLOOKUP(A3529, Kickstarter!B:I, 8, FALSE)</f>
        <v>1436587140</v>
      </c>
    </row>
    <row r="3530" spans="1:8" ht="45" x14ac:dyDescent="0.25">
      <c r="A3530" s="1" t="s">
        <v>3527</v>
      </c>
      <c r="B3530" s="1" t="str">
        <f>VLOOKUP(A3530, Kickstarter!B:C, 2, FALSE)</f>
        <v>pluck. productions present their first four-week run - the world premiere of David K. Barnes' BIRTHDAY SUIT at the Old Red Lion.</v>
      </c>
      <c r="C3530" s="9">
        <f>VLOOKUP(A3530, Kickstarter!B:E, 3, FALSE)</f>
        <v>1650</v>
      </c>
      <c r="D3530">
        <f>VLOOKUP(A3530, Kickstarter!B:E, 4, FALSE)</f>
        <v>1669</v>
      </c>
      <c r="E3530" t="str">
        <f>VLOOKUP(A3530, Kickstarter!B:F, 5, FALSE)</f>
        <v>successful</v>
      </c>
      <c r="F3530" t="str">
        <f>VLOOKUP(A3530, Kickstarter!B:G, 6, FALSE)</f>
        <v>GB</v>
      </c>
      <c r="G3530" t="str">
        <f>VLOOKUP(A3530, Kickstarter!B:H, 7, FALSE)</f>
        <v>GBP</v>
      </c>
      <c r="H3530">
        <f>VLOOKUP(A3530, Kickstarter!B:I, 8, FALSE)</f>
        <v>1484740918</v>
      </c>
    </row>
    <row r="3531" spans="1:8" ht="60" x14ac:dyDescent="0.25">
      <c r="A3531" s="1" t="s">
        <v>3528</v>
      </c>
      <c r="B3531" s="1" t="str">
        <f>VLOOKUP(A3531, Kickstarter!B:C, 2, FALSE)</f>
        <v>Partners w/the Black Arts &amp; Cultural Center; we use theatre to EDUCATE &amp; EMPOWER through diverse expressions of the human experience.</v>
      </c>
      <c r="C3531" s="9">
        <f>VLOOKUP(A3531, Kickstarter!B:E, 3, FALSE)</f>
        <v>500</v>
      </c>
      <c r="D3531">
        <f>VLOOKUP(A3531, Kickstarter!B:E, 4, FALSE)</f>
        <v>660</v>
      </c>
      <c r="E3531" t="str">
        <f>VLOOKUP(A3531, Kickstarter!B:F, 5, FALSE)</f>
        <v>successful</v>
      </c>
      <c r="F3531" t="str">
        <f>VLOOKUP(A3531, Kickstarter!B:G, 6, FALSE)</f>
        <v>US</v>
      </c>
      <c r="G3531" t="str">
        <f>VLOOKUP(A3531, Kickstarter!B:H, 7, FALSE)</f>
        <v>USD</v>
      </c>
      <c r="H3531">
        <f>VLOOKUP(A3531, Kickstarter!B:I, 8, FALSE)</f>
        <v>1436749200</v>
      </c>
    </row>
    <row r="3532" spans="1:8" ht="60" x14ac:dyDescent="0.25">
      <c r="A3532" s="1" t="s">
        <v>3529</v>
      </c>
      <c r="B3532" s="1" t="str">
        <f>VLOOKUP(A3532, Kickstarter!B:C, 2, FALSE)</f>
        <v>â€œFar From Fictionâ€ is a powerful play, written by Sally Willis, offering insights into a new understanding of  female psychology.</v>
      </c>
      <c r="C3532" s="9">
        <f>VLOOKUP(A3532, Kickstarter!B:E, 3, FALSE)</f>
        <v>2750</v>
      </c>
      <c r="D3532">
        <f>VLOOKUP(A3532, Kickstarter!B:E, 4, FALSE)</f>
        <v>2750</v>
      </c>
      <c r="E3532" t="str">
        <f>VLOOKUP(A3532, Kickstarter!B:F, 5, FALSE)</f>
        <v>successful</v>
      </c>
      <c r="F3532" t="str">
        <f>VLOOKUP(A3532, Kickstarter!B:G, 6, FALSE)</f>
        <v>GB</v>
      </c>
      <c r="G3532" t="str">
        <f>VLOOKUP(A3532, Kickstarter!B:H, 7, FALSE)</f>
        <v>GBP</v>
      </c>
      <c r="H3532">
        <f>VLOOKUP(A3532, Kickstarter!B:I, 8, FALSE)</f>
        <v>1460318400</v>
      </c>
    </row>
    <row r="3533" spans="1:8" ht="15.75" x14ac:dyDescent="0.25">
      <c r="A3533" s="1" t="s">
        <v>3530</v>
      </c>
      <c r="B3533" s="1" t="str">
        <f>VLOOKUP(A3533, Kickstarter!B:C, 2, FALSE)</f>
        <v>A political comedy for a crazy election year</v>
      </c>
      <c r="C3533" s="9">
        <f>VLOOKUP(A3533, Kickstarter!B:E, 3, FALSE)</f>
        <v>1000</v>
      </c>
      <c r="D3533">
        <f>VLOOKUP(A3533, Kickstarter!B:E, 4, FALSE)</f>
        <v>1280</v>
      </c>
      <c r="E3533" t="str">
        <f>VLOOKUP(A3533, Kickstarter!B:F, 5, FALSE)</f>
        <v>successful</v>
      </c>
      <c r="F3533" t="str">
        <f>VLOOKUP(A3533, Kickstarter!B:G, 6, FALSE)</f>
        <v>US</v>
      </c>
      <c r="G3533" t="str">
        <f>VLOOKUP(A3533, Kickstarter!B:H, 7, FALSE)</f>
        <v>USD</v>
      </c>
      <c r="H3533">
        <f>VLOOKUP(A3533, Kickstarter!B:I, 8, FALSE)</f>
        <v>1467301334</v>
      </c>
    </row>
    <row r="3534" spans="1:8" ht="60" x14ac:dyDescent="0.25">
      <c r="A3534" s="1" t="s">
        <v>3531</v>
      </c>
      <c r="B3534" s="1" t="str">
        <f>VLOOKUP(A3534, Kickstarter!B:C, 2, FALSE)</f>
        <v>Our goal: To produce a stirring one-woman show historically based on African-American womenâ€™s experiences, struggles, and journeys.</v>
      </c>
      <c r="C3534" s="9">
        <f>VLOOKUP(A3534, Kickstarter!B:E, 3, FALSE)</f>
        <v>960</v>
      </c>
      <c r="D3534">
        <f>VLOOKUP(A3534, Kickstarter!B:E, 4, FALSE)</f>
        <v>1142</v>
      </c>
      <c r="E3534" t="str">
        <f>VLOOKUP(A3534, Kickstarter!B:F, 5, FALSE)</f>
        <v>successful</v>
      </c>
      <c r="F3534" t="str">
        <f>VLOOKUP(A3534, Kickstarter!B:G, 6, FALSE)</f>
        <v>US</v>
      </c>
      <c r="G3534" t="str">
        <f>VLOOKUP(A3534, Kickstarter!B:H, 7, FALSE)</f>
        <v>USD</v>
      </c>
      <c r="H3534">
        <f>VLOOKUP(A3534, Kickstarter!B:I, 8, FALSE)</f>
        <v>1411012740</v>
      </c>
    </row>
    <row r="3535" spans="1:8" ht="60" x14ac:dyDescent="0.25">
      <c r="A3535" s="1" t="s">
        <v>3532</v>
      </c>
      <c r="B3535" s="1" t="str">
        <f>VLOOKUP(A3535, Kickstarter!B:C, 2, FALSE)</f>
        <v>Two shows! (we're feeling particularly ambitious). Help us produce Eurydice and The Effect of Gamma Rays on Man-in-the-Moon Marigolds!</v>
      </c>
      <c r="C3535" s="9">
        <f>VLOOKUP(A3535, Kickstarter!B:E, 3, FALSE)</f>
        <v>500</v>
      </c>
      <c r="D3535">
        <f>VLOOKUP(A3535, Kickstarter!B:E, 4, FALSE)</f>
        <v>631</v>
      </c>
      <c r="E3535" t="str">
        <f>VLOOKUP(A3535, Kickstarter!B:F, 5, FALSE)</f>
        <v>successful</v>
      </c>
      <c r="F3535" t="str">
        <f>VLOOKUP(A3535, Kickstarter!B:G, 6, FALSE)</f>
        <v>US</v>
      </c>
      <c r="G3535" t="str">
        <f>VLOOKUP(A3535, Kickstarter!B:H, 7, FALSE)</f>
        <v>USD</v>
      </c>
      <c r="H3535">
        <f>VLOOKUP(A3535, Kickstarter!B:I, 8, FALSE)</f>
        <v>1447269367</v>
      </c>
    </row>
    <row r="3536" spans="1:8" ht="45" x14ac:dyDescent="0.25">
      <c r="A3536" s="1" t="s">
        <v>3533</v>
      </c>
      <c r="B3536" s="1" t="str">
        <f>VLOOKUP(A3536, Kickstarter!B:C, 2, FALSE)</f>
        <v>A Theatrical Prequel to Hell's Rebels, the current Pathfinder Adventure Path from Paizo Publishing</v>
      </c>
      <c r="C3536" s="9">
        <f>VLOOKUP(A3536, Kickstarter!B:E, 3, FALSE)</f>
        <v>5000</v>
      </c>
      <c r="D3536">
        <f>VLOOKUP(A3536, Kickstarter!B:E, 4, FALSE)</f>
        <v>7810</v>
      </c>
      <c r="E3536" t="str">
        <f>VLOOKUP(A3536, Kickstarter!B:F, 5, FALSE)</f>
        <v>successful</v>
      </c>
      <c r="F3536" t="str">
        <f>VLOOKUP(A3536, Kickstarter!B:G, 6, FALSE)</f>
        <v>US</v>
      </c>
      <c r="G3536" t="str">
        <f>VLOOKUP(A3536, Kickstarter!B:H, 7, FALSE)</f>
        <v>USD</v>
      </c>
      <c r="H3536">
        <f>VLOOKUP(A3536, Kickstarter!B:I, 8, FALSE)</f>
        <v>1443711623</v>
      </c>
    </row>
    <row r="3537" spans="1:8" ht="45" x14ac:dyDescent="0.25">
      <c r="A3537" s="1" t="s">
        <v>3534</v>
      </c>
      <c r="B3537" s="1" t="str">
        <f>VLOOKUP(A3537, Kickstarter!B:C, 2, FALSE)</f>
        <v>On the 60th anniversary of Twelve Angry Men, 12 female writers create 12 short pieces about what makes them angry.</v>
      </c>
      <c r="C3537" s="9">
        <f>VLOOKUP(A3537, Kickstarter!B:E, 3, FALSE)</f>
        <v>2000</v>
      </c>
      <c r="D3537">
        <f>VLOOKUP(A3537, Kickstarter!B:E, 4, FALSE)</f>
        <v>2063</v>
      </c>
      <c r="E3537" t="str">
        <f>VLOOKUP(A3537, Kickstarter!B:F, 5, FALSE)</f>
        <v>successful</v>
      </c>
      <c r="F3537" t="str">
        <f>VLOOKUP(A3537, Kickstarter!B:G, 6, FALSE)</f>
        <v>GB</v>
      </c>
      <c r="G3537" t="str">
        <f>VLOOKUP(A3537, Kickstarter!B:H, 7, FALSE)</f>
        <v>GBP</v>
      </c>
      <c r="H3537">
        <f>VLOOKUP(A3537, Kickstarter!B:I, 8, FALSE)</f>
        <v>1443808800</v>
      </c>
    </row>
    <row r="3538" spans="1:8" ht="60" x14ac:dyDescent="0.25">
      <c r="A3538" s="1" t="s">
        <v>3535</v>
      </c>
      <c r="B3538" s="1" t="str">
        <f>VLOOKUP(A3538, Kickstarter!B:C, 2, FALSE)</f>
        <v>"Inteligent, Inspired and Inimitable" Nottingham's leading two man improv show is heading to Dave's Leicester Comedy Festival.</v>
      </c>
      <c r="C3538" s="9">
        <f>VLOOKUP(A3538, Kickstarter!B:E, 3, FALSE)</f>
        <v>150</v>
      </c>
      <c r="D3538">
        <f>VLOOKUP(A3538, Kickstarter!B:E, 4, FALSE)</f>
        <v>230</v>
      </c>
      <c r="E3538" t="str">
        <f>VLOOKUP(A3538, Kickstarter!B:F, 5, FALSE)</f>
        <v>successful</v>
      </c>
      <c r="F3538" t="str">
        <f>VLOOKUP(A3538, Kickstarter!B:G, 6, FALSE)</f>
        <v>GB</v>
      </c>
      <c r="G3538" t="str">
        <f>VLOOKUP(A3538, Kickstarter!B:H, 7, FALSE)</f>
        <v>GBP</v>
      </c>
      <c r="H3538">
        <f>VLOOKUP(A3538, Kickstarter!B:I, 8, FALSE)</f>
        <v>1450612740</v>
      </c>
    </row>
    <row r="3539" spans="1:8" ht="60" x14ac:dyDescent="0.25">
      <c r="A3539" s="1" t="s">
        <v>3536</v>
      </c>
      <c r="B3539" s="1" t="str">
        <f>VLOOKUP(A3539, Kickstarter!B:C, 2, FALSE)</f>
        <v>A fast-pace, zany comedy involving six actors performing seven usually untold Grimm Fairy Tales about giants, witches, demons and more!</v>
      </c>
      <c r="C3539" s="9">
        <f>VLOOKUP(A3539, Kickstarter!B:E, 3, FALSE)</f>
        <v>675</v>
      </c>
      <c r="D3539">
        <f>VLOOKUP(A3539, Kickstarter!B:E, 4, FALSE)</f>
        <v>1218</v>
      </c>
      <c r="E3539" t="str">
        <f>VLOOKUP(A3539, Kickstarter!B:F, 5, FALSE)</f>
        <v>successful</v>
      </c>
      <c r="F3539" t="str">
        <f>VLOOKUP(A3539, Kickstarter!B:G, 6, FALSE)</f>
        <v>CA</v>
      </c>
      <c r="G3539" t="str">
        <f>VLOOKUP(A3539, Kickstarter!B:H, 7, FALSE)</f>
        <v>CAD</v>
      </c>
      <c r="H3539">
        <f>VLOOKUP(A3539, Kickstarter!B:I, 8, FALSE)</f>
        <v>1416211140</v>
      </c>
    </row>
    <row r="3540" spans="1:8" ht="60" x14ac:dyDescent="0.25">
      <c r="A3540" s="1" t="s">
        <v>3537</v>
      </c>
      <c r="B3540" s="1" t="str">
        <f>VLOOKUP(A3540, Kickstarter!B:C, 2, FALSE)</f>
        <v>A play about riverside homelessness, inspired by true events. Shows at Brunel Museum, 240 Project and similar community organisations.</v>
      </c>
      <c r="C3540" s="9">
        <f>VLOOKUP(A3540, Kickstarter!B:E, 3, FALSE)</f>
        <v>2000</v>
      </c>
      <c r="D3540">
        <f>VLOOKUP(A3540, Kickstarter!B:E, 4, FALSE)</f>
        <v>2569</v>
      </c>
      <c r="E3540" t="str">
        <f>VLOOKUP(A3540, Kickstarter!B:F, 5, FALSE)</f>
        <v>successful</v>
      </c>
      <c r="F3540" t="str">
        <f>VLOOKUP(A3540, Kickstarter!B:G, 6, FALSE)</f>
        <v>GB</v>
      </c>
      <c r="G3540" t="str">
        <f>VLOOKUP(A3540, Kickstarter!B:H, 7, FALSE)</f>
        <v>GBP</v>
      </c>
      <c r="H3540">
        <f>VLOOKUP(A3540, Kickstarter!B:I, 8, FALSE)</f>
        <v>1471428340</v>
      </c>
    </row>
    <row r="3541" spans="1:8" ht="60" x14ac:dyDescent="0.25">
      <c r="A3541" s="1" t="s">
        <v>3538</v>
      </c>
      <c r="B3541" s="1" t="str">
        <f>VLOOKUP(A3541, Kickstarter!B:C, 2, FALSE)</f>
        <v>A searing new play that takes  an unflinching look at the terrible costs of police shootings in the African American community.</v>
      </c>
      <c r="C3541" s="9">
        <f>VLOOKUP(A3541, Kickstarter!B:E, 3, FALSE)</f>
        <v>600</v>
      </c>
      <c r="D3541">
        <f>VLOOKUP(A3541, Kickstarter!B:E, 4, FALSE)</f>
        <v>718</v>
      </c>
      <c r="E3541" t="str">
        <f>VLOOKUP(A3541, Kickstarter!B:F, 5, FALSE)</f>
        <v>successful</v>
      </c>
      <c r="F3541" t="str">
        <f>VLOOKUP(A3541, Kickstarter!B:G, 6, FALSE)</f>
        <v>US</v>
      </c>
      <c r="G3541" t="str">
        <f>VLOOKUP(A3541, Kickstarter!B:H, 7, FALSE)</f>
        <v>USD</v>
      </c>
      <c r="H3541">
        <f>VLOOKUP(A3541, Kickstarter!B:I, 8, FALSE)</f>
        <v>1473358122</v>
      </c>
    </row>
    <row r="3542" spans="1:8" ht="60" x14ac:dyDescent="0.25">
      <c r="A3542" s="1" t="s">
        <v>3539</v>
      </c>
      <c r="B3542" s="1" t="str">
        <f>VLOOKUP(A3542, Kickstarter!B:C, 2, FALSE)</f>
        <v>A brand new stage adaptation of the Libby Purves/Nicholas Heiney book. A new work involving music, poetry and fajitas. #timetochange</v>
      </c>
      <c r="C3542" s="9">
        <f>VLOOKUP(A3542, Kickstarter!B:E, 3, FALSE)</f>
        <v>300</v>
      </c>
      <c r="D3542">
        <f>VLOOKUP(A3542, Kickstarter!B:E, 4, FALSE)</f>
        <v>369</v>
      </c>
      <c r="E3542" t="str">
        <f>VLOOKUP(A3542, Kickstarter!B:F, 5, FALSE)</f>
        <v>successful</v>
      </c>
      <c r="F3542" t="str">
        <f>VLOOKUP(A3542, Kickstarter!B:G, 6, FALSE)</f>
        <v>GB</v>
      </c>
      <c r="G3542" t="str">
        <f>VLOOKUP(A3542, Kickstarter!B:H, 7, FALSE)</f>
        <v>GBP</v>
      </c>
      <c r="H3542">
        <f>VLOOKUP(A3542, Kickstarter!B:I, 8, FALSE)</f>
        <v>1466899491</v>
      </c>
    </row>
    <row r="3543" spans="1:8" ht="60" x14ac:dyDescent="0.25">
      <c r="A3543" s="1" t="s">
        <v>3540</v>
      </c>
      <c r="B3543" s="1" t="str">
        <f>VLOOKUP(A3543, Kickstarter!B:C, 2, FALSE)</f>
        <v>Yellowbelly Theatre needs your help to bring this incredible play of love, lust and mistaken identity to life in our debut performance!</v>
      </c>
      <c r="C3543" s="9">
        <f>VLOOKUP(A3543, Kickstarter!B:E, 3, FALSE)</f>
        <v>1200</v>
      </c>
      <c r="D3543">
        <f>VLOOKUP(A3543, Kickstarter!B:E, 4, FALSE)</f>
        <v>1260</v>
      </c>
      <c r="E3543" t="str">
        <f>VLOOKUP(A3543, Kickstarter!B:F, 5, FALSE)</f>
        <v>successful</v>
      </c>
      <c r="F3543" t="str">
        <f>VLOOKUP(A3543, Kickstarter!B:G, 6, FALSE)</f>
        <v>GB</v>
      </c>
      <c r="G3543" t="str">
        <f>VLOOKUP(A3543, Kickstarter!B:H, 7, FALSE)</f>
        <v>GBP</v>
      </c>
      <c r="H3543">
        <f>VLOOKUP(A3543, Kickstarter!B:I, 8, FALSE)</f>
        <v>1441042275</v>
      </c>
    </row>
    <row r="3544" spans="1:8" ht="60" x14ac:dyDescent="0.25">
      <c r="A3544" s="1" t="s">
        <v>3541</v>
      </c>
      <c r="B3544" s="1" t="str">
        <f>VLOOKUP(A3544, Kickstarter!B:C, 2, FALSE)</f>
        <v>Ancient Greece. Giddy, champagne soaked debauchery celebrating the Trojan War's end leads to a shocking and deadly surprise.</v>
      </c>
      <c r="C3544" s="9">
        <f>VLOOKUP(A3544, Kickstarter!B:E, 3, FALSE)</f>
        <v>5500</v>
      </c>
      <c r="D3544">
        <f>VLOOKUP(A3544, Kickstarter!B:E, 4, FALSE)</f>
        <v>5623</v>
      </c>
      <c r="E3544" t="str">
        <f>VLOOKUP(A3544, Kickstarter!B:F, 5, FALSE)</f>
        <v>successful</v>
      </c>
      <c r="F3544" t="str">
        <f>VLOOKUP(A3544, Kickstarter!B:G, 6, FALSE)</f>
        <v>US</v>
      </c>
      <c r="G3544" t="str">
        <f>VLOOKUP(A3544, Kickstarter!B:H, 7, FALSE)</f>
        <v>USD</v>
      </c>
      <c r="H3544">
        <f>VLOOKUP(A3544, Kickstarter!B:I, 8, FALSE)</f>
        <v>1410099822</v>
      </c>
    </row>
    <row r="3545" spans="1:8" ht="45" x14ac:dyDescent="0.25">
      <c r="A3545" s="1" t="s">
        <v>3542</v>
      </c>
      <c r="B3545" s="1" t="str">
        <f>VLOOKUP(A3545, Kickstarter!B:C, 2, FALSE)</f>
        <v>A circus theater show. An escaped carousel horse and a beautiful wire dancer let the fantasies run wild.</v>
      </c>
      <c r="C3545" s="9">
        <f>VLOOKUP(A3545, Kickstarter!B:E, 3, FALSE)</f>
        <v>1500</v>
      </c>
      <c r="D3545">
        <f>VLOOKUP(A3545, Kickstarter!B:E, 4, FALSE)</f>
        <v>1570</v>
      </c>
      <c r="E3545" t="str">
        <f>VLOOKUP(A3545, Kickstarter!B:F, 5, FALSE)</f>
        <v>successful</v>
      </c>
      <c r="F3545" t="str">
        <f>VLOOKUP(A3545, Kickstarter!B:G, 6, FALSE)</f>
        <v>DE</v>
      </c>
      <c r="G3545" t="str">
        <f>VLOOKUP(A3545, Kickstarter!B:H, 7, FALSE)</f>
        <v>EUR</v>
      </c>
      <c r="H3545">
        <f>VLOOKUP(A3545, Kickstarter!B:I, 8, FALSE)</f>
        <v>1435255659</v>
      </c>
    </row>
    <row r="3546" spans="1:8" ht="45" x14ac:dyDescent="0.25">
      <c r="A3546" s="1" t="s">
        <v>3543</v>
      </c>
      <c r="B3546" s="1" t="str">
        <f>VLOOKUP(A3546, Kickstarter!B:C, 2, FALSE)</f>
        <v>Death &amp; Pretzels presents the world premiere of Paul Pasulka's Gruoch, or Lady Macbeth</v>
      </c>
      <c r="C3546" s="9">
        <f>VLOOKUP(A3546, Kickstarter!B:E, 3, FALSE)</f>
        <v>2500</v>
      </c>
      <c r="D3546">
        <f>VLOOKUP(A3546, Kickstarter!B:E, 4, FALSE)</f>
        <v>2500</v>
      </c>
      <c r="E3546" t="str">
        <f>VLOOKUP(A3546, Kickstarter!B:F, 5, FALSE)</f>
        <v>successful</v>
      </c>
      <c r="F3546" t="str">
        <f>VLOOKUP(A3546, Kickstarter!B:G, 6, FALSE)</f>
        <v>US</v>
      </c>
      <c r="G3546" t="str">
        <f>VLOOKUP(A3546, Kickstarter!B:H, 7, FALSE)</f>
        <v>USD</v>
      </c>
      <c r="H3546">
        <f>VLOOKUP(A3546, Kickstarter!B:I, 8, FALSE)</f>
        <v>1425758257</v>
      </c>
    </row>
    <row r="3547" spans="1:8" ht="60" x14ac:dyDescent="0.25">
      <c r="A3547" s="1" t="s">
        <v>3544</v>
      </c>
      <c r="B3547" s="1" t="str">
        <f>VLOOKUP(A3547, Kickstarter!B:C, 2, FALSE)</f>
        <v>FUND our teens in Shakespeare's comedy "The Merchant of Venice". Donating pays for our venue/insurance located in Woodland, CA.</v>
      </c>
      <c r="C3547" s="9">
        <f>VLOOKUP(A3547, Kickstarter!B:E, 3, FALSE)</f>
        <v>250</v>
      </c>
      <c r="D3547">
        <f>VLOOKUP(A3547, Kickstarter!B:E, 4, FALSE)</f>
        <v>251</v>
      </c>
      <c r="E3547" t="str">
        <f>VLOOKUP(A3547, Kickstarter!B:F, 5, FALSE)</f>
        <v>successful</v>
      </c>
      <c r="F3547" t="str">
        <f>VLOOKUP(A3547, Kickstarter!B:G, 6, FALSE)</f>
        <v>US</v>
      </c>
      <c r="G3547" t="str">
        <f>VLOOKUP(A3547, Kickstarter!B:H, 7, FALSE)</f>
        <v>USD</v>
      </c>
      <c r="H3547">
        <f>VLOOKUP(A3547, Kickstarter!B:I, 8, FALSE)</f>
        <v>1428780159</v>
      </c>
    </row>
    <row r="3548" spans="1:8" ht="60" x14ac:dyDescent="0.25">
      <c r="A3548" s="1" t="s">
        <v>3545</v>
      </c>
      <c r="B3548" s="1" t="str">
        <f>VLOOKUP(A3548, Kickstarter!B:C, 2, FALSE)</f>
        <v>Help us produce this revealing play about Nazi-resistance member Dietrich Bonhoeffer and his final years of incarceration during WWII.</v>
      </c>
      <c r="C3548" s="9">
        <f>VLOOKUP(A3548, Kickstarter!B:E, 3, FALSE)</f>
        <v>1100</v>
      </c>
      <c r="D3548">
        <f>VLOOKUP(A3548, Kickstarter!B:E, 4, FALSE)</f>
        <v>1125</v>
      </c>
      <c r="E3548" t="str">
        <f>VLOOKUP(A3548, Kickstarter!B:F, 5, FALSE)</f>
        <v>successful</v>
      </c>
      <c r="F3548" t="str">
        <f>VLOOKUP(A3548, Kickstarter!B:G, 6, FALSE)</f>
        <v>US</v>
      </c>
      <c r="G3548" t="str">
        <f>VLOOKUP(A3548, Kickstarter!B:H, 7, FALSE)</f>
        <v>USD</v>
      </c>
      <c r="H3548">
        <f>VLOOKUP(A3548, Kickstarter!B:I, 8, FALSE)</f>
        <v>1427860740</v>
      </c>
    </row>
    <row r="3549" spans="1:8" ht="45" x14ac:dyDescent="0.25">
      <c r="A3549" s="1" t="s">
        <v>3546</v>
      </c>
      <c r="B3549" s="1" t="str">
        <f>VLOOKUP(A3549, Kickstarter!B:C, 2, FALSE)</f>
        <v>Help to bring this heart warming story of Ray Didinger's relationship with his boyhood hero Tommy McDonald to life.</v>
      </c>
      <c r="C3549" s="9">
        <f>VLOOKUP(A3549, Kickstarter!B:E, 3, FALSE)</f>
        <v>35000</v>
      </c>
      <c r="D3549">
        <f>VLOOKUP(A3549, Kickstarter!B:E, 4, FALSE)</f>
        <v>40043.25</v>
      </c>
      <c r="E3549" t="str">
        <f>VLOOKUP(A3549, Kickstarter!B:F, 5, FALSE)</f>
        <v>successful</v>
      </c>
      <c r="F3549" t="str">
        <f>VLOOKUP(A3549, Kickstarter!B:G, 6, FALSE)</f>
        <v>US</v>
      </c>
      <c r="G3549" t="str">
        <f>VLOOKUP(A3549, Kickstarter!B:H, 7, FALSE)</f>
        <v>USD</v>
      </c>
      <c r="H3549">
        <f>VLOOKUP(A3549, Kickstarter!B:I, 8, FALSE)</f>
        <v>1463198340</v>
      </c>
    </row>
    <row r="3550" spans="1:8" ht="45" x14ac:dyDescent="0.25">
      <c r="A3550" s="1" t="s">
        <v>3547</v>
      </c>
      <c r="B3550" s="1" t="str">
        <f>VLOOKUP(A3550, Kickstarter!B:C, 2, FALSE)</f>
        <v>We're putting together a production of THE UNDERSTUDY by Theresa Rebeck and hope you'll help us share this story.</v>
      </c>
      <c r="C3550" s="9">
        <f>VLOOKUP(A3550, Kickstarter!B:E, 3, FALSE)</f>
        <v>2100</v>
      </c>
      <c r="D3550">
        <f>VLOOKUP(A3550, Kickstarter!B:E, 4, FALSE)</f>
        <v>2140</v>
      </c>
      <c r="E3550" t="str">
        <f>VLOOKUP(A3550, Kickstarter!B:F, 5, FALSE)</f>
        <v>successful</v>
      </c>
      <c r="F3550" t="str">
        <f>VLOOKUP(A3550, Kickstarter!B:G, 6, FALSE)</f>
        <v>US</v>
      </c>
      <c r="G3550" t="str">
        <f>VLOOKUP(A3550, Kickstarter!B:H, 7, FALSE)</f>
        <v>USD</v>
      </c>
      <c r="H3550">
        <f>VLOOKUP(A3550, Kickstarter!B:I, 8, FALSE)</f>
        <v>1457139600</v>
      </c>
    </row>
    <row r="3551" spans="1:8" ht="60" x14ac:dyDescent="0.25">
      <c r="A3551" s="1" t="s">
        <v>3548</v>
      </c>
      <c r="B3551" s="1" t="str">
        <f>VLOOKUP(A3551, Kickstarter!B:C, 2, FALSE)</f>
        <v>Help us bring to life tales of hardship, danger and community of extraordinary women working in WW1 munitions factories.</v>
      </c>
      <c r="C3551" s="9">
        <f>VLOOKUP(A3551, Kickstarter!B:E, 3, FALSE)</f>
        <v>1000</v>
      </c>
      <c r="D3551">
        <f>VLOOKUP(A3551, Kickstarter!B:E, 4, FALSE)</f>
        <v>1020</v>
      </c>
      <c r="E3551" t="str">
        <f>VLOOKUP(A3551, Kickstarter!B:F, 5, FALSE)</f>
        <v>successful</v>
      </c>
      <c r="F3551" t="str">
        <f>VLOOKUP(A3551, Kickstarter!B:G, 6, FALSE)</f>
        <v>GB</v>
      </c>
      <c r="G3551" t="str">
        <f>VLOOKUP(A3551, Kickstarter!B:H, 7, FALSE)</f>
        <v>GBP</v>
      </c>
      <c r="H3551">
        <f>VLOOKUP(A3551, Kickstarter!B:I, 8, FALSE)</f>
        <v>1441358873</v>
      </c>
    </row>
    <row r="3552" spans="1:8" ht="60" x14ac:dyDescent="0.25">
      <c r="A3552" s="1" t="s">
        <v>3549</v>
      </c>
      <c r="B3552" s="1" t="str">
        <f>VLOOKUP(A3552, Kickstarter!B:C, 2, FALSE)</f>
        <v>MOONFACE explores the formative f***k-ups of adolescence. Fresh, incisive new writing. Monologue, movement and striking naturalism.</v>
      </c>
      <c r="C3552" s="9">
        <f>VLOOKUP(A3552, Kickstarter!B:E, 3, FALSE)</f>
        <v>2500</v>
      </c>
      <c r="D3552">
        <f>VLOOKUP(A3552, Kickstarter!B:E, 4, FALSE)</f>
        <v>2620</v>
      </c>
      <c r="E3552" t="str">
        <f>VLOOKUP(A3552, Kickstarter!B:F, 5, FALSE)</f>
        <v>successful</v>
      </c>
      <c r="F3552" t="str">
        <f>VLOOKUP(A3552, Kickstarter!B:G, 6, FALSE)</f>
        <v>GB</v>
      </c>
      <c r="G3552" t="str">
        <f>VLOOKUP(A3552, Kickstarter!B:H, 7, FALSE)</f>
        <v>GBP</v>
      </c>
      <c r="H3552">
        <f>VLOOKUP(A3552, Kickstarter!B:I, 8, FALSE)</f>
        <v>1462224398</v>
      </c>
    </row>
    <row r="3553" spans="1:8" ht="60" x14ac:dyDescent="0.25">
      <c r="A3553" s="1" t="s">
        <v>3550</v>
      </c>
      <c r="B3553" s="1" t="str">
        <f>VLOOKUP(A3553, Kickstarter!B:C, 2, FALSE)</f>
        <v>UASPA is a performing arts high school producing its 2014 Theatre Showcase featuring our strongest performances and original work.</v>
      </c>
      <c r="C3553" s="9">
        <f>VLOOKUP(A3553, Kickstarter!B:E, 3, FALSE)</f>
        <v>1500</v>
      </c>
      <c r="D3553">
        <f>VLOOKUP(A3553, Kickstarter!B:E, 4, FALSE)</f>
        <v>1527.5</v>
      </c>
      <c r="E3553" t="str">
        <f>VLOOKUP(A3553, Kickstarter!B:F, 5, FALSE)</f>
        <v>successful</v>
      </c>
      <c r="F3553" t="str">
        <f>VLOOKUP(A3553, Kickstarter!B:G, 6, FALSE)</f>
        <v>US</v>
      </c>
      <c r="G3553" t="str">
        <f>VLOOKUP(A3553, Kickstarter!B:H, 7, FALSE)</f>
        <v>USD</v>
      </c>
      <c r="H3553">
        <f>VLOOKUP(A3553, Kickstarter!B:I, 8, FALSE)</f>
        <v>1400796420</v>
      </c>
    </row>
    <row r="3554" spans="1:8" ht="60" x14ac:dyDescent="0.25">
      <c r="A3554" s="1" t="s">
        <v>3551</v>
      </c>
      <c r="B3554" s="1" t="str">
        <f>VLOOKUP(A3554, Kickstarter!B:C, 2, FALSE)</f>
        <v>Support Lock&amp;Key Theatre's 'Timon of Athens' by donating to our printing! Every penny goes to posters, programmes, flyers and scripts.</v>
      </c>
      <c r="C3554" s="9">
        <f>VLOOKUP(A3554, Kickstarter!B:E, 3, FALSE)</f>
        <v>773</v>
      </c>
      <c r="D3554">
        <f>VLOOKUP(A3554, Kickstarter!B:E, 4, FALSE)</f>
        <v>773</v>
      </c>
      <c r="E3554" t="str">
        <f>VLOOKUP(A3554, Kickstarter!B:F, 5, FALSE)</f>
        <v>successful</v>
      </c>
      <c r="F3554" t="str">
        <f>VLOOKUP(A3554, Kickstarter!B:G, 6, FALSE)</f>
        <v>GB</v>
      </c>
      <c r="G3554" t="str">
        <f>VLOOKUP(A3554, Kickstarter!B:H, 7, FALSE)</f>
        <v>GBP</v>
      </c>
      <c r="H3554">
        <f>VLOOKUP(A3554, Kickstarter!B:I, 8, FALSE)</f>
        <v>1403964324</v>
      </c>
    </row>
    <row r="3555" spans="1:8" ht="60" x14ac:dyDescent="0.25">
      <c r="A3555" s="1" t="s">
        <v>3552</v>
      </c>
      <c r="B3555" s="1" t="str">
        <f>VLOOKUP(A3555, Kickstarter!B:C, 2, FALSE)</f>
        <v>Professional actors bring to life the true stories of 5 African-Americans struggling with mental health and their search for healing.</v>
      </c>
      <c r="C3555" s="9">
        <f>VLOOKUP(A3555, Kickstarter!B:E, 3, FALSE)</f>
        <v>5500</v>
      </c>
      <c r="D3555">
        <f>VLOOKUP(A3555, Kickstarter!B:E, 4, FALSE)</f>
        <v>5845</v>
      </c>
      <c r="E3555" t="str">
        <f>VLOOKUP(A3555, Kickstarter!B:F, 5, FALSE)</f>
        <v>successful</v>
      </c>
      <c r="F3555" t="str">
        <f>VLOOKUP(A3555, Kickstarter!B:G, 6, FALSE)</f>
        <v>US</v>
      </c>
      <c r="G3555" t="str">
        <f>VLOOKUP(A3555, Kickstarter!B:H, 7, FALSE)</f>
        <v>USD</v>
      </c>
      <c r="H3555">
        <f>VLOOKUP(A3555, Kickstarter!B:I, 8, FALSE)</f>
        <v>1439337600</v>
      </c>
    </row>
    <row r="3556" spans="1:8" ht="45" x14ac:dyDescent="0.25">
      <c r="A3556" s="1" t="s">
        <v>3553</v>
      </c>
      <c r="B3556" s="1" t="str">
        <f>VLOOKUP(A3556, Kickstarter!B:C, 2, FALSE)</f>
        <v>MASKS is a dramedy dealing with what it means to be alive, the reliability of identity, and what it means to suffer.</v>
      </c>
      <c r="C3556" s="9">
        <f>VLOOKUP(A3556, Kickstarter!B:E, 3, FALSE)</f>
        <v>5000</v>
      </c>
      <c r="D3556">
        <f>VLOOKUP(A3556, Kickstarter!B:E, 4, FALSE)</f>
        <v>5671.11</v>
      </c>
      <c r="E3556" t="str">
        <f>VLOOKUP(A3556, Kickstarter!B:F, 5, FALSE)</f>
        <v>successful</v>
      </c>
      <c r="F3556" t="str">
        <f>VLOOKUP(A3556, Kickstarter!B:G, 6, FALSE)</f>
        <v>US</v>
      </c>
      <c r="G3556" t="str">
        <f>VLOOKUP(A3556, Kickstarter!B:H, 7, FALSE)</f>
        <v>USD</v>
      </c>
      <c r="H3556">
        <f>VLOOKUP(A3556, Kickstarter!B:I, 8, FALSE)</f>
        <v>1423674000</v>
      </c>
    </row>
    <row r="3557" spans="1:8" ht="60" x14ac:dyDescent="0.25">
      <c r="A3557" s="1" t="s">
        <v>3554</v>
      </c>
      <c r="B3557" s="1" t="str">
        <f>VLOOKUP(A3557, Kickstarter!B:C, 2, FALSE)</f>
        <v>Baby Living Room is a project created by Spazio Farma Mestre for children: free theatre for kids as sustainable education for families</v>
      </c>
      <c r="C3557" s="9">
        <f>VLOOKUP(A3557, Kickstarter!B:E, 3, FALSE)</f>
        <v>2400</v>
      </c>
      <c r="D3557">
        <f>VLOOKUP(A3557, Kickstarter!B:E, 4, FALSE)</f>
        <v>2400</v>
      </c>
      <c r="E3557" t="str">
        <f>VLOOKUP(A3557, Kickstarter!B:F, 5, FALSE)</f>
        <v>successful</v>
      </c>
      <c r="F3557" t="str">
        <f>VLOOKUP(A3557, Kickstarter!B:G, 6, FALSE)</f>
        <v>IT</v>
      </c>
      <c r="G3557" t="str">
        <f>VLOOKUP(A3557, Kickstarter!B:H, 7, FALSE)</f>
        <v>EUR</v>
      </c>
      <c r="H3557">
        <f>VLOOKUP(A3557, Kickstarter!B:I, 8, FALSE)</f>
        <v>1479382594</v>
      </c>
    </row>
    <row r="3558" spans="1:8" ht="60" x14ac:dyDescent="0.25">
      <c r="A3558" s="1" t="s">
        <v>3555</v>
      </c>
      <c r="B3558" s="1" t="str">
        <f>VLOOKUP(A3558, Kickstarter!B:C, 2, FALSE)</f>
        <v>'Immortal', a play about five English Air Bombers in WW2, is an exciting first project for the brand new Production Company, GreanTea.</v>
      </c>
      <c r="C3558" s="9">
        <f>VLOOKUP(A3558, Kickstarter!B:E, 3, FALSE)</f>
        <v>2200</v>
      </c>
      <c r="D3558">
        <f>VLOOKUP(A3558, Kickstarter!B:E, 4, FALSE)</f>
        <v>2210</v>
      </c>
      <c r="E3558" t="str">
        <f>VLOOKUP(A3558, Kickstarter!B:F, 5, FALSE)</f>
        <v>successful</v>
      </c>
      <c r="F3558" t="str">
        <f>VLOOKUP(A3558, Kickstarter!B:G, 6, FALSE)</f>
        <v>GB</v>
      </c>
      <c r="G3558" t="str">
        <f>VLOOKUP(A3558, Kickstarter!B:H, 7, FALSE)</f>
        <v>GBP</v>
      </c>
      <c r="H3558">
        <f>VLOOKUP(A3558, Kickstarter!B:I, 8, FALSE)</f>
        <v>1408289724</v>
      </c>
    </row>
    <row r="3559" spans="1:8" ht="60" x14ac:dyDescent="0.25">
      <c r="A3559" s="1" t="s">
        <v>3556</v>
      </c>
      <c r="B3559" s="1" t="str">
        <f>VLOOKUP(A3559, Kickstarter!B:C, 2, FALSE)</f>
        <v>A play by April Yvette Thompson. A Gullah Healer Woman and an Afro-Cuban Priest forge a new world of magic &amp; dreams in Jim Crow Miami.</v>
      </c>
      <c r="C3559" s="9">
        <f>VLOOKUP(A3559, Kickstarter!B:E, 3, FALSE)</f>
        <v>100000</v>
      </c>
      <c r="D3559">
        <f>VLOOKUP(A3559, Kickstarter!B:E, 4, FALSE)</f>
        <v>100036</v>
      </c>
      <c r="E3559" t="str">
        <f>VLOOKUP(A3559, Kickstarter!B:F, 5, FALSE)</f>
        <v>successful</v>
      </c>
      <c r="F3559" t="str">
        <f>VLOOKUP(A3559, Kickstarter!B:G, 6, FALSE)</f>
        <v>US</v>
      </c>
      <c r="G3559" t="str">
        <f>VLOOKUP(A3559, Kickstarter!B:H, 7, FALSE)</f>
        <v>USD</v>
      </c>
      <c r="H3559">
        <f>VLOOKUP(A3559, Kickstarter!B:I, 8, FALSE)</f>
        <v>1399271911</v>
      </c>
    </row>
    <row r="3560" spans="1:8" ht="45" x14ac:dyDescent="0.25">
      <c r="A3560" s="1" t="s">
        <v>3557</v>
      </c>
      <c r="B3560" s="1" t="str">
        <f>VLOOKUP(A3560, Kickstarter!B:C, 2, FALSE)</f>
        <v>We're making a show about sex. Because it's important, everyone wants to talk about it and it's at the start of everything.</v>
      </c>
      <c r="C3560" s="9">
        <f>VLOOKUP(A3560, Kickstarter!B:E, 3, FALSE)</f>
        <v>350</v>
      </c>
      <c r="D3560">
        <f>VLOOKUP(A3560, Kickstarter!B:E, 4, FALSE)</f>
        <v>504</v>
      </c>
      <c r="E3560" t="str">
        <f>VLOOKUP(A3560, Kickstarter!B:F, 5, FALSE)</f>
        <v>successful</v>
      </c>
      <c r="F3560" t="str">
        <f>VLOOKUP(A3560, Kickstarter!B:G, 6, FALSE)</f>
        <v>GB</v>
      </c>
      <c r="G3560" t="str">
        <f>VLOOKUP(A3560, Kickstarter!B:H, 7, FALSE)</f>
        <v>GBP</v>
      </c>
      <c r="H3560">
        <f>VLOOKUP(A3560, Kickstarter!B:I, 8, FALSE)</f>
        <v>1435352400</v>
      </c>
    </row>
    <row r="3561" spans="1:8" ht="60" x14ac:dyDescent="0.25">
      <c r="A3561" s="1" t="s">
        <v>3558</v>
      </c>
      <c r="B3561" s="1" t="str">
        <f>VLOOKUP(A3561, Kickstarter!B:C, 2, FALSE)</f>
        <v>A theatre company designed to help young people to come out of their shell. Offering workshops and original shows directly to schools.</v>
      </c>
      <c r="C3561" s="9">
        <f>VLOOKUP(A3561, Kickstarter!B:E, 3, FALSE)</f>
        <v>1000</v>
      </c>
      <c r="D3561">
        <f>VLOOKUP(A3561, Kickstarter!B:E, 4, FALSE)</f>
        <v>1035</v>
      </c>
      <c r="E3561" t="str">
        <f>VLOOKUP(A3561, Kickstarter!B:F, 5, FALSE)</f>
        <v>successful</v>
      </c>
      <c r="F3561" t="str">
        <f>VLOOKUP(A3561, Kickstarter!B:G, 6, FALSE)</f>
        <v>AU</v>
      </c>
      <c r="G3561" t="str">
        <f>VLOOKUP(A3561, Kickstarter!B:H, 7, FALSE)</f>
        <v>AUD</v>
      </c>
      <c r="H3561">
        <f>VLOOKUP(A3561, Kickstarter!B:I, 8, FALSE)</f>
        <v>1438333080</v>
      </c>
    </row>
    <row r="3562" spans="1:8" ht="60" x14ac:dyDescent="0.25">
      <c r="A3562" s="1" t="s">
        <v>3559</v>
      </c>
      <c r="B3562" s="1" t="str">
        <f>VLOOKUP(A3562, Kickstarter!B:C, 2, FALSE)</f>
        <v>The world premiere of an endearing play about love, friendship, men's styling putty, Dungeons &amp; Dragons &amp; our capacity for forbearance.</v>
      </c>
      <c r="C3562" s="9">
        <f>VLOOKUP(A3562, Kickstarter!B:E, 3, FALSE)</f>
        <v>3200</v>
      </c>
      <c r="D3562">
        <f>VLOOKUP(A3562, Kickstarter!B:E, 4, FALSE)</f>
        <v>3470</v>
      </c>
      <c r="E3562" t="str">
        <f>VLOOKUP(A3562, Kickstarter!B:F, 5, FALSE)</f>
        <v>successful</v>
      </c>
      <c r="F3562" t="str">
        <f>VLOOKUP(A3562, Kickstarter!B:G, 6, FALSE)</f>
        <v>CA</v>
      </c>
      <c r="G3562" t="str">
        <f>VLOOKUP(A3562, Kickstarter!B:H, 7, FALSE)</f>
        <v>CAD</v>
      </c>
      <c r="H3562">
        <f>VLOOKUP(A3562, Kickstarter!B:I, 8, FALSE)</f>
        <v>1432694700</v>
      </c>
    </row>
    <row r="3563" spans="1:8" ht="120" x14ac:dyDescent="0.25">
      <c r="A3563" s="1" t="s">
        <v>3560</v>
      </c>
      <c r="B3563" s="1" t="str">
        <f>VLOOKUP(A3563, Kickstarter!B:C, 2, FALSE)</f>
        <v>How You Kiss Me Is Not How I Like To Be Kissed
a new play by Dan Giles
coming to FringeNYC 2015
www.howyoukissme.com</v>
      </c>
      <c r="C3563" s="9">
        <f>VLOOKUP(A3563, Kickstarter!B:E, 3, FALSE)</f>
        <v>2500</v>
      </c>
      <c r="D3563">
        <f>VLOOKUP(A3563, Kickstarter!B:E, 4, FALSE)</f>
        <v>2560</v>
      </c>
      <c r="E3563" t="str">
        <f>VLOOKUP(A3563, Kickstarter!B:F, 5, FALSE)</f>
        <v>successful</v>
      </c>
      <c r="F3563" t="str">
        <f>VLOOKUP(A3563, Kickstarter!B:G, 6, FALSE)</f>
        <v>US</v>
      </c>
      <c r="G3563" t="str">
        <f>VLOOKUP(A3563, Kickstarter!B:H, 7, FALSE)</f>
        <v>USD</v>
      </c>
      <c r="H3563">
        <f>VLOOKUP(A3563, Kickstarter!B:I, 8, FALSE)</f>
        <v>1438799760</v>
      </c>
    </row>
    <row r="3564" spans="1:8" ht="60" x14ac:dyDescent="0.25">
      <c r="A3564" s="1" t="s">
        <v>3561</v>
      </c>
      <c r="B3564" s="1" t="str">
        <f>VLOOKUP(A3564, Kickstarter!B:C, 2, FALSE)</f>
        <v>ThreeWay is a part-verbatim play that explores dating &amp; what happens when someone finds the love of their life, except itâ€™s two people.</v>
      </c>
      <c r="C3564" s="9">
        <f>VLOOKUP(A3564, Kickstarter!B:E, 3, FALSE)</f>
        <v>315</v>
      </c>
      <c r="D3564">
        <f>VLOOKUP(A3564, Kickstarter!B:E, 4, FALSE)</f>
        <v>469</v>
      </c>
      <c r="E3564" t="str">
        <f>VLOOKUP(A3564, Kickstarter!B:F, 5, FALSE)</f>
        <v>successful</v>
      </c>
      <c r="F3564" t="str">
        <f>VLOOKUP(A3564, Kickstarter!B:G, 6, FALSE)</f>
        <v>GB</v>
      </c>
      <c r="G3564" t="str">
        <f>VLOOKUP(A3564, Kickstarter!B:H, 7, FALSE)</f>
        <v>GBP</v>
      </c>
      <c r="H3564">
        <f>VLOOKUP(A3564, Kickstarter!B:I, 8, FALSE)</f>
        <v>1457906400</v>
      </c>
    </row>
    <row r="3565" spans="1:8" ht="60" x14ac:dyDescent="0.25">
      <c r="A3565" s="1" t="s">
        <v>3562</v>
      </c>
      <c r="B3565" s="1" t="str">
        <f>VLOOKUP(A3565, Kickstarter!B:C, 2, FALSE)</f>
        <v>Written a solo show about celebrity, and I'll be performing it at the famous Just The Tonic this Edinburgh Fringe - Help me get there!</v>
      </c>
      <c r="C3565" s="9">
        <f>VLOOKUP(A3565, Kickstarter!B:E, 3, FALSE)</f>
        <v>500</v>
      </c>
      <c r="D3565">
        <f>VLOOKUP(A3565, Kickstarter!B:E, 4, FALSE)</f>
        <v>527.45000000000005</v>
      </c>
      <c r="E3565" t="str">
        <f>VLOOKUP(A3565, Kickstarter!B:F, 5, FALSE)</f>
        <v>successful</v>
      </c>
      <c r="F3565" t="str">
        <f>VLOOKUP(A3565, Kickstarter!B:G, 6, FALSE)</f>
        <v>GB</v>
      </c>
      <c r="G3565" t="str">
        <f>VLOOKUP(A3565, Kickstarter!B:H, 7, FALSE)</f>
        <v>GBP</v>
      </c>
      <c r="H3565">
        <f>VLOOKUP(A3565, Kickstarter!B:I, 8, FALSE)</f>
        <v>1470078000</v>
      </c>
    </row>
    <row r="3566" spans="1:8" ht="45" x14ac:dyDescent="0.25">
      <c r="A3566" s="1" t="s">
        <v>3563</v>
      </c>
      <c r="B3566" s="1" t="str">
        <f>VLOOKUP(A3566, Kickstarter!B:C, 2, FALSE)</f>
        <v>Multi Award-Winng play THE PILLOWMAN coming to the Arts Centre Theatre, Aberdeen</v>
      </c>
      <c r="C3566" s="9">
        <f>VLOOKUP(A3566, Kickstarter!B:E, 3, FALSE)</f>
        <v>1000</v>
      </c>
      <c r="D3566">
        <f>VLOOKUP(A3566, Kickstarter!B:E, 4, FALSE)</f>
        <v>1005</v>
      </c>
      <c r="E3566" t="str">
        <f>VLOOKUP(A3566, Kickstarter!B:F, 5, FALSE)</f>
        <v>successful</v>
      </c>
      <c r="F3566" t="str">
        <f>VLOOKUP(A3566, Kickstarter!B:G, 6, FALSE)</f>
        <v>GB</v>
      </c>
      <c r="G3566" t="str">
        <f>VLOOKUP(A3566, Kickstarter!B:H, 7, FALSE)</f>
        <v>GBP</v>
      </c>
      <c r="H3566">
        <f>VLOOKUP(A3566, Kickstarter!B:I, 8, FALSE)</f>
        <v>1444060800</v>
      </c>
    </row>
    <row r="3567" spans="1:8" ht="60" x14ac:dyDescent="0.25">
      <c r="A3567" s="1" t="s">
        <v>3564</v>
      </c>
      <c r="B3567" s="1" t="str">
        <f>VLOOKUP(A3567, Kickstarter!B:C, 2, FALSE)</f>
        <v>The Honeymoon is Over is a romantic comedy about a recently eloped couple learning the dynamics of living together for the first time.</v>
      </c>
      <c r="C3567" s="9">
        <f>VLOOKUP(A3567, Kickstarter!B:E, 3, FALSE)</f>
        <v>900</v>
      </c>
      <c r="D3567">
        <f>VLOOKUP(A3567, Kickstarter!B:E, 4, FALSE)</f>
        <v>1175</v>
      </c>
      <c r="E3567" t="str">
        <f>VLOOKUP(A3567, Kickstarter!B:F, 5, FALSE)</f>
        <v>successful</v>
      </c>
      <c r="F3567" t="str">
        <f>VLOOKUP(A3567, Kickstarter!B:G, 6, FALSE)</f>
        <v>US</v>
      </c>
      <c r="G3567" t="str">
        <f>VLOOKUP(A3567, Kickstarter!B:H, 7, FALSE)</f>
        <v>USD</v>
      </c>
      <c r="H3567">
        <f>VLOOKUP(A3567, Kickstarter!B:I, 8, FALSE)</f>
        <v>1420048208</v>
      </c>
    </row>
    <row r="3568" spans="1:8" ht="60" x14ac:dyDescent="0.25">
      <c r="A3568" s="1" t="s">
        <v>3565</v>
      </c>
      <c r="B3568" s="1" t="str">
        <f>VLOOKUP(A3568, Kickstarter!B:C, 2, FALSE)</f>
        <v>A "bold, subversive and very funny" clown cookery show about searching for self worth in a cheesecake - VAULT Festival &amp; Tour 2015</v>
      </c>
      <c r="C3568" s="9">
        <f>VLOOKUP(A3568, Kickstarter!B:E, 3, FALSE)</f>
        <v>2000</v>
      </c>
      <c r="D3568">
        <f>VLOOKUP(A3568, Kickstarter!B:E, 4, FALSE)</f>
        <v>2095</v>
      </c>
      <c r="E3568" t="str">
        <f>VLOOKUP(A3568, Kickstarter!B:F, 5, FALSE)</f>
        <v>successful</v>
      </c>
      <c r="F3568" t="str">
        <f>VLOOKUP(A3568, Kickstarter!B:G, 6, FALSE)</f>
        <v>GB</v>
      </c>
      <c r="G3568" t="str">
        <f>VLOOKUP(A3568, Kickstarter!B:H, 7, FALSE)</f>
        <v>GBP</v>
      </c>
      <c r="H3568">
        <f>VLOOKUP(A3568, Kickstarter!B:I, 8, FALSE)</f>
        <v>1422015083</v>
      </c>
    </row>
    <row r="3569" spans="1:8" ht="60" x14ac:dyDescent="0.25">
      <c r="A3569" s="1" t="s">
        <v>3566</v>
      </c>
      <c r="B3569" s="1" t="str">
        <f>VLOOKUP(A3569, Kickstarter!B:C, 2, FALSE)</f>
        <v>First stage adaptation of Sarah Moore Fitzgerald's beautiful novel about Alzheimer's and time travel with a live folk score.</v>
      </c>
      <c r="C3569" s="9">
        <f>VLOOKUP(A3569, Kickstarter!B:E, 3, FALSE)</f>
        <v>1000</v>
      </c>
      <c r="D3569">
        <f>VLOOKUP(A3569, Kickstarter!B:E, 4, FALSE)</f>
        <v>1088</v>
      </c>
      <c r="E3569" t="str">
        <f>VLOOKUP(A3569, Kickstarter!B:F, 5, FALSE)</f>
        <v>successful</v>
      </c>
      <c r="F3569" t="str">
        <f>VLOOKUP(A3569, Kickstarter!B:G, 6, FALSE)</f>
        <v>GB</v>
      </c>
      <c r="G3569" t="str">
        <f>VLOOKUP(A3569, Kickstarter!B:H, 7, FALSE)</f>
        <v>GBP</v>
      </c>
      <c r="H3569">
        <f>VLOOKUP(A3569, Kickstarter!B:I, 8, FALSE)</f>
        <v>1433964444</v>
      </c>
    </row>
    <row r="3570" spans="1:8" ht="45" x14ac:dyDescent="0.25">
      <c r="A3570" s="1" t="s">
        <v>3567</v>
      </c>
      <c r="B3570" s="1" t="str">
        <f>VLOOKUP(A3570, Kickstarter!B:C, 2, FALSE)</f>
        <v>GK. Jr (for student actors 12 and under) will bring George Macdonald's story to life. 10+ speaking parts &amp; many non-speaking parts!</v>
      </c>
      <c r="C3570" s="9">
        <f>VLOOKUP(A3570, Kickstarter!B:E, 3, FALSE)</f>
        <v>1000</v>
      </c>
      <c r="D3570">
        <f>VLOOKUP(A3570, Kickstarter!B:E, 4, FALSE)</f>
        <v>1110</v>
      </c>
      <c r="E3570" t="str">
        <f>VLOOKUP(A3570, Kickstarter!B:F, 5, FALSE)</f>
        <v>successful</v>
      </c>
      <c r="F3570" t="str">
        <f>VLOOKUP(A3570, Kickstarter!B:G, 6, FALSE)</f>
        <v>US</v>
      </c>
      <c r="G3570" t="str">
        <f>VLOOKUP(A3570, Kickstarter!B:H, 7, FALSE)</f>
        <v>USD</v>
      </c>
      <c r="H3570">
        <f>VLOOKUP(A3570, Kickstarter!B:I, 8, FALSE)</f>
        <v>1410975994</v>
      </c>
    </row>
    <row r="3571" spans="1:8" ht="45" x14ac:dyDescent="0.25">
      <c r="A3571" s="1" t="s">
        <v>3568</v>
      </c>
      <c r="B3571" s="1" t="str">
        <f>VLOOKUP(A3571, Kickstarter!B:C, 2, FALSE)</f>
        <v>In 2015, Green Light is producing 3 shows of new plays exclusively written, directed and created by women- help make it happen!</v>
      </c>
      <c r="C3571" s="9">
        <f>VLOOKUP(A3571, Kickstarter!B:E, 3, FALSE)</f>
        <v>5000</v>
      </c>
      <c r="D3571">
        <f>VLOOKUP(A3571, Kickstarter!B:E, 4, FALSE)</f>
        <v>5024</v>
      </c>
      <c r="E3571" t="str">
        <f>VLOOKUP(A3571, Kickstarter!B:F, 5, FALSE)</f>
        <v>successful</v>
      </c>
      <c r="F3571" t="str">
        <f>VLOOKUP(A3571, Kickstarter!B:G, 6, FALSE)</f>
        <v>US</v>
      </c>
      <c r="G3571" t="str">
        <f>VLOOKUP(A3571, Kickstarter!B:H, 7, FALSE)</f>
        <v>USD</v>
      </c>
      <c r="H3571">
        <f>VLOOKUP(A3571, Kickstarter!B:I, 8, FALSE)</f>
        <v>1420734696</v>
      </c>
    </row>
    <row r="3572" spans="1:8" ht="45" x14ac:dyDescent="0.25">
      <c r="A3572" s="1" t="s">
        <v>3569</v>
      </c>
      <c r="B3572" s="1" t="str">
        <f>VLOOKUP(A3572, Kickstarter!B:C, 2, FALSE)</f>
        <v>Theatre Machine presents an all-new adaptation of Maxim Gorky's classic of Russian theatre, The Lower Depths.</v>
      </c>
      <c r="C3572" s="9">
        <f>VLOOKUP(A3572, Kickstarter!B:E, 3, FALSE)</f>
        <v>2000</v>
      </c>
      <c r="D3572">
        <f>VLOOKUP(A3572, Kickstarter!B:E, 4, FALSE)</f>
        <v>2287</v>
      </c>
      <c r="E3572" t="str">
        <f>VLOOKUP(A3572, Kickstarter!B:F, 5, FALSE)</f>
        <v>successful</v>
      </c>
      <c r="F3572" t="str">
        <f>VLOOKUP(A3572, Kickstarter!B:G, 6, FALSE)</f>
        <v>US</v>
      </c>
      <c r="G3572" t="str">
        <f>VLOOKUP(A3572, Kickstarter!B:H, 7, FALSE)</f>
        <v>USD</v>
      </c>
      <c r="H3572">
        <f>VLOOKUP(A3572, Kickstarter!B:I, 8, FALSE)</f>
        <v>1420009200</v>
      </c>
    </row>
    <row r="3573" spans="1:8" ht="45" x14ac:dyDescent="0.25">
      <c r="A3573" s="1" t="s">
        <v>3570</v>
      </c>
      <c r="B3573" s="1" t="str">
        <f>VLOOKUP(A3573, Kickstarter!B:C, 2, FALSE)</f>
        <v>Support Kuleshovâ€™s first full length production; help to build the set and bring a fierce and important new play to life</v>
      </c>
      <c r="C3573" s="9">
        <f>VLOOKUP(A3573, Kickstarter!B:E, 3, FALSE)</f>
        <v>1500</v>
      </c>
      <c r="D3573">
        <f>VLOOKUP(A3573, Kickstarter!B:E, 4, FALSE)</f>
        <v>1831</v>
      </c>
      <c r="E3573" t="str">
        <f>VLOOKUP(A3573, Kickstarter!B:F, 5, FALSE)</f>
        <v>successful</v>
      </c>
      <c r="F3573" t="str">
        <f>VLOOKUP(A3573, Kickstarter!B:G, 6, FALSE)</f>
        <v>GB</v>
      </c>
      <c r="G3573" t="str">
        <f>VLOOKUP(A3573, Kickstarter!B:H, 7, FALSE)</f>
        <v>GBP</v>
      </c>
      <c r="H3573">
        <f>VLOOKUP(A3573, Kickstarter!B:I, 8, FALSE)</f>
        <v>1414701413</v>
      </c>
    </row>
    <row r="3574" spans="1:8" ht="30" x14ac:dyDescent="0.25">
      <c r="A3574" s="1" t="s">
        <v>3571</v>
      </c>
      <c r="B3574" s="1" t="str">
        <f>VLOOKUP(A3574, Kickstarter!B:C, 2, FALSE)</f>
        <v>A darkly comic one woman show by Abram Rooney as part of The Camden Fringe 2015.</v>
      </c>
      <c r="C3574" s="9">
        <f>VLOOKUP(A3574, Kickstarter!B:E, 3, FALSE)</f>
        <v>500</v>
      </c>
      <c r="D3574">
        <f>VLOOKUP(A3574, Kickstarter!B:E, 4, FALSE)</f>
        <v>500</v>
      </c>
      <c r="E3574" t="str">
        <f>VLOOKUP(A3574, Kickstarter!B:F, 5, FALSE)</f>
        <v>successful</v>
      </c>
      <c r="F3574" t="str">
        <f>VLOOKUP(A3574, Kickstarter!B:G, 6, FALSE)</f>
        <v>GB</v>
      </c>
      <c r="G3574" t="str">
        <f>VLOOKUP(A3574, Kickstarter!B:H, 7, FALSE)</f>
        <v>GBP</v>
      </c>
      <c r="H3574">
        <f>VLOOKUP(A3574, Kickstarter!B:I, 8, FALSE)</f>
        <v>1434894082</v>
      </c>
    </row>
    <row r="3575" spans="1:8" ht="45" x14ac:dyDescent="0.25">
      <c r="A3575" s="1" t="s">
        <v>3572</v>
      </c>
      <c r="B3575" s="1" t="str">
        <f>VLOOKUP(A3575, Kickstarter!B:C, 2, FALSE)</f>
        <v>London based theatre makers collaborating to create a new show about the history of HipHop.</v>
      </c>
      <c r="C3575" s="9">
        <f>VLOOKUP(A3575, Kickstarter!B:E, 3, FALSE)</f>
        <v>3000</v>
      </c>
      <c r="D3575">
        <f>VLOOKUP(A3575, Kickstarter!B:E, 4, FALSE)</f>
        <v>3084</v>
      </c>
      <c r="E3575" t="str">
        <f>VLOOKUP(A3575, Kickstarter!B:F, 5, FALSE)</f>
        <v>successful</v>
      </c>
      <c r="F3575" t="str">
        <f>VLOOKUP(A3575, Kickstarter!B:G, 6, FALSE)</f>
        <v>GB</v>
      </c>
      <c r="G3575" t="str">
        <f>VLOOKUP(A3575, Kickstarter!B:H, 7, FALSE)</f>
        <v>GBP</v>
      </c>
      <c r="H3575">
        <f>VLOOKUP(A3575, Kickstarter!B:I, 8, FALSE)</f>
        <v>1415440846</v>
      </c>
    </row>
    <row r="3576" spans="1:8" ht="60" x14ac:dyDescent="0.25">
      <c r="A3576" s="1" t="s">
        <v>3573</v>
      </c>
      <c r="B3576" s="1" t="str">
        <f>VLOOKUP(A3576, Kickstarter!B:C, 2, FALSE)</f>
        <v>Help Galli Theater continue to bring fairytales to children in English &amp; German in our theater and to institutions serving children.</v>
      </c>
      <c r="C3576" s="9">
        <f>VLOOKUP(A3576, Kickstarter!B:E, 3, FALSE)</f>
        <v>5800</v>
      </c>
      <c r="D3576">
        <f>VLOOKUP(A3576, Kickstarter!B:E, 4, FALSE)</f>
        <v>6155</v>
      </c>
      <c r="E3576" t="str">
        <f>VLOOKUP(A3576, Kickstarter!B:F, 5, FALSE)</f>
        <v>successful</v>
      </c>
      <c r="F3576" t="str">
        <f>VLOOKUP(A3576, Kickstarter!B:G, 6, FALSE)</f>
        <v>US</v>
      </c>
      <c r="G3576" t="str">
        <f>VLOOKUP(A3576, Kickstarter!B:H, 7, FALSE)</f>
        <v>USD</v>
      </c>
      <c r="H3576">
        <f>VLOOKUP(A3576, Kickstarter!B:I, 8, FALSE)</f>
        <v>1415921848</v>
      </c>
    </row>
    <row r="3577" spans="1:8" ht="60" x14ac:dyDescent="0.25">
      <c r="A3577" s="1" t="s">
        <v>3574</v>
      </c>
      <c r="B3577" s="1" t="str">
        <f>VLOOKUP(A3577, Kickstarter!B:C, 2, FALSE)</f>
        <v>An island in hell. Cleopatra, Joan of Arc, &amp; Queen Victoria wait, trapped in the memory of who they were... until AnaiÌˆs Nin shows up.</v>
      </c>
      <c r="C3577" s="9">
        <f>VLOOKUP(A3577, Kickstarter!B:E, 3, FALSE)</f>
        <v>10000</v>
      </c>
      <c r="D3577">
        <f>VLOOKUP(A3577, Kickstarter!B:E, 4, FALSE)</f>
        <v>10133</v>
      </c>
      <c r="E3577" t="str">
        <f>VLOOKUP(A3577, Kickstarter!B:F, 5, FALSE)</f>
        <v>successful</v>
      </c>
      <c r="F3577" t="str">
        <f>VLOOKUP(A3577, Kickstarter!B:G, 6, FALSE)</f>
        <v>US</v>
      </c>
      <c r="G3577" t="str">
        <f>VLOOKUP(A3577, Kickstarter!B:H, 7, FALSE)</f>
        <v>USD</v>
      </c>
      <c r="H3577">
        <f>VLOOKUP(A3577, Kickstarter!B:I, 8, FALSE)</f>
        <v>1470887940</v>
      </c>
    </row>
    <row r="3578" spans="1:8" ht="45" x14ac:dyDescent="0.25">
      <c r="A3578" s="1" t="s">
        <v>3575</v>
      </c>
      <c r="B3578" s="1" t="str">
        <f>VLOOKUP(A3578, Kickstarter!B:C, 2, FALSE)</f>
        <v>Vote here for whatever show you want to see next year! No gimmick, no stretch goals, just a simple vote and a free ticket.</v>
      </c>
      <c r="C3578" s="9">
        <f>VLOOKUP(A3578, Kickstarter!B:E, 3, FALSE)</f>
        <v>100</v>
      </c>
      <c r="D3578">
        <f>VLOOKUP(A3578, Kickstarter!B:E, 4, FALSE)</f>
        <v>100</v>
      </c>
      <c r="E3578" t="str">
        <f>VLOOKUP(A3578, Kickstarter!B:F, 5, FALSE)</f>
        <v>successful</v>
      </c>
      <c r="F3578" t="str">
        <f>VLOOKUP(A3578, Kickstarter!B:G, 6, FALSE)</f>
        <v>US</v>
      </c>
      <c r="G3578" t="str">
        <f>VLOOKUP(A3578, Kickstarter!B:H, 7, FALSE)</f>
        <v>USD</v>
      </c>
      <c r="H3578">
        <f>VLOOKUP(A3578, Kickstarter!B:I, 8, FALSE)</f>
        <v>1480947054</v>
      </c>
    </row>
    <row r="3579" spans="1:8" ht="45" x14ac:dyDescent="0.25">
      <c r="A3579" s="1" t="s">
        <v>3576</v>
      </c>
      <c r="B3579" s="1" t="str">
        <f>VLOOKUP(A3579, Kickstarter!B:C, 2, FALSE)</f>
        <v>Our goal is to bring this story of one town's processing of tragedy and their own community identity to Utah County.</v>
      </c>
      <c r="C3579" s="9">
        <f>VLOOKUP(A3579, Kickstarter!B:E, 3, FALSE)</f>
        <v>600</v>
      </c>
      <c r="D3579">
        <f>VLOOKUP(A3579, Kickstarter!B:E, 4, FALSE)</f>
        <v>780</v>
      </c>
      <c r="E3579" t="str">
        <f>VLOOKUP(A3579, Kickstarter!B:F, 5, FALSE)</f>
        <v>successful</v>
      </c>
      <c r="F3579" t="str">
        <f>VLOOKUP(A3579, Kickstarter!B:G, 6, FALSE)</f>
        <v>US</v>
      </c>
      <c r="G3579" t="str">
        <f>VLOOKUP(A3579, Kickstarter!B:H, 7, FALSE)</f>
        <v>USD</v>
      </c>
      <c r="H3579">
        <f>VLOOKUP(A3579, Kickstarter!B:I, 8, FALSE)</f>
        <v>1430029680</v>
      </c>
    </row>
    <row r="3580" spans="1:8" ht="45" x14ac:dyDescent="0.25">
      <c r="A3580" s="1" t="s">
        <v>3577</v>
      </c>
      <c r="B3580" s="1" t="str">
        <f>VLOOKUP(A3580, Kickstarter!B:C, 2, FALSE)</f>
        <v>An unsparing, slightly surreal look at the effects of the private rented sector on two young women. Based on real events.</v>
      </c>
      <c r="C3580" s="9">
        <f>VLOOKUP(A3580, Kickstarter!B:E, 3, FALSE)</f>
        <v>1500</v>
      </c>
      <c r="D3580">
        <f>VLOOKUP(A3580, Kickstarter!B:E, 4, FALSE)</f>
        <v>1500.2</v>
      </c>
      <c r="E3580" t="str">
        <f>VLOOKUP(A3580, Kickstarter!B:F, 5, FALSE)</f>
        <v>successful</v>
      </c>
      <c r="F3580" t="str">
        <f>VLOOKUP(A3580, Kickstarter!B:G, 6, FALSE)</f>
        <v>GB</v>
      </c>
      <c r="G3580" t="str">
        <f>VLOOKUP(A3580, Kickstarter!B:H, 7, FALSE)</f>
        <v>GBP</v>
      </c>
      <c r="H3580">
        <f>VLOOKUP(A3580, Kickstarter!B:I, 8, FALSE)</f>
        <v>1462037777</v>
      </c>
    </row>
    <row r="3581" spans="1:8" ht="60" x14ac:dyDescent="0.25">
      <c r="A3581" s="1" t="s">
        <v>3578</v>
      </c>
      <c r="B3581" s="1" t="str">
        <f>VLOOKUP(A3581, Kickstarter!B:C, 2, FALSE)</f>
        <v>Following success with 'The Canada Boys' and 'Parachute', we are looking for financial help from the community with our new production</v>
      </c>
      <c r="C3581" s="9">
        <f>VLOOKUP(A3581, Kickstarter!B:E, 3, FALSE)</f>
        <v>500</v>
      </c>
      <c r="D3581">
        <f>VLOOKUP(A3581, Kickstarter!B:E, 4, FALSE)</f>
        <v>500</v>
      </c>
      <c r="E3581" t="str">
        <f>VLOOKUP(A3581, Kickstarter!B:F, 5, FALSE)</f>
        <v>successful</v>
      </c>
      <c r="F3581" t="str">
        <f>VLOOKUP(A3581, Kickstarter!B:G, 6, FALSE)</f>
        <v>GB</v>
      </c>
      <c r="G3581" t="str">
        <f>VLOOKUP(A3581, Kickstarter!B:H, 7, FALSE)</f>
        <v>GBP</v>
      </c>
      <c r="H3581">
        <f>VLOOKUP(A3581, Kickstarter!B:I, 8, FALSE)</f>
        <v>1459444656</v>
      </c>
    </row>
    <row r="3582" spans="1:8" ht="45" x14ac:dyDescent="0.25">
      <c r="A3582" s="1" t="s">
        <v>3579</v>
      </c>
      <c r="B3582" s="1" t="str">
        <f>VLOOKUP(A3582, Kickstarter!B:C, 2, FALSE)</f>
        <v>Annabel Lost combines visual art and performance poetry to tell the story of two orphaned refugees, Quetzal and Rhime.</v>
      </c>
      <c r="C3582" s="9">
        <f>VLOOKUP(A3582, Kickstarter!B:E, 3, FALSE)</f>
        <v>900</v>
      </c>
      <c r="D3582">
        <f>VLOOKUP(A3582, Kickstarter!B:E, 4, FALSE)</f>
        <v>1025</v>
      </c>
      <c r="E3582" t="str">
        <f>VLOOKUP(A3582, Kickstarter!B:F, 5, FALSE)</f>
        <v>successful</v>
      </c>
      <c r="F3582" t="str">
        <f>VLOOKUP(A3582, Kickstarter!B:G, 6, FALSE)</f>
        <v>US</v>
      </c>
      <c r="G3582" t="str">
        <f>VLOOKUP(A3582, Kickstarter!B:H, 7, FALSE)</f>
        <v>USD</v>
      </c>
      <c r="H3582">
        <f>VLOOKUP(A3582, Kickstarter!B:I, 8, FALSE)</f>
        <v>1425185940</v>
      </c>
    </row>
    <row r="3583" spans="1:8" ht="60" x14ac:dyDescent="0.25">
      <c r="A3583" s="1" t="s">
        <v>3580</v>
      </c>
      <c r="B3583" s="1" t="str">
        <f>VLOOKUP(A3583, Kickstarter!B:C, 2, FALSE)</f>
        <v>An extraordinary, punchy and provocative new play, providing a voice for women to address their sexuality and self worth. #EDFREAK</v>
      </c>
      <c r="C3583" s="9">
        <f>VLOOKUP(A3583, Kickstarter!B:E, 3, FALSE)</f>
        <v>1500</v>
      </c>
      <c r="D3583">
        <f>VLOOKUP(A3583, Kickstarter!B:E, 4, FALSE)</f>
        <v>1500</v>
      </c>
      <c r="E3583" t="str">
        <f>VLOOKUP(A3583, Kickstarter!B:F, 5, FALSE)</f>
        <v>successful</v>
      </c>
      <c r="F3583" t="str">
        <f>VLOOKUP(A3583, Kickstarter!B:G, 6, FALSE)</f>
        <v>GB</v>
      </c>
      <c r="G3583" t="str">
        <f>VLOOKUP(A3583, Kickstarter!B:H, 7, FALSE)</f>
        <v>GBP</v>
      </c>
      <c r="H3583">
        <f>VLOOKUP(A3583, Kickstarter!B:I, 8, FALSE)</f>
        <v>1406719110</v>
      </c>
    </row>
    <row r="3584" spans="1:8" ht="45" x14ac:dyDescent="0.25">
      <c r="A3584" s="1" t="s">
        <v>3581</v>
      </c>
      <c r="B3584" s="1" t="str">
        <f>VLOOKUP(A3584, Kickstarter!B:C, 2, FALSE)</f>
        <v>A contemporary American play touching on the scorching realities of growing up in the Millennial generation.</v>
      </c>
      <c r="C3584" s="9">
        <f>VLOOKUP(A3584, Kickstarter!B:E, 3, FALSE)</f>
        <v>1000</v>
      </c>
      <c r="D3584">
        <f>VLOOKUP(A3584, Kickstarter!B:E, 4, FALSE)</f>
        <v>2870</v>
      </c>
      <c r="E3584" t="str">
        <f>VLOOKUP(A3584, Kickstarter!B:F, 5, FALSE)</f>
        <v>successful</v>
      </c>
      <c r="F3584" t="str">
        <f>VLOOKUP(A3584, Kickstarter!B:G, 6, FALSE)</f>
        <v>US</v>
      </c>
      <c r="G3584" t="str">
        <f>VLOOKUP(A3584, Kickstarter!B:H, 7, FALSE)</f>
        <v>USD</v>
      </c>
      <c r="H3584">
        <f>VLOOKUP(A3584, Kickstarter!B:I, 8, FALSE)</f>
        <v>1459822682</v>
      </c>
    </row>
    <row r="3585" spans="1:8" ht="60" x14ac:dyDescent="0.25">
      <c r="A3585" s="1" t="s">
        <v>3582</v>
      </c>
      <c r="B3585" s="1" t="str">
        <f>VLOOKUP(A3585, Kickstarter!B:C, 2, FALSE)</f>
        <v>Bumbling architect Romeo and handsome contractor Mario meet their match while building a balcony for Verona, NJ siren, Juliet.</v>
      </c>
      <c r="C3585" s="9">
        <f>VLOOKUP(A3585, Kickstarter!B:E, 3, FALSE)</f>
        <v>3000</v>
      </c>
      <c r="D3585">
        <f>VLOOKUP(A3585, Kickstarter!B:E, 4, FALSE)</f>
        <v>3255</v>
      </c>
      <c r="E3585" t="str">
        <f>VLOOKUP(A3585, Kickstarter!B:F, 5, FALSE)</f>
        <v>successful</v>
      </c>
      <c r="F3585" t="str">
        <f>VLOOKUP(A3585, Kickstarter!B:G, 6, FALSE)</f>
        <v>US</v>
      </c>
      <c r="G3585" t="str">
        <f>VLOOKUP(A3585, Kickstarter!B:H, 7, FALSE)</f>
        <v>USD</v>
      </c>
      <c r="H3585">
        <f>VLOOKUP(A3585, Kickstarter!B:I, 8, FALSE)</f>
        <v>1460970805</v>
      </c>
    </row>
    <row r="3586" spans="1:8" ht="90" x14ac:dyDescent="0.25">
      <c r="A3586" s="1" t="s">
        <v>3583</v>
      </c>
      <c r="B3586" s="1" t="str">
        <f>VLOOKUP(A3586, Kickstarter!B:C, 2, FALSE)</f>
        <v>Critically-acclaimed Old Trunk are back with their new play. 
PRAMKICKER. 
Written by Sadie Hasler &amp; directed by Sarah Mayhew.</v>
      </c>
      <c r="C3586" s="9">
        <f>VLOOKUP(A3586, Kickstarter!B:E, 3, FALSE)</f>
        <v>3000</v>
      </c>
      <c r="D3586">
        <f>VLOOKUP(A3586, Kickstarter!B:E, 4, FALSE)</f>
        <v>3465</v>
      </c>
      <c r="E3586" t="str">
        <f>VLOOKUP(A3586, Kickstarter!B:F, 5, FALSE)</f>
        <v>successful</v>
      </c>
      <c r="F3586" t="str">
        <f>VLOOKUP(A3586, Kickstarter!B:G, 6, FALSE)</f>
        <v>GB</v>
      </c>
      <c r="G3586" t="str">
        <f>VLOOKUP(A3586, Kickstarter!B:H, 7, FALSE)</f>
        <v>GBP</v>
      </c>
      <c r="H3586">
        <f>VLOOKUP(A3586, Kickstarter!B:I, 8, FALSE)</f>
        <v>1436772944</v>
      </c>
    </row>
    <row r="3587" spans="1:8" ht="45" x14ac:dyDescent="0.25">
      <c r="A3587" s="1" t="s">
        <v>3584</v>
      </c>
      <c r="B3587" s="1" t="str">
        <f>VLOOKUP(A3587, Kickstarter!B:C, 2, FALSE)</f>
        <v>The world premiere of a play, a true story about love, loss, and a man reaching back in time as the only way to move forward.</v>
      </c>
      <c r="C3587" s="9">
        <f>VLOOKUP(A3587, Kickstarter!B:E, 3, FALSE)</f>
        <v>3400</v>
      </c>
      <c r="D3587">
        <f>VLOOKUP(A3587, Kickstarter!B:E, 4, FALSE)</f>
        <v>4050</v>
      </c>
      <c r="E3587" t="str">
        <f>VLOOKUP(A3587, Kickstarter!B:F, 5, FALSE)</f>
        <v>successful</v>
      </c>
      <c r="F3587" t="str">
        <f>VLOOKUP(A3587, Kickstarter!B:G, 6, FALSE)</f>
        <v>US</v>
      </c>
      <c r="G3587" t="str">
        <f>VLOOKUP(A3587, Kickstarter!B:H, 7, FALSE)</f>
        <v>USD</v>
      </c>
      <c r="H3587">
        <f>VLOOKUP(A3587, Kickstarter!B:I, 8, FALSE)</f>
        <v>1419181890</v>
      </c>
    </row>
    <row r="3588" spans="1:8" ht="30" x14ac:dyDescent="0.25">
      <c r="A3588" s="1" t="s">
        <v>3585</v>
      </c>
      <c r="B3588" s="1" t="str">
        <f>VLOOKUP(A3588, Kickstarter!B:C, 2, FALSE)</f>
        <v>See Theatre In A New Light</v>
      </c>
      <c r="C3588" s="9">
        <f>VLOOKUP(A3588, Kickstarter!B:E, 3, FALSE)</f>
        <v>7500</v>
      </c>
      <c r="D3588">
        <f>VLOOKUP(A3588, Kickstarter!B:E, 4, FALSE)</f>
        <v>8207</v>
      </c>
      <c r="E3588" t="str">
        <f>VLOOKUP(A3588, Kickstarter!B:F, 5, FALSE)</f>
        <v>successful</v>
      </c>
      <c r="F3588" t="str">
        <f>VLOOKUP(A3588, Kickstarter!B:G, 6, FALSE)</f>
        <v>US</v>
      </c>
      <c r="G3588" t="str">
        <f>VLOOKUP(A3588, Kickstarter!B:H, 7, FALSE)</f>
        <v>USD</v>
      </c>
      <c r="H3588">
        <f>VLOOKUP(A3588, Kickstarter!B:I, 8, FALSE)</f>
        <v>1474649070</v>
      </c>
    </row>
    <row r="3589" spans="1:8" ht="45" x14ac:dyDescent="0.25">
      <c r="A3589" s="1" t="s">
        <v>3586</v>
      </c>
      <c r="B3589" s="1" t="str">
        <f>VLOOKUP(A3589, Kickstarter!B:C, 2, FALSE)</f>
        <v>The GSA BA (Hons) Acting class of 2016 are taking a transfer of their GSA Production to The Cockpit Theatre in London</v>
      </c>
      <c r="C3589" s="9">
        <f>VLOOKUP(A3589, Kickstarter!B:E, 3, FALSE)</f>
        <v>500</v>
      </c>
      <c r="D3589">
        <f>VLOOKUP(A3589, Kickstarter!B:E, 4, FALSE)</f>
        <v>633</v>
      </c>
      <c r="E3589" t="str">
        <f>VLOOKUP(A3589, Kickstarter!B:F, 5, FALSE)</f>
        <v>successful</v>
      </c>
      <c r="F3589" t="str">
        <f>VLOOKUP(A3589, Kickstarter!B:G, 6, FALSE)</f>
        <v>GB</v>
      </c>
      <c r="G3589" t="str">
        <f>VLOOKUP(A3589, Kickstarter!B:H, 7, FALSE)</f>
        <v>GBP</v>
      </c>
      <c r="H3589">
        <f>VLOOKUP(A3589, Kickstarter!B:I, 8, FALSE)</f>
        <v>1467054000</v>
      </c>
    </row>
    <row r="3590" spans="1:8" ht="45" x14ac:dyDescent="0.25">
      <c r="A3590" s="1" t="s">
        <v>3587</v>
      </c>
      <c r="B3590" s="1" t="str">
        <f>VLOOKUP(A3590, Kickstarter!B:C, 2, FALSE)</f>
        <v>Touring the fast-paced, playful and poignant story of three twenty-somethings in a mental-health support group.</v>
      </c>
      <c r="C3590" s="9">
        <f>VLOOKUP(A3590, Kickstarter!B:E, 3, FALSE)</f>
        <v>200</v>
      </c>
      <c r="D3590">
        <f>VLOOKUP(A3590, Kickstarter!B:E, 4, FALSE)</f>
        <v>201</v>
      </c>
      <c r="E3590" t="str">
        <f>VLOOKUP(A3590, Kickstarter!B:F, 5, FALSE)</f>
        <v>successful</v>
      </c>
      <c r="F3590" t="str">
        <f>VLOOKUP(A3590, Kickstarter!B:G, 6, FALSE)</f>
        <v>GB</v>
      </c>
      <c r="G3590" t="str">
        <f>VLOOKUP(A3590, Kickstarter!B:H, 7, FALSE)</f>
        <v>GBP</v>
      </c>
      <c r="H3590">
        <f>VLOOKUP(A3590, Kickstarter!B:I, 8, FALSE)</f>
        <v>1430348400</v>
      </c>
    </row>
    <row r="3591" spans="1:8" ht="45" x14ac:dyDescent="0.25">
      <c r="A3591" s="1" t="s">
        <v>3588</v>
      </c>
      <c r="B3591" s="1" t="str">
        <f>VLOOKUP(A3591, Kickstarter!B:C, 2, FALSE)</f>
        <v>After being officially selected for the 2015 FringeNYC Festival, we are looking for your help to put on this new and exciting play!</v>
      </c>
      <c r="C3591" s="9">
        <f>VLOOKUP(A3591, Kickstarter!B:E, 3, FALSE)</f>
        <v>4000</v>
      </c>
      <c r="D3591">
        <f>VLOOKUP(A3591, Kickstarter!B:E, 4, FALSE)</f>
        <v>5100</v>
      </c>
      <c r="E3591" t="str">
        <f>VLOOKUP(A3591, Kickstarter!B:F, 5, FALSE)</f>
        <v>successful</v>
      </c>
      <c r="F3591" t="str">
        <f>VLOOKUP(A3591, Kickstarter!B:G, 6, FALSE)</f>
        <v>US</v>
      </c>
      <c r="G3591" t="str">
        <f>VLOOKUP(A3591, Kickstarter!B:H, 7, FALSE)</f>
        <v>USD</v>
      </c>
      <c r="H3591">
        <f>VLOOKUP(A3591, Kickstarter!B:I, 8, FALSE)</f>
        <v>1432654347</v>
      </c>
    </row>
    <row r="3592" spans="1:8" ht="60" x14ac:dyDescent="0.25">
      <c r="A3592" s="1" t="s">
        <v>3589</v>
      </c>
      <c r="B3592" s="1" t="str">
        <f>VLOOKUP(A3592, Kickstarter!B:C, 2, FALSE)</f>
        <v>Two men on trial for desertion, confined within a Glasshouse. How long can friendship last? How much can a man stand before he breaks?</v>
      </c>
      <c r="C3592" s="9">
        <f>VLOOKUP(A3592, Kickstarter!B:E, 3, FALSE)</f>
        <v>5000</v>
      </c>
      <c r="D3592">
        <f>VLOOKUP(A3592, Kickstarter!B:E, 4, FALSE)</f>
        <v>5003</v>
      </c>
      <c r="E3592" t="str">
        <f>VLOOKUP(A3592, Kickstarter!B:F, 5, FALSE)</f>
        <v>successful</v>
      </c>
      <c r="F3592" t="str">
        <f>VLOOKUP(A3592, Kickstarter!B:G, 6, FALSE)</f>
        <v>GB</v>
      </c>
      <c r="G3592" t="str">
        <f>VLOOKUP(A3592, Kickstarter!B:H, 7, FALSE)</f>
        <v>GBP</v>
      </c>
      <c r="H3592">
        <f>VLOOKUP(A3592, Kickstarter!B:I, 8, FALSE)</f>
        <v>1413792034</v>
      </c>
    </row>
    <row r="3593" spans="1:8" ht="60" x14ac:dyDescent="0.25">
      <c r="A3593" s="1" t="s">
        <v>3590</v>
      </c>
      <c r="B3593" s="1" t="str">
        <f>VLOOKUP(A3593, Kickstarter!B:C, 2, FALSE)</f>
        <v>We are trying to produce a kid friendly show about an imaginative journey through space and time. Help us create our wonderland!!</v>
      </c>
      <c r="C3593" s="9">
        <f>VLOOKUP(A3593, Kickstarter!B:E, 3, FALSE)</f>
        <v>700</v>
      </c>
      <c r="D3593">
        <f>VLOOKUP(A3593, Kickstarter!B:E, 4, FALSE)</f>
        <v>1225</v>
      </c>
      <c r="E3593" t="str">
        <f>VLOOKUP(A3593, Kickstarter!B:F, 5, FALSE)</f>
        <v>successful</v>
      </c>
      <c r="F3593" t="str">
        <f>VLOOKUP(A3593, Kickstarter!B:G, 6, FALSE)</f>
        <v>US</v>
      </c>
      <c r="G3593" t="str">
        <f>VLOOKUP(A3593, Kickstarter!B:H, 7, FALSE)</f>
        <v>USD</v>
      </c>
      <c r="H3593">
        <f>VLOOKUP(A3593, Kickstarter!B:I, 8, FALSE)</f>
        <v>1422075540</v>
      </c>
    </row>
    <row r="3594" spans="1:8" ht="45" x14ac:dyDescent="0.25">
      <c r="A3594" s="1" t="s">
        <v>3591</v>
      </c>
      <c r="B3594" s="1" t="str">
        <f>VLOOKUP(A3594, Kickstarter!B:C, 2, FALSE)</f>
        <v>Sex. Fish. A COMET THAT DESTROYS THE WORLD. boom a play by Peter Sinn Nachtrieb- Feb 19-21 at The Bridge in NYC.</v>
      </c>
      <c r="C3594" s="9">
        <f>VLOOKUP(A3594, Kickstarter!B:E, 3, FALSE)</f>
        <v>2000</v>
      </c>
      <c r="D3594">
        <f>VLOOKUP(A3594, Kickstarter!B:E, 4, FALSE)</f>
        <v>2545</v>
      </c>
      <c r="E3594" t="str">
        <f>VLOOKUP(A3594, Kickstarter!B:F, 5, FALSE)</f>
        <v>successful</v>
      </c>
      <c r="F3594" t="str">
        <f>VLOOKUP(A3594, Kickstarter!B:G, 6, FALSE)</f>
        <v>US</v>
      </c>
      <c r="G3594" t="str">
        <f>VLOOKUP(A3594, Kickstarter!B:H, 7, FALSE)</f>
        <v>USD</v>
      </c>
      <c r="H3594">
        <f>VLOOKUP(A3594, Kickstarter!B:I, 8, FALSE)</f>
        <v>1423630740</v>
      </c>
    </row>
    <row r="3595" spans="1:8" ht="45" x14ac:dyDescent="0.25">
      <c r="A3595" s="1" t="s">
        <v>3592</v>
      </c>
      <c r="B3595" s="1" t="str">
        <f>VLOOKUP(A3595, Kickstarter!B:C, 2, FALSE)</f>
        <v>A staged reading for "Lucy &amp; Vincente" in NYC. A new play about Lucille Ball &amp; Vincente Minnelli in Hollywood, 1953.</v>
      </c>
      <c r="C3595" s="9">
        <f>VLOOKUP(A3595, Kickstarter!B:E, 3, FALSE)</f>
        <v>3000</v>
      </c>
      <c r="D3595">
        <f>VLOOKUP(A3595, Kickstarter!B:E, 4, FALSE)</f>
        <v>3319</v>
      </c>
      <c r="E3595" t="str">
        <f>VLOOKUP(A3595, Kickstarter!B:F, 5, FALSE)</f>
        <v>successful</v>
      </c>
      <c r="F3595" t="str">
        <f>VLOOKUP(A3595, Kickstarter!B:G, 6, FALSE)</f>
        <v>US</v>
      </c>
      <c r="G3595" t="str">
        <f>VLOOKUP(A3595, Kickstarter!B:H, 7, FALSE)</f>
        <v>USD</v>
      </c>
      <c r="H3595">
        <f>VLOOKUP(A3595, Kickstarter!B:I, 8, FALSE)</f>
        <v>1420489560</v>
      </c>
    </row>
    <row r="3596" spans="1:8" ht="60" x14ac:dyDescent="0.25">
      <c r="A3596" s="1" t="s">
        <v>3593</v>
      </c>
      <c r="B3596" s="1" t="str">
        <f>VLOOKUP(A3596, Kickstarter!B:C, 2, FALSE)</f>
        <v>An adaptation that realizes the internal struggle of Ibsenâ€™s most renowned protagonist as she traverses a claustrophobic social world</v>
      </c>
      <c r="C3596" s="9">
        <f>VLOOKUP(A3596, Kickstarter!B:E, 3, FALSE)</f>
        <v>1600</v>
      </c>
      <c r="D3596">
        <f>VLOOKUP(A3596, Kickstarter!B:E, 4, FALSE)</f>
        <v>2015</v>
      </c>
      <c r="E3596" t="str">
        <f>VLOOKUP(A3596, Kickstarter!B:F, 5, FALSE)</f>
        <v>successful</v>
      </c>
      <c r="F3596" t="str">
        <f>VLOOKUP(A3596, Kickstarter!B:G, 6, FALSE)</f>
        <v>US</v>
      </c>
      <c r="G3596" t="str">
        <f>VLOOKUP(A3596, Kickstarter!B:H, 7, FALSE)</f>
        <v>USD</v>
      </c>
      <c r="H3596">
        <f>VLOOKUP(A3596, Kickstarter!B:I, 8, FALSE)</f>
        <v>1472952982</v>
      </c>
    </row>
    <row r="3597" spans="1:8" ht="30" x14ac:dyDescent="0.25">
      <c r="A3597" s="1" t="s">
        <v>3594</v>
      </c>
      <c r="B3597" s="1" t="str">
        <f>VLOOKUP(A3597, Kickstarter!B:C, 2, FALSE)</f>
        <v>A new theatre company staging Will Eno's The Flu Season in Seattle</v>
      </c>
      <c r="C3597" s="9">
        <f>VLOOKUP(A3597, Kickstarter!B:E, 3, FALSE)</f>
        <v>2600</v>
      </c>
      <c r="D3597">
        <f>VLOOKUP(A3597, Kickstarter!B:E, 4, FALSE)</f>
        <v>3081</v>
      </c>
      <c r="E3597" t="str">
        <f>VLOOKUP(A3597, Kickstarter!B:F, 5, FALSE)</f>
        <v>successful</v>
      </c>
      <c r="F3597" t="str">
        <f>VLOOKUP(A3597, Kickstarter!B:G, 6, FALSE)</f>
        <v>US</v>
      </c>
      <c r="G3597" t="str">
        <f>VLOOKUP(A3597, Kickstarter!B:H, 7, FALSE)</f>
        <v>USD</v>
      </c>
      <c r="H3597">
        <f>VLOOKUP(A3597, Kickstarter!B:I, 8, FALSE)</f>
        <v>1426229940</v>
      </c>
    </row>
    <row r="3598" spans="1:8" ht="45" x14ac:dyDescent="0.25">
      <c r="A3598" s="1" t="s">
        <v>3595</v>
      </c>
      <c r="B3598" s="1" t="str">
        <f>VLOOKUP(A3598, Kickstarter!B:C, 2, FALSE)</f>
        <v>A play about the last eight years of the life of Egon Schiele, one of the most influential Austrian Expressionist artists.</v>
      </c>
      <c r="C3598" s="9">
        <f>VLOOKUP(A3598, Kickstarter!B:E, 3, FALSE)</f>
        <v>1100</v>
      </c>
      <c r="D3598">
        <f>VLOOKUP(A3598, Kickstarter!B:E, 4, FALSE)</f>
        <v>1185</v>
      </c>
      <c r="E3598" t="str">
        <f>VLOOKUP(A3598, Kickstarter!B:F, 5, FALSE)</f>
        <v>successful</v>
      </c>
      <c r="F3598" t="str">
        <f>VLOOKUP(A3598, Kickstarter!B:G, 6, FALSE)</f>
        <v>CA</v>
      </c>
      <c r="G3598" t="str">
        <f>VLOOKUP(A3598, Kickstarter!B:H, 7, FALSE)</f>
        <v>CAD</v>
      </c>
      <c r="H3598">
        <f>VLOOKUP(A3598, Kickstarter!B:I, 8, FALSE)</f>
        <v>1409072982</v>
      </c>
    </row>
    <row r="3599" spans="1:8" ht="30" x14ac:dyDescent="0.25">
      <c r="A3599" s="1" t="s">
        <v>3596</v>
      </c>
      <c r="B3599" s="1" t="str">
        <f>VLOOKUP(A3599, Kickstarter!B:C, 2, FALSE)</f>
        <v>"I think that I have my own will. I can stop this, I tell myself. But it's not true."</v>
      </c>
      <c r="C3599" s="9">
        <f>VLOOKUP(A3599, Kickstarter!B:E, 3, FALSE)</f>
        <v>2500</v>
      </c>
      <c r="D3599">
        <f>VLOOKUP(A3599, Kickstarter!B:E, 4, FALSE)</f>
        <v>2565</v>
      </c>
      <c r="E3599" t="str">
        <f>VLOOKUP(A3599, Kickstarter!B:F, 5, FALSE)</f>
        <v>successful</v>
      </c>
      <c r="F3599" t="str">
        <f>VLOOKUP(A3599, Kickstarter!B:G, 6, FALSE)</f>
        <v>US</v>
      </c>
      <c r="G3599" t="str">
        <f>VLOOKUP(A3599, Kickstarter!B:H, 7, FALSE)</f>
        <v>USD</v>
      </c>
      <c r="H3599">
        <f>VLOOKUP(A3599, Kickstarter!B:I, 8, FALSE)</f>
        <v>1456984740</v>
      </c>
    </row>
    <row r="3600" spans="1:8" ht="45" x14ac:dyDescent="0.25">
      <c r="A3600" s="1" t="s">
        <v>3597</v>
      </c>
      <c r="B3600" s="1" t="str">
        <f>VLOOKUP(A3600, Kickstarter!B:C, 2, FALSE)</f>
        <v>River City Theatre Company needs your support as we embark on our thirteenth production, CINDERELLA!</v>
      </c>
      <c r="C3600" s="9">
        <f>VLOOKUP(A3600, Kickstarter!B:E, 3, FALSE)</f>
        <v>1000</v>
      </c>
      <c r="D3600">
        <f>VLOOKUP(A3600, Kickstarter!B:E, 4, FALSE)</f>
        <v>1101</v>
      </c>
      <c r="E3600" t="str">
        <f>VLOOKUP(A3600, Kickstarter!B:F, 5, FALSE)</f>
        <v>successful</v>
      </c>
      <c r="F3600" t="str">
        <f>VLOOKUP(A3600, Kickstarter!B:G, 6, FALSE)</f>
        <v>US</v>
      </c>
      <c r="G3600" t="str">
        <f>VLOOKUP(A3600, Kickstarter!B:H, 7, FALSE)</f>
        <v>USD</v>
      </c>
      <c r="H3600">
        <f>VLOOKUP(A3600, Kickstarter!B:I, 8, FALSE)</f>
        <v>1409720340</v>
      </c>
    </row>
    <row r="3601" spans="1:8" ht="45" x14ac:dyDescent="0.25">
      <c r="A3601" s="1" t="s">
        <v>3598</v>
      </c>
      <c r="B3601" s="1" t="str">
        <f>VLOOKUP(A3601, Kickstarter!B:C, 2, FALSE)</f>
        <v>Help Chrysalis get this production off the ground!  An original play, we only need $500 to get this production on its feet!</v>
      </c>
      <c r="C3601" s="9">
        <f>VLOOKUP(A3601, Kickstarter!B:E, 3, FALSE)</f>
        <v>500</v>
      </c>
      <c r="D3601">
        <f>VLOOKUP(A3601, Kickstarter!B:E, 4, FALSE)</f>
        <v>1010</v>
      </c>
      <c r="E3601" t="str">
        <f>VLOOKUP(A3601, Kickstarter!B:F, 5, FALSE)</f>
        <v>successful</v>
      </c>
      <c r="F3601" t="str">
        <f>VLOOKUP(A3601, Kickstarter!B:G, 6, FALSE)</f>
        <v>US</v>
      </c>
      <c r="G3601" t="str">
        <f>VLOOKUP(A3601, Kickstarter!B:H, 7, FALSE)</f>
        <v>USD</v>
      </c>
      <c r="H3601">
        <f>VLOOKUP(A3601, Kickstarter!B:I, 8, FALSE)</f>
        <v>1440892800</v>
      </c>
    </row>
    <row r="3602" spans="1:8" ht="30" x14ac:dyDescent="0.25">
      <c r="A3602" s="1" t="s">
        <v>3599</v>
      </c>
      <c r="B3602" s="1" t="str">
        <f>VLOOKUP(A3602, Kickstarter!B:C, 2, FALSE)</f>
        <v>The First Play From The Man Who Brought You The Black James Bond!</v>
      </c>
      <c r="C3602" s="9">
        <f>VLOOKUP(A3602, Kickstarter!B:E, 3, FALSE)</f>
        <v>10</v>
      </c>
      <c r="D3602">
        <f>VLOOKUP(A3602, Kickstarter!B:E, 4, FALSE)</f>
        <v>13</v>
      </c>
      <c r="E3602" t="str">
        <f>VLOOKUP(A3602, Kickstarter!B:F, 5, FALSE)</f>
        <v>successful</v>
      </c>
      <c r="F3602" t="str">
        <f>VLOOKUP(A3602, Kickstarter!B:G, 6, FALSE)</f>
        <v>US</v>
      </c>
      <c r="G3602" t="str">
        <f>VLOOKUP(A3602, Kickstarter!B:H, 7, FALSE)</f>
        <v>USD</v>
      </c>
      <c r="H3602">
        <f>VLOOKUP(A3602, Kickstarter!B:I, 8, FALSE)</f>
        <v>1476390164</v>
      </c>
    </row>
    <row r="3603" spans="1:8" ht="45" x14ac:dyDescent="0.25">
      <c r="A3603" s="1" t="s">
        <v>3600</v>
      </c>
      <c r="B3603" s="1" t="str">
        <f>VLOOKUP(A3603, Kickstarter!B:C, 2, FALSE)</f>
        <v>New play 'Pink Confetti' by Paul Roberts at The Courtyard Theatre produced by Etch and directed by Oliver Dawe.</v>
      </c>
      <c r="C3603" s="9">
        <f>VLOOKUP(A3603, Kickstarter!B:E, 3, FALSE)</f>
        <v>2000</v>
      </c>
      <c r="D3603">
        <f>VLOOKUP(A3603, Kickstarter!B:E, 4, FALSE)</f>
        <v>2087</v>
      </c>
      <c r="E3603" t="str">
        <f>VLOOKUP(A3603, Kickstarter!B:F, 5, FALSE)</f>
        <v>successful</v>
      </c>
      <c r="F3603" t="str">
        <f>VLOOKUP(A3603, Kickstarter!B:G, 6, FALSE)</f>
        <v>GB</v>
      </c>
      <c r="G3603" t="str">
        <f>VLOOKUP(A3603, Kickstarter!B:H, 7, FALSE)</f>
        <v>GBP</v>
      </c>
      <c r="H3603">
        <f>VLOOKUP(A3603, Kickstarter!B:I, 8, FALSE)</f>
        <v>1421452682</v>
      </c>
    </row>
    <row r="3604" spans="1:8" ht="60" x14ac:dyDescent="0.25">
      <c r="A3604" s="1" t="s">
        <v>3601</v>
      </c>
      <c r="B3604" s="1" t="str">
        <f>VLOOKUP(A3604, Kickstarter!B:C, 2, FALSE)</f>
        <v>A student directed and student performed production of Shakespeare's Macbeth in Milwaukee's beautiful Lake Park on June 3rd &amp; 4th</v>
      </c>
      <c r="C3604" s="9">
        <f>VLOOKUP(A3604, Kickstarter!B:E, 3, FALSE)</f>
        <v>4000</v>
      </c>
      <c r="D3604">
        <f>VLOOKUP(A3604, Kickstarter!B:E, 4, FALSE)</f>
        <v>4002</v>
      </c>
      <c r="E3604" t="str">
        <f>VLOOKUP(A3604, Kickstarter!B:F, 5, FALSE)</f>
        <v>successful</v>
      </c>
      <c r="F3604" t="str">
        <f>VLOOKUP(A3604, Kickstarter!B:G, 6, FALSE)</f>
        <v>US</v>
      </c>
      <c r="G3604" t="str">
        <f>VLOOKUP(A3604, Kickstarter!B:H, 7, FALSE)</f>
        <v>USD</v>
      </c>
      <c r="H3604">
        <f>VLOOKUP(A3604, Kickstarter!B:I, 8, FALSE)</f>
        <v>1463520479</v>
      </c>
    </row>
    <row r="3605" spans="1:8" ht="60" x14ac:dyDescent="0.25">
      <c r="A3605" s="1" t="s">
        <v>3602</v>
      </c>
      <c r="B3605" s="1" t="str">
        <f>VLOOKUP(A3605, Kickstarter!B:C, 2, FALSE)</f>
        <v>Help produce "Thank You For Waiting," a new play that explores friendship, loss, and mental illness, at the 2016 Frigid Festival!</v>
      </c>
      <c r="C3605" s="9">
        <f>VLOOKUP(A3605, Kickstarter!B:E, 3, FALSE)</f>
        <v>1500</v>
      </c>
      <c r="D3605">
        <f>VLOOKUP(A3605, Kickstarter!B:E, 4, FALSE)</f>
        <v>2560</v>
      </c>
      <c r="E3605" t="str">
        <f>VLOOKUP(A3605, Kickstarter!B:F, 5, FALSE)</f>
        <v>successful</v>
      </c>
      <c r="F3605" t="str">
        <f>VLOOKUP(A3605, Kickstarter!B:G, 6, FALSE)</f>
        <v>US</v>
      </c>
      <c r="G3605" t="str">
        <f>VLOOKUP(A3605, Kickstarter!B:H, 7, FALSE)</f>
        <v>USD</v>
      </c>
      <c r="H3605">
        <f>VLOOKUP(A3605, Kickstarter!B:I, 8, FALSE)</f>
        <v>1446759880</v>
      </c>
    </row>
    <row r="3606" spans="1:8" ht="60" x14ac:dyDescent="0.25">
      <c r="A3606" s="1" t="s">
        <v>3603</v>
      </c>
      <c r="B3606" s="1" t="str">
        <f>VLOOKUP(A3606, Kickstarter!B:C, 2, FALSE)</f>
        <v>â€œSuddenly Split &amp; Swiping Overâ€ is a sassy and heartfelt one-woman show about ending a longterm relationship and starting over.</v>
      </c>
      <c r="C3606" s="9">
        <f>VLOOKUP(A3606, Kickstarter!B:E, 3, FALSE)</f>
        <v>3000</v>
      </c>
      <c r="D3606">
        <f>VLOOKUP(A3606, Kickstarter!B:E, 4, FALSE)</f>
        <v>3385</v>
      </c>
      <c r="E3606" t="str">
        <f>VLOOKUP(A3606, Kickstarter!B:F, 5, FALSE)</f>
        <v>successful</v>
      </c>
      <c r="F3606" t="str">
        <f>VLOOKUP(A3606, Kickstarter!B:G, 6, FALSE)</f>
        <v>US</v>
      </c>
      <c r="G3606" t="str">
        <f>VLOOKUP(A3606, Kickstarter!B:H, 7, FALSE)</f>
        <v>USD</v>
      </c>
      <c r="H3606">
        <f>VLOOKUP(A3606, Kickstarter!B:I, 8, FALSE)</f>
        <v>1461913140</v>
      </c>
    </row>
    <row r="3607" spans="1:8" ht="60" x14ac:dyDescent="0.25">
      <c r="A3607" s="1" t="s">
        <v>3604</v>
      </c>
      <c r="B3607" s="1" t="str">
        <f>VLOOKUP(A3607, Kickstarter!B:C, 2, FALSE)</f>
        <v>We are a new Theatre Company who are fundraising to put on a new production of the play 'The Blue Room' in High Wycombe and Maidenhead</v>
      </c>
      <c r="C3607" s="9">
        <f>VLOOKUP(A3607, Kickstarter!B:E, 3, FALSE)</f>
        <v>250</v>
      </c>
      <c r="D3607">
        <f>VLOOKUP(A3607, Kickstarter!B:E, 4, FALSE)</f>
        <v>460</v>
      </c>
      <c r="E3607" t="str">
        <f>VLOOKUP(A3607, Kickstarter!B:F, 5, FALSE)</f>
        <v>successful</v>
      </c>
      <c r="F3607" t="str">
        <f>VLOOKUP(A3607, Kickstarter!B:G, 6, FALSE)</f>
        <v>GB</v>
      </c>
      <c r="G3607" t="str">
        <f>VLOOKUP(A3607, Kickstarter!B:H, 7, FALSE)</f>
        <v>GBP</v>
      </c>
      <c r="H3607">
        <f>VLOOKUP(A3607, Kickstarter!B:I, 8, FALSE)</f>
        <v>1455390126</v>
      </c>
    </row>
    <row r="3608" spans="1:8" ht="60" x14ac:dyDescent="0.25">
      <c r="A3608" s="1" t="s">
        <v>3605</v>
      </c>
      <c r="B3608" s="1" t="str">
        <f>VLOOKUP(A3608, Kickstarter!B:C, 2, FALSE)</f>
        <v>Support Swansea's youngest theatre company Critical Ambition, in their co-production of BLINK with Volcano and The Other Room.</v>
      </c>
      <c r="C3608" s="9">
        <f>VLOOKUP(A3608, Kickstarter!B:E, 3, FALSE)</f>
        <v>3000</v>
      </c>
      <c r="D3608">
        <f>VLOOKUP(A3608, Kickstarter!B:E, 4, FALSE)</f>
        <v>3908</v>
      </c>
      <c r="E3608" t="str">
        <f>VLOOKUP(A3608, Kickstarter!B:F, 5, FALSE)</f>
        <v>successful</v>
      </c>
      <c r="F3608" t="str">
        <f>VLOOKUP(A3608, Kickstarter!B:G, 6, FALSE)</f>
        <v>GB</v>
      </c>
      <c r="G3608" t="str">
        <f>VLOOKUP(A3608, Kickstarter!B:H, 7, FALSE)</f>
        <v>GBP</v>
      </c>
      <c r="H3608">
        <f>VLOOKUP(A3608, Kickstarter!B:I, 8, FALSE)</f>
        <v>1471185057</v>
      </c>
    </row>
    <row r="3609" spans="1:8" ht="30" x14ac:dyDescent="0.25">
      <c r="A3609" s="1" t="s">
        <v>3606</v>
      </c>
      <c r="B3609" s="1" t="str">
        <f>VLOOKUP(A3609, Kickstarter!B:C, 2, FALSE)</f>
        <v>'E15' is a verbatim project that looks at the story of the Focus E15 Campaign</v>
      </c>
      <c r="C3609" s="9">
        <f>VLOOKUP(A3609, Kickstarter!B:E, 3, FALSE)</f>
        <v>550</v>
      </c>
      <c r="D3609">
        <f>VLOOKUP(A3609, Kickstarter!B:E, 4, FALSE)</f>
        <v>580</v>
      </c>
      <c r="E3609" t="str">
        <f>VLOOKUP(A3609, Kickstarter!B:F, 5, FALSE)</f>
        <v>successful</v>
      </c>
      <c r="F3609" t="str">
        <f>VLOOKUP(A3609, Kickstarter!B:G, 6, FALSE)</f>
        <v>GB</v>
      </c>
      <c r="G3609" t="str">
        <f>VLOOKUP(A3609, Kickstarter!B:H, 7, FALSE)</f>
        <v>GBP</v>
      </c>
      <c r="H3609">
        <f>VLOOKUP(A3609, Kickstarter!B:I, 8, FALSE)</f>
        <v>1450137600</v>
      </c>
    </row>
    <row r="3610" spans="1:8" ht="60" x14ac:dyDescent="0.25">
      <c r="A3610" s="1" t="s">
        <v>3607</v>
      </c>
      <c r="B3610" s="1" t="str">
        <f>VLOOKUP(A3610, Kickstarter!B:C, 2, FALSE)</f>
        <v>Help us get the show on the road! Petrification is a new play about home, memory and identity and we need your help to tour.</v>
      </c>
      <c r="C3610" s="9">
        <f>VLOOKUP(A3610, Kickstarter!B:E, 3, FALSE)</f>
        <v>800</v>
      </c>
      <c r="D3610">
        <f>VLOOKUP(A3610, Kickstarter!B:E, 4, FALSE)</f>
        <v>800</v>
      </c>
      <c r="E3610" t="str">
        <f>VLOOKUP(A3610, Kickstarter!B:F, 5, FALSE)</f>
        <v>successful</v>
      </c>
      <c r="F3610" t="str">
        <f>VLOOKUP(A3610, Kickstarter!B:G, 6, FALSE)</f>
        <v>GB</v>
      </c>
      <c r="G3610" t="str">
        <f>VLOOKUP(A3610, Kickstarter!B:H, 7, FALSE)</f>
        <v>GBP</v>
      </c>
      <c r="H3610">
        <f>VLOOKUP(A3610, Kickstarter!B:I, 8, FALSE)</f>
        <v>1466172000</v>
      </c>
    </row>
    <row r="3611" spans="1:8" ht="60" x14ac:dyDescent="0.25">
      <c r="A3611" s="1" t="s">
        <v>3608</v>
      </c>
      <c r="B3611" s="1" t="str">
        <f>VLOOKUP(A3611, Kickstarter!B:C, 2, FALSE)</f>
        <v>KHOJALY is a new play that gives a voice to refugees the world over, telling the story of the survivors of the 1992 massacre in Khojaly</v>
      </c>
      <c r="C3611" s="9">
        <f>VLOOKUP(A3611, Kickstarter!B:E, 3, FALSE)</f>
        <v>1960</v>
      </c>
      <c r="D3611">
        <f>VLOOKUP(A3611, Kickstarter!B:E, 4, FALSE)</f>
        <v>3005</v>
      </c>
      <c r="E3611" t="str">
        <f>VLOOKUP(A3611, Kickstarter!B:F, 5, FALSE)</f>
        <v>successful</v>
      </c>
      <c r="F3611" t="str">
        <f>VLOOKUP(A3611, Kickstarter!B:G, 6, FALSE)</f>
        <v>GB</v>
      </c>
      <c r="G3611" t="str">
        <f>VLOOKUP(A3611, Kickstarter!B:H, 7, FALSE)</f>
        <v>GBP</v>
      </c>
      <c r="H3611">
        <f>VLOOKUP(A3611, Kickstarter!B:I, 8, FALSE)</f>
        <v>1459378085</v>
      </c>
    </row>
    <row r="3612" spans="1:8" ht="45" x14ac:dyDescent="0.25">
      <c r="A3612" s="1" t="s">
        <v>3609</v>
      </c>
      <c r="B3612" s="1" t="str">
        <f>VLOOKUP(A3612, Kickstarter!B:C, 2, FALSE)</f>
        <v>The Florence Company premieres its first stage play at the Chelsea Theatre in London with an original piece of writing</v>
      </c>
      <c r="C3612" s="9">
        <f>VLOOKUP(A3612, Kickstarter!B:E, 3, FALSE)</f>
        <v>1000</v>
      </c>
      <c r="D3612">
        <f>VLOOKUP(A3612, Kickstarter!B:E, 4, FALSE)</f>
        <v>1623</v>
      </c>
      <c r="E3612" t="str">
        <f>VLOOKUP(A3612, Kickstarter!B:F, 5, FALSE)</f>
        <v>successful</v>
      </c>
      <c r="F3612" t="str">
        <f>VLOOKUP(A3612, Kickstarter!B:G, 6, FALSE)</f>
        <v>GB</v>
      </c>
      <c r="G3612" t="str">
        <f>VLOOKUP(A3612, Kickstarter!B:H, 7, FALSE)</f>
        <v>GBP</v>
      </c>
      <c r="H3612">
        <f>VLOOKUP(A3612, Kickstarter!B:I, 8, FALSE)</f>
        <v>1439806936</v>
      </c>
    </row>
    <row r="3613" spans="1:8" ht="60" x14ac:dyDescent="0.25">
      <c r="A3613" s="1" t="s">
        <v>3610</v>
      </c>
      <c r="B3613" s="1" t="str">
        <f>VLOOKUP(A3613, Kickstarter!B:C, 2, FALSE)</f>
        <v>How do you retain a sense identity after losing your home, your family and your country? Leftovers is a play about refugees in Nairobi.</v>
      </c>
      <c r="C3613" s="9">
        <f>VLOOKUP(A3613, Kickstarter!B:E, 3, FALSE)</f>
        <v>2500</v>
      </c>
      <c r="D3613">
        <f>VLOOKUP(A3613, Kickstarter!B:E, 4, FALSE)</f>
        <v>3400</v>
      </c>
      <c r="E3613" t="str">
        <f>VLOOKUP(A3613, Kickstarter!B:F, 5, FALSE)</f>
        <v>successful</v>
      </c>
      <c r="F3613" t="str">
        <f>VLOOKUP(A3613, Kickstarter!B:G, 6, FALSE)</f>
        <v>GB</v>
      </c>
      <c r="G3613" t="str">
        <f>VLOOKUP(A3613, Kickstarter!B:H, 7, FALSE)</f>
        <v>GBP</v>
      </c>
      <c r="H3613">
        <f>VLOOKUP(A3613, Kickstarter!B:I, 8, FALSE)</f>
        <v>1428483201</v>
      </c>
    </row>
    <row r="3614" spans="1:8" ht="45" x14ac:dyDescent="0.25">
      <c r="A3614" s="1" t="s">
        <v>3611</v>
      </c>
      <c r="B3614" s="1" t="str">
        <f>VLOOKUP(A3614, Kickstarter!B:C, 2, FALSE)</f>
        <v>A Harlem Hellfighter struggles to re-integrate into his community after heroically fighting for his country in WW1.</v>
      </c>
      <c r="C3614" s="9">
        <f>VLOOKUP(A3614, Kickstarter!B:E, 3, FALSE)</f>
        <v>5000</v>
      </c>
      <c r="D3614">
        <f>VLOOKUP(A3614, Kickstarter!B:E, 4, FALSE)</f>
        <v>7220</v>
      </c>
      <c r="E3614" t="str">
        <f>VLOOKUP(A3614, Kickstarter!B:F, 5, FALSE)</f>
        <v>successful</v>
      </c>
      <c r="F3614" t="str">
        <f>VLOOKUP(A3614, Kickstarter!B:G, 6, FALSE)</f>
        <v>CA</v>
      </c>
      <c r="G3614" t="str">
        <f>VLOOKUP(A3614, Kickstarter!B:H, 7, FALSE)</f>
        <v>CAD</v>
      </c>
      <c r="H3614">
        <f>VLOOKUP(A3614, Kickstarter!B:I, 8, FALSE)</f>
        <v>1402334811</v>
      </c>
    </row>
    <row r="3615" spans="1:8" ht="45" x14ac:dyDescent="0.25">
      <c r="A3615" s="1" t="s">
        <v>3612</v>
      </c>
      <c r="B3615" s="1" t="str">
        <f>VLOOKUP(A3615, Kickstarter!B:C, 2, FALSE)</f>
        <v>a woman walks into a bar except she looks like a man and no one's serving drinks. one night only</v>
      </c>
      <c r="C3615" s="9">
        <f>VLOOKUP(A3615, Kickstarter!B:E, 3, FALSE)</f>
        <v>1250</v>
      </c>
      <c r="D3615">
        <f>VLOOKUP(A3615, Kickstarter!B:E, 4, FALSE)</f>
        <v>1250</v>
      </c>
      <c r="E3615" t="str">
        <f>VLOOKUP(A3615, Kickstarter!B:F, 5, FALSE)</f>
        <v>successful</v>
      </c>
      <c r="F3615" t="str">
        <f>VLOOKUP(A3615, Kickstarter!B:G, 6, FALSE)</f>
        <v>US</v>
      </c>
      <c r="G3615" t="str">
        <f>VLOOKUP(A3615, Kickstarter!B:H, 7, FALSE)</f>
        <v>USD</v>
      </c>
      <c r="H3615">
        <f>VLOOKUP(A3615, Kickstarter!B:I, 8, FALSE)</f>
        <v>1403964574</v>
      </c>
    </row>
    <row r="3616" spans="1:8" ht="60" x14ac:dyDescent="0.25">
      <c r="A3616" s="1" t="s">
        <v>3439</v>
      </c>
      <c r="B3616" s="1" t="str">
        <f>VLOOKUP(A3616, Kickstarter!B:C, 2, FALSE)</f>
        <v>LA-based team of professional actors and directors taking Rajiv Joseph's harrowing and romantic play to the Boulder community.</v>
      </c>
      <c r="C3616" s="9">
        <f>VLOOKUP(A3616, Kickstarter!B:E, 3, FALSE)</f>
        <v>5000</v>
      </c>
      <c r="D3616">
        <f>VLOOKUP(A3616, Kickstarter!B:E, 4, FALSE)</f>
        <v>5260.92</v>
      </c>
      <c r="E3616" t="str">
        <f>VLOOKUP(A3616, Kickstarter!B:F, 5, FALSE)</f>
        <v>successful</v>
      </c>
      <c r="F3616" t="str">
        <f>VLOOKUP(A3616, Kickstarter!B:G, 6, FALSE)</f>
        <v>US</v>
      </c>
      <c r="G3616" t="str">
        <f>VLOOKUP(A3616, Kickstarter!B:H, 7, FALSE)</f>
        <v>USD</v>
      </c>
      <c r="H3616">
        <f>VLOOKUP(A3616, Kickstarter!B:I, 8, FALSE)</f>
        <v>1405095300</v>
      </c>
    </row>
    <row r="3617" spans="1:8" ht="60" x14ac:dyDescent="0.25">
      <c r="A3617" s="1" t="s">
        <v>3613</v>
      </c>
      <c r="B3617" s="1" t="str">
        <f>VLOOKUP(A3617, Kickstarter!B:C, 2, FALSE)</f>
        <v>Bob is on the road. Bob is on the run. But from what? Will she make it to her destination and what will she find whens she gets there?</v>
      </c>
      <c r="C3617" s="9">
        <f>VLOOKUP(A3617, Kickstarter!B:E, 3, FALSE)</f>
        <v>2500</v>
      </c>
      <c r="D3617">
        <f>VLOOKUP(A3617, Kickstarter!B:E, 4, FALSE)</f>
        <v>2670</v>
      </c>
      <c r="E3617" t="str">
        <f>VLOOKUP(A3617, Kickstarter!B:F, 5, FALSE)</f>
        <v>successful</v>
      </c>
      <c r="F3617" t="str">
        <f>VLOOKUP(A3617, Kickstarter!B:G, 6, FALSE)</f>
        <v>GB</v>
      </c>
      <c r="G3617" t="str">
        <f>VLOOKUP(A3617, Kickstarter!B:H, 7, FALSE)</f>
        <v>GBP</v>
      </c>
      <c r="H3617">
        <f>VLOOKUP(A3617, Kickstarter!B:I, 8, FALSE)</f>
        <v>1449756896</v>
      </c>
    </row>
    <row r="3618" spans="1:8" ht="60" x14ac:dyDescent="0.25">
      <c r="A3618" s="1" t="s">
        <v>3614</v>
      </c>
      <c r="B3618" s="1" t="str">
        <f>VLOOKUP(A3618, Kickstarter!B:C, 2, FALSE)</f>
        <v>A vibrant, gender-inverted film-noir adaptation of Shakespeare's brutal comedy Taming of the Shrew, a visceral physical spectacle.</v>
      </c>
      <c r="C3618" s="9">
        <f>VLOOKUP(A3618, Kickstarter!B:E, 3, FALSE)</f>
        <v>2500</v>
      </c>
      <c r="D3618">
        <f>VLOOKUP(A3618, Kickstarter!B:E, 4, FALSE)</f>
        <v>3120</v>
      </c>
      <c r="E3618" t="str">
        <f>VLOOKUP(A3618, Kickstarter!B:F, 5, FALSE)</f>
        <v>successful</v>
      </c>
      <c r="F3618" t="str">
        <f>VLOOKUP(A3618, Kickstarter!B:G, 6, FALSE)</f>
        <v>GB</v>
      </c>
      <c r="G3618" t="str">
        <f>VLOOKUP(A3618, Kickstarter!B:H, 7, FALSE)</f>
        <v>GBP</v>
      </c>
      <c r="H3618">
        <f>VLOOKUP(A3618, Kickstarter!B:I, 8, FALSE)</f>
        <v>1426801664</v>
      </c>
    </row>
    <row r="3619" spans="1:8" ht="60" x14ac:dyDescent="0.25">
      <c r="A3619" s="1" t="s">
        <v>3615</v>
      </c>
      <c r="B3619" s="1" t="str">
        <f>VLOOKUP(A3619, Kickstarter!B:C, 2, FALSE)</f>
        <v>Venue hire and payment of designer for a darkly comic, all female play about power - losing it, wanting it and fighting to get it back</v>
      </c>
      <c r="C3619" s="9">
        <f>VLOOKUP(A3619, Kickstarter!B:E, 3, FALSE)</f>
        <v>740</v>
      </c>
      <c r="D3619">
        <f>VLOOKUP(A3619, Kickstarter!B:E, 4, FALSE)</f>
        <v>880</v>
      </c>
      <c r="E3619" t="str">
        <f>VLOOKUP(A3619, Kickstarter!B:F, 5, FALSE)</f>
        <v>successful</v>
      </c>
      <c r="F3619" t="str">
        <f>VLOOKUP(A3619, Kickstarter!B:G, 6, FALSE)</f>
        <v>GB</v>
      </c>
      <c r="G3619" t="str">
        <f>VLOOKUP(A3619, Kickstarter!B:H, 7, FALSE)</f>
        <v>GBP</v>
      </c>
      <c r="H3619">
        <f>VLOOKUP(A3619, Kickstarter!B:I, 8, FALSE)</f>
        <v>1488240000</v>
      </c>
    </row>
    <row r="3620" spans="1:8" ht="60" x14ac:dyDescent="0.25">
      <c r="A3620" s="1" t="s">
        <v>3616</v>
      </c>
      <c r="B3620" s="1" t="str">
        <f>VLOOKUP(A3620, Kickstarter!B:C, 2, FALSE)</f>
        <v>The play yet to be described as "A surefire Edinburgh Fringe Festival Cult Hit". Coming to the Underbelly, Edinburgh, 5th-30th August.</v>
      </c>
      <c r="C3620" s="9">
        <f>VLOOKUP(A3620, Kickstarter!B:E, 3, FALSE)</f>
        <v>2000</v>
      </c>
      <c r="D3620">
        <f>VLOOKUP(A3620, Kickstarter!B:E, 4, FALSE)</f>
        <v>2020</v>
      </c>
      <c r="E3620" t="str">
        <f>VLOOKUP(A3620, Kickstarter!B:F, 5, FALSE)</f>
        <v>successful</v>
      </c>
      <c r="F3620" t="str">
        <f>VLOOKUP(A3620, Kickstarter!B:G, 6, FALSE)</f>
        <v>GB</v>
      </c>
      <c r="G3620" t="str">
        <f>VLOOKUP(A3620, Kickstarter!B:H, 7, FALSE)</f>
        <v>GBP</v>
      </c>
      <c r="H3620">
        <f>VLOOKUP(A3620, Kickstarter!B:I, 8, FALSE)</f>
        <v>1433343850</v>
      </c>
    </row>
    <row r="3621" spans="1:8" ht="60" x14ac:dyDescent="0.25">
      <c r="A3621" s="1" t="s">
        <v>3617</v>
      </c>
      <c r="B3621" s="1" t="str">
        <f>VLOOKUP(A3621, Kickstarter!B:C, 2, FALSE)</f>
        <v>We are a fledgling theatre company based in Atlanta looking to fund our first show, Sincerity Forever by playwright Mac Wellman.</v>
      </c>
      <c r="C3621" s="9">
        <f>VLOOKUP(A3621, Kickstarter!B:E, 3, FALSE)</f>
        <v>1000</v>
      </c>
      <c r="D3621">
        <f>VLOOKUP(A3621, Kickstarter!B:E, 4, FALSE)</f>
        <v>1130</v>
      </c>
      <c r="E3621" t="str">
        <f>VLOOKUP(A3621, Kickstarter!B:F, 5, FALSE)</f>
        <v>successful</v>
      </c>
      <c r="F3621" t="str">
        <f>VLOOKUP(A3621, Kickstarter!B:G, 6, FALSE)</f>
        <v>US</v>
      </c>
      <c r="G3621" t="str">
        <f>VLOOKUP(A3621, Kickstarter!B:H, 7, FALSE)</f>
        <v>USD</v>
      </c>
      <c r="H3621">
        <f>VLOOKUP(A3621, Kickstarter!B:I, 8, FALSE)</f>
        <v>1479592800</v>
      </c>
    </row>
    <row r="3622" spans="1:8" ht="60" x14ac:dyDescent="0.25">
      <c r="A3622" s="1" t="s">
        <v>3618</v>
      </c>
      <c r="B3622" s="1" t="str">
        <f>VLOOKUP(A3622, Kickstarter!B:C, 2, FALSE)</f>
        <v>An Irish show about mental illness though the eyes of the man experiencing it. Support this show and help get it to Boulder and NYC.</v>
      </c>
      <c r="C3622" s="9">
        <f>VLOOKUP(A3622, Kickstarter!B:E, 3, FALSE)</f>
        <v>10500</v>
      </c>
      <c r="D3622">
        <f>VLOOKUP(A3622, Kickstarter!B:E, 4, FALSE)</f>
        <v>11045</v>
      </c>
      <c r="E3622" t="str">
        <f>VLOOKUP(A3622, Kickstarter!B:F, 5, FALSE)</f>
        <v>successful</v>
      </c>
      <c r="F3622" t="str">
        <f>VLOOKUP(A3622, Kickstarter!B:G, 6, FALSE)</f>
        <v>US</v>
      </c>
      <c r="G3622" t="str">
        <f>VLOOKUP(A3622, Kickstarter!B:H, 7, FALSE)</f>
        <v>USD</v>
      </c>
      <c r="H3622">
        <f>VLOOKUP(A3622, Kickstarter!B:I, 8, FALSE)</f>
        <v>1425528000</v>
      </c>
    </row>
    <row r="3623" spans="1:8" ht="60" x14ac:dyDescent="0.25">
      <c r="A3623" s="1" t="s">
        <v>3619</v>
      </c>
      <c r="B3623" s="1" t="str">
        <f>VLOOKUP(A3623, Kickstarter!B:C, 2, FALSE)</f>
        <v>Bare Theatre and Sonorous Road collaborate on the NC debut of  Allan Maule's gamer fantasy play that was extended in New York.</v>
      </c>
      <c r="C3623" s="9">
        <f>VLOOKUP(A3623, Kickstarter!B:E, 3, FALSE)</f>
        <v>3000</v>
      </c>
      <c r="D3623">
        <f>VLOOKUP(A3623, Kickstarter!B:E, 4, FALSE)</f>
        <v>3292</v>
      </c>
      <c r="E3623" t="str">
        <f>VLOOKUP(A3623, Kickstarter!B:F, 5, FALSE)</f>
        <v>successful</v>
      </c>
      <c r="F3623" t="str">
        <f>VLOOKUP(A3623, Kickstarter!B:G, 6, FALSE)</f>
        <v>US</v>
      </c>
      <c r="G3623" t="str">
        <f>VLOOKUP(A3623, Kickstarter!B:H, 7, FALSE)</f>
        <v>USD</v>
      </c>
      <c r="H3623">
        <f>VLOOKUP(A3623, Kickstarter!B:I, 8, FALSE)</f>
        <v>1475269200</v>
      </c>
    </row>
    <row r="3624" spans="1:8" ht="30" x14ac:dyDescent="0.25">
      <c r="A3624" s="1" t="s">
        <v>3620</v>
      </c>
      <c r="B3624" s="1" t="str">
        <f>VLOOKUP(A3624, Kickstarter!B:C, 2, FALSE)</f>
        <v>5 actors. 39 characters. 1 epic adventure. Presented by the Cradle Theatre Company.</v>
      </c>
      <c r="C3624" s="9">
        <f>VLOOKUP(A3624, Kickstarter!B:E, 3, FALSE)</f>
        <v>1000</v>
      </c>
      <c r="D3624">
        <f>VLOOKUP(A3624, Kickstarter!B:E, 4, FALSE)</f>
        <v>1000.99</v>
      </c>
      <c r="E3624" t="str">
        <f>VLOOKUP(A3624, Kickstarter!B:F, 5, FALSE)</f>
        <v>successful</v>
      </c>
      <c r="F3624" t="str">
        <f>VLOOKUP(A3624, Kickstarter!B:G, 6, FALSE)</f>
        <v>US</v>
      </c>
      <c r="G3624" t="str">
        <f>VLOOKUP(A3624, Kickstarter!B:H, 7, FALSE)</f>
        <v>USD</v>
      </c>
      <c r="H3624">
        <f>VLOOKUP(A3624, Kickstarter!B:I, 8, FALSE)</f>
        <v>1411874580</v>
      </c>
    </row>
    <row r="3625" spans="1:8" ht="45" x14ac:dyDescent="0.25">
      <c r="A3625" s="1" t="s">
        <v>3621</v>
      </c>
      <c r="B3625" s="1" t="str">
        <f>VLOOKUP(A3625, Kickstarter!B:C, 2, FALSE)</f>
        <v>An original play exploring the complications of romantic relationships in all forms.</v>
      </c>
      <c r="C3625" s="9">
        <f>VLOOKUP(A3625, Kickstarter!B:E, 3, FALSE)</f>
        <v>2500</v>
      </c>
      <c r="D3625">
        <f>VLOOKUP(A3625, Kickstarter!B:E, 4, FALSE)</f>
        <v>3000</v>
      </c>
      <c r="E3625" t="str">
        <f>VLOOKUP(A3625, Kickstarter!B:F, 5, FALSE)</f>
        <v>successful</v>
      </c>
      <c r="F3625" t="str">
        <f>VLOOKUP(A3625, Kickstarter!B:G, 6, FALSE)</f>
        <v>US</v>
      </c>
      <c r="G3625" t="str">
        <f>VLOOKUP(A3625, Kickstarter!B:H, 7, FALSE)</f>
        <v>USD</v>
      </c>
      <c r="H3625">
        <f>VLOOKUP(A3625, Kickstarter!B:I, 8, FALSE)</f>
        <v>1406358000</v>
      </c>
    </row>
    <row r="3626" spans="1:8" ht="75" x14ac:dyDescent="0.25">
      <c r="A3626" s="1" t="s">
        <v>3622</v>
      </c>
      <c r="B3626" s="1" t="str">
        <f>VLOOKUP(A3626, Kickstarter!B:C, 2, FALSE)</f>
        <v>â€œThe Event of a Lifetimeâ€¦â€
After the books stopped selling, and family disappears..the next event is closer than expected for him.</v>
      </c>
      <c r="C3626" s="9">
        <f>VLOOKUP(A3626, Kickstarter!B:E, 3, FALSE)</f>
        <v>3000</v>
      </c>
      <c r="D3626">
        <f>VLOOKUP(A3626, Kickstarter!B:E, 4, FALSE)</f>
        <v>3148</v>
      </c>
      <c r="E3626" t="str">
        <f>VLOOKUP(A3626, Kickstarter!B:F, 5, FALSE)</f>
        <v>successful</v>
      </c>
      <c r="F3626" t="str">
        <f>VLOOKUP(A3626, Kickstarter!B:G, 6, FALSE)</f>
        <v>US</v>
      </c>
      <c r="G3626" t="str">
        <f>VLOOKUP(A3626, Kickstarter!B:H, 7, FALSE)</f>
        <v>USD</v>
      </c>
      <c r="H3626">
        <f>VLOOKUP(A3626, Kickstarter!B:I, 8, FALSE)</f>
        <v>1471977290</v>
      </c>
    </row>
    <row r="3627" spans="1:8" ht="60" x14ac:dyDescent="0.25">
      <c r="A3627" s="1" t="s">
        <v>3623</v>
      </c>
      <c r="B3627" s="1" t="str">
        <f>VLOOKUP(A3627, Kickstarter!B:C, 2, FALSE)</f>
        <v>Help us run Leithâ€™s acclaimed, year round pub theatre VPT as part of Edinburgh Fringe 2015. Presenting 72 short plays over two weeks.</v>
      </c>
      <c r="C3627" s="9">
        <f>VLOOKUP(A3627, Kickstarter!B:E, 3, FALSE)</f>
        <v>3000</v>
      </c>
      <c r="D3627">
        <f>VLOOKUP(A3627, Kickstarter!B:E, 4, FALSE)</f>
        <v>3080</v>
      </c>
      <c r="E3627" t="str">
        <f>VLOOKUP(A3627, Kickstarter!B:F, 5, FALSE)</f>
        <v>successful</v>
      </c>
      <c r="F3627" t="str">
        <f>VLOOKUP(A3627, Kickstarter!B:G, 6, FALSE)</f>
        <v>GB</v>
      </c>
      <c r="G3627" t="str">
        <f>VLOOKUP(A3627, Kickstarter!B:H, 7, FALSE)</f>
        <v>GBP</v>
      </c>
      <c r="H3627">
        <f>VLOOKUP(A3627, Kickstarter!B:I, 8, FALSE)</f>
        <v>1435851577</v>
      </c>
    </row>
    <row r="3628" spans="1:8" ht="60" x14ac:dyDescent="0.25">
      <c r="A3628" s="1" t="s">
        <v>3624</v>
      </c>
      <c r="B3628" s="1" t="str">
        <f>VLOOKUP(A3628, Kickstarter!B:C, 2, FALSE)</f>
        <v>The first four-week performance run for our dance-theatre company, Geste Records, to be performed at The Yard Theatre in September.</v>
      </c>
      <c r="C3628" s="9">
        <f>VLOOKUP(A3628, Kickstarter!B:E, 3, FALSE)</f>
        <v>4000</v>
      </c>
      <c r="D3628">
        <f>VLOOKUP(A3628, Kickstarter!B:E, 4, FALSE)</f>
        <v>4073</v>
      </c>
      <c r="E3628" t="str">
        <f>VLOOKUP(A3628, Kickstarter!B:F, 5, FALSE)</f>
        <v>successful</v>
      </c>
      <c r="F3628" t="str">
        <f>VLOOKUP(A3628, Kickstarter!B:G, 6, FALSE)</f>
        <v>GB</v>
      </c>
      <c r="G3628" t="str">
        <f>VLOOKUP(A3628, Kickstarter!B:H, 7, FALSE)</f>
        <v>GBP</v>
      </c>
      <c r="H3628">
        <f>VLOOKUP(A3628, Kickstarter!B:I, 8, FALSE)</f>
        <v>1408204857</v>
      </c>
    </row>
    <row r="3629" spans="1:8" ht="60" x14ac:dyDescent="0.25">
      <c r="A3629" s="1" t="s">
        <v>3625</v>
      </c>
      <c r="B3629" s="1" t="str">
        <f>VLOOKUP(A3629, Kickstarter!B:C, 2, FALSE)</f>
        <v>One Shot Theatre Company is an organization that promotes youth theatre for social change, putting on shows that open a social dialogue</v>
      </c>
      <c r="C3629" s="9">
        <f>VLOOKUP(A3629, Kickstarter!B:E, 3, FALSE)</f>
        <v>2000</v>
      </c>
      <c r="D3629">
        <f>VLOOKUP(A3629, Kickstarter!B:E, 4, FALSE)</f>
        <v>2000</v>
      </c>
      <c r="E3629" t="str">
        <f>VLOOKUP(A3629, Kickstarter!B:F, 5, FALSE)</f>
        <v>successful</v>
      </c>
      <c r="F3629" t="str">
        <f>VLOOKUP(A3629, Kickstarter!B:G, 6, FALSE)</f>
        <v>US</v>
      </c>
      <c r="G3629" t="str">
        <f>VLOOKUP(A3629, Kickstarter!B:H, 7, FALSE)</f>
        <v>USD</v>
      </c>
      <c r="H3629">
        <f>VLOOKUP(A3629, Kickstarter!B:I, 8, FALSE)</f>
        <v>1463803140</v>
      </c>
    </row>
    <row r="3630" spans="1:8" ht="60" x14ac:dyDescent="0.25">
      <c r="A3630" s="1" t="s">
        <v>3626</v>
      </c>
      <c r="B3630" s="1" t="str">
        <f>VLOOKUP(A3630, Kickstarter!B:C, 2, FALSE)</f>
        <v>I am asking for public funding to help put together a musical tribute titled "Blast From The Past" reenacting famous HipHop, RnB acts.</v>
      </c>
      <c r="C3630" s="9">
        <f>VLOOKUP(A3630, Kickstarter!B:E, 3, FALSE)</f>
        <v>100000</v>
      </c>
      <c r="D3630">
        <f>VLOOKUP(A3630, Kickstarter!B:E, 4, FALSE)</f>
        <v>0</v>
      </c>
      <c r="E3630" t="str">
        <f>VLOOKUP(A3630, Kickstarter!B:F, 5, FALSE)</f>
        <v>failed</v>
      </c>
      <c r="F3630" t="str">
        <f>VLOOKUP(A3630, Kickstarter!B:G, 6, FALSE)</f>
        <v>US</v>
      </c>
      <c r="G3630" t="str">
        <f>VLOOKUP(A3630, Kickstarter!B:H, 7, FALSE)</f>
        <v>USD</v>
      </c>
      <c r="H3630">
        <f>VLOOKUP(A3630, Kickstarter!B:I, 8, FALSE)</f>
        <v>1450040396</v>
      </c>
    </row>
    <row r="3631" spans="1:8" ht="60" x14ac:dyDescent="0.25">
      <c r="A3631" s="1" t="s">
        <v>3627</v>
      </c>
      <c r="B3631" s="1" t="str">
        <f>VLOOKUP(A3631, Kickstarter!B:C, 2, FALSE)</f>
        <v>Introducing a high class environmentally friendly, vegan, adult cabaret theater in Chicago with unique on, and off stage entertainment.</v>
      </c>
      <c r="C3631" s="9">
        <f>VLOOKUP(A3631, Kickstarter!B:E, 3, FALSE)</f>
        <v>1000000</v>
      </c>
      <c r="D3631">
        <f>VLOOKUP(A3631, Kickstarter!B:E, 4, FALSE)</f>
        <v>2</v>
      </c>
      <c r="E3631" t="str">
        <f>VLOOKUP(A3631, Kickstarter!B:F, 5, FALSE)</f>
        <v>failed</v>
      </c>
      <c r="F3631" t="str">
        <f>VLOOKUP(A3631, Kickstarter!B:G, 6, FALSE)</f>
        <v>US</v>
      </c>
      <c r="G3631" t="str">
        <f>VLOOKUP(A3631, Kickstarter!B:H, 7, FALSE)</f>
        <v>USD</v>
      </c>
      <c r="H3631">
        <f>VLOOKUP(A3631, Kickstarter!B:I, 8, FALSE)</f>
        <v>1462467600</v>
      </c>
    </row>
    <row r="3632" spans="1:8" ht="60" x14ac:dyDescent="0.25">
      <c r="A3632" s="1" t="s">
        <v>3628</v>
      </c>
      <c r="B3632" s="1" t="str">
        <f>VLOOKUP(A3632, Kickstarter!B:C, 2, FALSE)</f>
        <v>The Jeremy Kyle Show offers so much subject matter to create an opera with.  Along with his brilliant put downs it could be excellent!</v>
      </c>
      <c r="C3632" s="9">
        <f>VLOOKUP(A3632, Kickstarter!B:E, 3, FALSE)</f>
        <v>3000</v>
      </c>
      <c r="D3632">
        <f>VLOOKUP(A3632, Kickstarter!B:E, 4, FALSE)</f>
        <v>1</v>
      </c>
      <c r="E3632" t="str">
        <f>VLOOKUP(A3632, Kickstarter!B:F, 5, FALSE)</f>
        <v>failed</v>
      </c>
      <c r="F3632" t="str">
        <f>VLOOKUP(A3632, Kickstarter!B:G, 6, FALSE)</f>
        <v>GB</v>
      </c>
      <c r="G3632" t="str">
        <f>VLOOKUP(A3632, Kickstarter!B:H, 7, FALSE)</f>
        <v>GBP</v>
      </c>
      <c r="H3632">
        <f>VLOOKUP(A3632, Kickstarter!B:I, 8, FALSE)</f>
        <v>1417295990</v>
      </c>
    </row>
    <row r="3633" spans="1:8" ht="60" x14ac:dyDescent="0.25">
      <c r="A3633" s="1" t="s">
        <v>3629</v>
      </c>
      <c r="B3633" s="1" t="str">
        <f>VLOOKUP(A3633, Kickstarter!B:C, 2, FALSE)</f>
        <v>A revival of Shadowbox Live's Off-Broadway Rock Opera to uncompromisingly explore the darker urges of humankind. But we need your help!</v>
      </c>
      <c r="C3633" s="9">
        <f>VLOOKUP(A3633, Kickstarter!B:E, 3, FALSE)</f>
        <v>17100</v>
      </c>
      <c r="D3633">
        <f>VLOOKUP(A3633, Kickstarter!B:E, 4, FALSE)</f>
        <v>8725</v>
      </c>
      <c r="E3633" t="str">
        <f>VLOOKUP(A3633, Kickstarter!B:F, 5, FALSE)</f>
        <v>failed</v>
      </c>
      <c r="F3633" t="str">
        <f>VLOOKUP(A3633, Kickstarter!B:G, 6, FALSE)</f>
        <v>US</v>
      </c>
      <c r="G3633" t="str">
        <f>VLOOKUP(A3633, Kickstarter!B:H, 7, FALSE)</f>
        <v>USD</v>
      </c>
      <c r="H3633">
        <f>VLOOKUP(A3633, Kickstarter!B:I, 8, FALSE)</f>
        <v>1411444740</v>
      </c>
    </row>
    <row r="3634" spans="1:8" ht="60" x14ac:dyDescent="0.25">
      <c r="A3634" s="1" t="s">
        <v>3630</v>
      </c>
      <c r="B3634" s="1" t="str">
        <f>VLOOKUP(A3634, Kickstarter!B:C, 2, FALSE)</f>
        <v>A professional musical revue. First performed in 2013 as a short tour, to be embarking on a full length tour across the UK in 2015!</v>
      </c>
      <c r="C3634" s="9">
        <f>VLOOKUP(A3634, Kickstarter!B:E, 3, FALSE)</f>
        <v>500</v>
      </c>
      <c r="D3634">
        <f>VLOOKUP(A3634, Kickstarter!B:E, 4, FALSE)</f>
        <v>100</v>
      </c>
      <c r="E3634" t="str">
        <f>VLOOKUP(A3634, Kickstarter!B:F, 5, FALSE)</f>
        <v>failed</v>
      </c>
      <c r="F3634" t="str">
        <f>VLOOKUP(A3634, Kickstarter!B:G, 6, FALSE)</f>
        <v>GB</v>
      </c>
      <c r="G3634" t="str">
        <f>VLOOKUP(A3634, Kickstarter!B:H, 7, FALSE)</f>
        <v>GBP</v>
      </c>
      <c r="H3634">
        <f>VLOOKUP(A3634, Kickstarter!B:I, 8, FALSE)</f>
        <v>1416781749</v>
      </c>
    </row>
    <row r="3635" spans="1:8" ht="45" x14ac:dyDescent="0.25">
      <c r="A3635" s="1" t="s">
        <v>3631</v>
      </c>
      <c r="B3635" s="1" t="str">
        <f>VLOOKUP(A3635, Kickstarter!B:C, 2, FALSE)</f>
        <v>SMOKEY AND THE BANDIT: THE MUSICAL
The classic film, characters and music you love, on stage, LIVE!</v>
      </c>
      <c r="C3635" s="9">
        <f>VLOOKUP(A3635, Kickstarter!B:E, 3, FALSE)</f>
        <v>5000</v>
      </c>
      <c r="D3635">
        <f>VLOOKUP(A3635, Kickstarter!B:E, 4, FALSE)</f>
        <v>1762</v>
      </c>
      <c r="E3635" t="str">
        <f>VLOOKUP(A3635, Kickstarter!B:F, 5, FALSE)</f>
        <v>failed</v>
      </c>
      <c r="F3635" t="str">
        <f>VLOOKUP(A3635, Kickstarter!B:G, 6, FALSE)</f>
        <v>US</v>
      </c>
      <c r="G3635" t="str">
        <f>VLOOKUP(A3635, Kickstarter!B:H, 7, FALSE)</f>
        <v>USD</v>
      </c>
      <c r="H3635">
        <f>VLOOKUP(A3635, Kickstarter!B:I, 8, FALSE)</f>
        <v>1479517200</v>
      </c>
    </row>
    <row r="3636" spans="1:8" ht="60" x14ac:dyDescent="0.25">
      <c r="A3636" s="1" t="s">
        <v>3632</v>
      </c>
      <c r="B3636" s="1" t="str">
        <f>VLOOKUP(A3636, Kickstarter!B:C, 2, FALSE)</f>
        <v>Alice is an original musical for all ages with a unique new story based on Alice's Adventures in Wonderland, premiering in summer 2017.</v>
      </c>
      <c r="C3636" s="9">
        <f>VLOOKUP(A3636, Kickstarter!B:E, 3, FALSE)</f>
        <v>75000</v>
      </c>
      <c r="D3636">
        <f>VLOOKUP(A3636, Kickstarter!B:E, 4, FALSE)</f>
        <v>3185</v>
      </c>
      <c r="E3636" t="str">
        <f>VLOOKUP(A3636, Kickstarter!B:F, 5, FALSE)</f>
        <v>failed</v>
      </c>
      <c r="F3636" t="str">
        <f>VLOOKUP(A3636, Kickstarter!B:G, 6, FALSE)</f>
        <v>CA</v>
      </c>
      <c r="G3636" t="str">
        <f>VLOOKUP(A3636, Kickstarter!B:H, 7, FALSE)</f>
        <v>CAD</v>
      </c>
      <c r="H3636">
        <f>VLOOKUP(A3636, Kickstarter!B:I, 8, FALSE)</f>
        <v>1484366340</v>
      </c>
    </row>
    <row r="3637" spans="1:8" ht="30" x14ac:dyDescent="0.25">
      <c r="A3637" s="1" t="s">
        <v>3633</v>
      </c>
      <c r="B3637" s="1" t="str">
        <f>VLOOKUP(A3637, Kickstarter!B:C, 2, FALSE)</f>
        <v>Mary's Son is a pop opera about Jesus and the hope he brings to all people.</v>
      </c>
      <c r="C3637" s="9">
        <f>VLOOKUP(A3637, Kickstarter!B:E, 3, FALSE)</f>
        <v>3500</v>
      </c>
      <c r="D3637">
        <f>VLOOKUP(A3637, Kickstarter!B:E, 4, FALSE)</f>
        <v>1276</v>
      </c>
      <c r="E3637" t="str">
        <f>VLOOKUP(A3637, Kickstarter!B:F, 5, FALSE)</f>
        <v>failed</v>
      </c>
      <c r="F3637" t="str">
        <f>VLOOKUP(A3637, Kickstarter!B:G, 6, FALSE)</f>
        <v>US</v>
      </c>
      <c r="G3637" t="str">
        <f>VLOOKUP(A3637, Kickstarter!B:H, 7, FALSE)</f>
        <v>USD</v>
      </c>
      <c r="H3637">
        <f>VLOOKUP(A3637, Kickstarter!B:I, 8, FALSE)</f>
        <v>1461186676</v>
      </c>
    </row>
    <row r="3638" spans="1:8" ht="45" x14ac:dyDescent="0.25">
      <c r="A3638" s="1" t="s">
        <v>3634</v>
      </c>
      <c r="B3638" s="1" t="str">
        <f>VLOOKUP(A3638, Kickstarter!B:C, 2, FALSE)</f>
        <v>The Brotherâ€™s of B-block is a musical play. A new take on "OZ" 
The Wizard of OZ meets HBO's OZ.</v>
      </c>
      <c r="C3638" s="9">
        <f>VLOOKUP(A3638, Kickstarter!B:E, 3, FALSE)</f>
        <v>150000</v>
      </c>
      <c r="D3638">
        <f>VLOOKUP(A3638, Kickstarter!B:E, 4, FALSE)</f>
        <v>0</v>
      </c>
      <c r="E3638" t="str">
        <f>VLOOKUP(A3638, Kickstarter!B:F, 5, FALSE)</f>
        <v>failed</v>
      </c>
      <c r="F3638" t="str">
        <f>VLOOKUP(A3638, Kickstarter!B:G, 6, FALSE)</f>
        <v>US</v>
      </c>
      <c r="G3638" t="str">
        <f>VLOOKUP(A3638, Kickstarter!B:H, 7, FALSE)</f>
        <v>USD</v>
      </c>
      <c r="H3638">
        <f>VLOOKUP(A3638, Kickstarter!B:I, 8, FALSE)</f>
        <v>1442248829</v>
      </c>
    </row>
    <row r="3639" spans="1:8" ht="60" x14ac:dyDescent="0.25">
      <c r="A3639" s="1" t="s">
        <v>3635</v>
      </c>
      <c r="B3639" s="1" t="str">
        <f>VLOOKUP(A3639, Kickstarter!B:C, 2, FALSE)</f>
        <v>THE BALLAD OF DOWNTOWN JAKE is a newly created contemporary music drama that is schedule to premiere in Phoenix, AZ in March 2015.</v>
      </c>
      <c r="C3639" s="9">
        <f>VLOOKUP(A3639, Kickstarter!B:E, 3, FALSE)</f>
        <v>3000</v>
      </c>
      <c r="D3639">
        <f>VLOOKUP(A3639, Kickstarter!B:E, 4, FALSE)</f>
        <v>926</v>
      </c>
      <c r="E3639" t="str">
        <f>VLOOKUP(A3639, Kickstarter!B:F, 5, FALSE)</f>
        <v>failed</v>
      </c>
      <c r="F3639" t="str">
        <f>VLOOKUP(A3639, Kickstarter!B:G, 6, FALSE)</f>
        <v>US</v>
      </c>
      <c r="G3639" t="str">
        <f>VLOOKUP(A3639, Kickstarter!B:H, 7, FALSE)</f>
        <v>USD</v>
      </c>
      <c r="H3639">
        <f>VLOOKUP(A3639, Kickstarter!B:I, 8, FALSE)</f>
        <v>1420130935</v>
      </c>
    </row>
    <row r="3640" spans="1:8" ht="30" x14ac:dyDescent="0.25">
      <c r="A3640" s="1" t="s">
        <v>3636</v>
      </c>
      <c r="B3640" s="1" t="str">
        <f>VLOOKUP(A3640, Kickstarter!B:C, 2, FALSE)</f>
        <v>A rock and roll journey that explores love, loss, redemption, duality and ascension.</v>
      </c>
      <c r="C3640" s="9">
        <f>VLOOKUP(A3640, Kickstarter!B:E, 3, FALSE)</f>
        <v>3300</v>
      </c>
      <c r="D3640">
        <f>VLOOKUP(A3640, Kickstarter!B:E, 4, FALSE)</f>
        <v>216</v>
      </c>
      <c r="E3640" t="str">
        <f>VLOOKUP(A3640, Kickstarter!B:F, 5, FALSE)</f>
        <v>failed</v>
      </c>
      <c r="F3640" t="str">
        <f>VLOOKUP(A3640, Kickstarter!B:G, 6, FALSE)</f>
        <v>CA</v>
      </c>
      <c r="G3640" t="str">
        <f>VLOOKUP(A3640, Kickstarter!B:H, 7, FALSE)</f>
        <v>CAD</v>
      </c>
      <c r="H3640">
        <f>VLOOKUP(A3640, Kickstarter!B:I, 8, FALSE)</f>
        <v>1429456132</v>
      </c>
    </row>
    <row r="3641" spans="1:8" ht="60" x14ac:dyDescent="0.25">
      <c r="A3641" s="1" t="s">
        <v>3637</v>
      </c>
      <c r="B3641" s="1" t="str">
        <f>VLOOKUP(A3641, Kickstarter!B:C, 2, FALSE)</f>
        <v>POE is a tragicomic musical about the life and works of Edgar Poe, with Death as his therapist helping him find peace in the beyond.</v>
      </c>
      <c r="C3641" s="9">
        <f>VLOOKUP(A3641, Kickstarter!B:E, 3, FALSE)</f>
        <v>25000</v>
      </c>
      <c r="D3641">
        <f>VLOOKUP(A3641, Kickstarter!B:E, 4, FALSE)</f>
        <v>1</v>
      </c>
      <c r="E3641" t="str">
        <f>VLOOKUP(A3641, Kickstarter!B:F, 5, FALSE)</f>
        <v>failed</v>
      </c>
      <c r="F3641" t="str">
        <f>VLOOKUP(A3641, Kickstarter!B:G, 6, FALSE)</f>
        <v>US</v>
      </c>
      <c r="G3641" t="str">
        <f>VLOOKUP(A3641, Kickstarter!B:H, 7, FALSE)</f>
        <v>USD</v>
      </c>
      <c r="H3641">
        <f>VLOOKUP(A3641, Kickstarter!B:I, 8, FALSE)</f>
        <v>1475853060</v>
      </c>
    </row>
    <row r="3642" spans="1:8" ht="75" x14ac:dyDescent="0.25">
      <c r="A3642" s="1" t="s">
        <v>3638</v>
      </c>
      <c r="B3642" s="1" t="str">
        <f>VLOOKUP(A3642, Kickstarter!B:C, 2, FALSE)</f>
        <v>Help us bring the SPRING AWAKENING to Frederick, MD! 
We're producing a project for young adults and could use your help.</v>
      </c>
      <c r="C3642" s="9">
        <f>VLOOKUP(A3642, Kickstarter!B:E, 3, FALSE)</f>
        <v>1000</v>
      </c>
      <c r="D3642">
        <f>VLOOKUP(A3642, Kickstarter!B:E, 4, FALSE)</f>
        <v>55</v>
      </c>
      <c r="E3642" t="str">
        <f>VLOOKUP(A3642, Kickstarter!B:F, 5, FALSE)</f>
        <v>failed</v>
      </c>
      <c r="F3642" t="str">
        <f>VLOOKUP(A3642, Kickstarter!B:G, 6, FALSE)</f>
        <v>US</v>
      </c>
      <c r="G3642" t="str">
        <f>VLOOKUP(A3642, Kickstarter!B:H, 7, FALSE)</f>
        <v>USD</v>
      </c>
      <c r="H3642">
        <f>VLOOKUP(A3642, Kickstarter!B:I, 8, FALSE)</f>
        <v>1431283530</v>
      </c>
    </row>
    <row r="3643" spans="1:8" ht="60" x14ac:dyDescent="0.25">
      <c r="A3643" s="1" t="s">
        <v>3639</v>
      </c>
      <c r="B3643" s="1" t="str">
        <f>VLOOKUP(A3643, Kickstarter!B:C, 2, FALSE)</f>
        <v>See Pryor from his teenage years to his last breath featuring his past wives, closest friends. &amp; his fan favorite character Mudbone.</v>
      </c>
      <c r="C3643" s="9">
        <f>VLOOKUP(A3643, Kickstarter!B:E, 3, FALSE)</f>
        <v>3000</v>
      </c>
      <c r="D3643">
        <f>VLOOKUP(A3643, Kickstarter!B:E, 4, FALSE)</f>
        <v>0</v>
      </c>
      <c r="E3643" t="str">
        <f>VLOOKUP(A3643, Kickstarter!B:F, 5, FALSE)</f>
        <v>failed</v>
      </c>
      <c r="F3643" t="str">
        <f>VLOOKUP(A3643, Kickstarter!B:G, 6, FALSE)</f>
        <v>US</v>
      </c>
      <c r="G3643" t="str">
        <f>VLOOKUP(A3643, Kickstarter!B:H, 7, FALSE)</f>
        <v>USD</v>
      </c>
      <c r="H3643">
        <f>VLOOKUP(A3643, Kickstarter!B:I, 8, FALSE)</f>
        <v>1412485200</v>
      </c>
    </row>
    <row r="3644" spans="1:8" ht="60" x14ac:dyDescent="0.25">
      <c r="A3644" s="1" t="s">
        <v>3640</v>
      </c>
      <c r="B3644" s="1" t="str">
        <f>VLOOKUP(A3644, Kickstarter!B:C, 2, FALSE)</f>
        <v>All the world's a stage...
It is my biggest dream to perform my own, selfcreated musical with lots of kids as big as I am able to.</v>
      </c>
      <c r="C3644" s="9">
        <f>VLOOKUP(A3644, Kickstarter!B:E, 3, FALSE)</f>
        <v>700</v>
      </c>
      <c r="D3644">
        <f>VLOOKUP(A3644, Kickstarter!B:E, 4, FALSE)</f>
        <v>15</v>
      </c>
      <c r="E3644" t="str">
        <f>VLOOKUP(A3644, Kickstarter!B:F, 5, FALSE)</f>
        <v>failed</v>
      </c>
      <c r="F3644" t="str">
        <f>VLOOKUP(A3644, Kickstarter!B:G, 6, FALSE)</f>
        <v>DE</v>
      </c>
      <c r="G3644" t="str">
        <f>VLOOKUP(A3644, Kickstarter!B:H, 7, FALSE)</f>
        <v>EUR</v>
      </c>
      <c r="H3644">
        <f>VLOOKUP(A3644, Kickstarter!B:I, 8, FALSE)</f>
        <v>1448902800</v>
      </c>
    </row>
    <row r="3645" spans="1:8" ht="45" x14ac:dyDescent="0.25">
      <c r="A3645" s="1" t="s">
        <v>3641</v>
      </c>
      <c r="B3645" s="1" t="str">
        <f>VLOOKUP(A3645, Kickstarter!B:C, 2, FALSE)</f>
        <v>It feels like the first time. Like the very first time everyone's coming-of-age comes to the stage. Think 'Wicked', with bad acne.</v>
      </c>
      <c r="C3645" s="9">
        <f>VLOOKUP(A3645, Kickstarter!B:E, 3, FALSE)</f>
        <v>25000</v>
      </c>
      <c r="D3645">
        <f>VLOOKUP(A3645, Kickstarter!B:E, 4, FALSE)</f>
        <v>0</v>
      </c>
      <c r="E3645" t="str">
        <f>VLOOKUP(A3645, Kickstarter!B:F, 5, FALSE)</f>
        <v>failed</v>
      </c>
      <c r="F3645" t="str">
        <f>VLOOKUP(A3645, Kickstarter!B:G, 6, FALSE)</f>
        <v>US</v>
      </c>
      <c r="G3645" t="str">
        <f>VLOOKUP(A3645, Kickstarter!B:H, 7, FALSE)</f>
        <v>USD</v>
      </c>
      <c r="H3645">
        <f>VLOOKUP(A3645, Kickstarter!B:I, 8, FALSE)</f>
        <v>1447734439</v>
      </c>
    </row>
    <row r="3646" spans="1:8" ht="45" x14ac:dyDescent="0.25">
      <c r="A3646" s="1" t="s">
        <v>3642</v>
      </c>
      <c r="B3646" s="1" t="str">
        <f>VLOOKUP(A3646, Kickstarter!B:C, 2, FALSE)</f>
        <v>We are the Saugerties High School drama club. Please help us create our musical to keep theater alive!</v>
      </c>
      <c r="C3646" s="9">
        <f>VLOOKUP(A3646, Kickstarter!B:E, 3, FALSE)</f>
        <v>5000</v>
      </c>
      <c r="D3646">
        <f>VLOOKUP(A3646, Kickstarter!B:E, 4, FALSE)</f>
        <v>821</v>
      </c>
      <c r="E3646" t="str">
        <f>VLOOKUP(A3646, Kickstarter!B:F, 5, FALSE)</f>
        <v>failed</v>
      </c>
      <c r="F3646" t="str">
        <f>VLOOKUP(A3646, Kickstarter!B:G, 6, FALSE)</f>
        <v>US</v>
      </c>
      <c r="G3646" t="str">
        <f>VLOOKUP(A3646, Kickstarter!B:H, 7, FALSE)</f>
        <v>USD</v>
      </c>
      <c r="H3646">
        <f>VLOOKUP(A3646, Kickstarter!B:I, 8, FALSE)</f>
        <v>1457413140</v>
      </c>
    </row>
    <row r="3647" spans="1:8" ht="60" x14ac:dyDescent="0.25">
      <c r="A3647" s="1" t="s">
        <v>3643</v>
      </c>
      <c r="B3647" s="1" t="str">
        <f>VLOOKUP(A3647, Kickstarter!B:C, 2, FALSE)</f>
        <v>This new musical comedy empowers women and girls of all ages to be themselves in their shoes, whatever shoes they choose.</v>
      </c>
      <c r="C3647" s="9">
        <f>VLOOKUP(A3647, Kickstarter!B:E, 3, FALSE)</f>
        <v>1000</v>
      </c>
      <c r="D3647">
        <f>VLOOKUP(A3647, Kickstarter!B:E, 4, FALSE)</f>
        <v>1</v>
      </c>
      <c r="E3647" t="str">
        <f>VLOOKUP(A3647, Kickstarter!B:F, 5, FALSE)</f>
        <v>failed</v>
      </c>
      <c r="F3647" t="str">
        <f>VLOOKUP(A3647, Kickstarter!B:G, 6, FALSE)</f>
        <v>CA</v>
      </c>
      <c r="G3647" t="str">
        <f>VLOOKUP(A3647, Kickstarter!B:H, 7, FALSE)</f>
        <v>CAD</v>
      </c>
      <c r="H3647">
        <f>VLOOKUP(A3647, Kickstarter!B:I, 8, FALSE)</f>
        <v>1479773838</v>
      </c>
    </row>
    <row r="3648" spans="1:8" ht="45" x14ac:dyDescent="0.25">
      <c r="A3648" s="1" t="s">
        <v>3644</v>
      </c>
      <c r="B3648" s="1" t="str">
        <f>VLOOKUP(A3648, Kickstarter!B:C, 2, FALSE)</f>
        <v>Develop demo materials for new, true story of teen Revolutionary War heroes - for hybrid film/live stage musical</v>
      </c>
      <c r="C3648" s="9">
        <f>VLOOKUP(A3648, Kickstarter!B:E, 3, FALSE)</f>
        <v>10000</v>
      </c>
      <c r="D3648">
        <f>VLOOKUP(A3648, Kickstarter!B:E, 4, FALSE)</f>
        <v>481</v>
      </c>
      <c r="E3648" t="str">
        <f>VLOOKUP(A3648, Kickstarter!B:F, 5, FALSE)</f>
        <v>failed</v>
      </c>
      <c r="F3648" t="str">
        <f>VLOOKUP(A3648, Kickstarter!B:G, 6, FALSE)</f>
        <v>US</v>
      </c>
      <c r="G3648" t="str">
        <f>VLOOKUP(A3648, Kickstarter!B:H, 7, FALSE)</f>
        <v>USD</v>
      </c>
      <c r="H3648">
        <f>VLOOKUP(A3648, Kickstarter!B:I, 8, FALSE)</f>
        <v>1434497400</v>
      </c>
    </row>
    <row r="3649" spans="1:8" ht="60" x14ac:dyDescent="0.25">
      <c r="A3649" s="1" t="s">
        <v>3645</v>
      </c>
      <c r="B3649" s="1" t="str">
        <f>VLOOKUP(A3649, Kickstarter!B:C, 2, FALSE)</f>
        <v>Zachariah Sheldon is a brilliant, darkly twisted brand new musical with music from Mark Newton and script by Anthony Wilkes</v>
      </c>
      <c r="C3649" s="9">
        <f>VLOOKUP(A3649, Kickstarter!B:E, 3, FALSE)</f>
        <v>500</v>
      </c>
      <c r="D3649">
        <f>VLOOKUP(A3649, Kickstarter!B:E, 4, FALSE)</f>
        <v>30</v>
      </c>
      <c r="E3649" t="str">
        <f>VLOOKUP(A3649, Kickstarter!B:F, 5, FALSE)</f>
        <v>failed</v>
      </c>
      <c r="F3649" t="str">
        <f>VLOOKUP(A3649, Kickstarter!B:G, 6, FALSE)</f>
        <v>GB</v>
      </c>
      <c r="G3649" t="str">
        <f>VLOOKUP(A3649, Kickstarter!B:H, 7, FALSE)</f>
        <v>GBP</v>
      </c>
      <c r="H3649">
        <f>VLOOKUP(A3649, Kickstarter!B:I, 8, FALSE)</f>
        <v>1475258327</v>
      </c>
    </row>
    <row r="3650" spans="1:8" ht="30" x14ac:dyDescent="0.25">
      <c r="A3650" s="1" t="s">
        <v>3646</v>
      </c>
      <c r="B3650" s="1" t="str">
        <f>VLOOKUP(A3650, Kickstarter!B:C, 2, FALSE)</f>
        <v>Help Moth Live! Support Moth and its artist collective to achieve its 2014/15 season.</v>
      </c>
      <c r="C3650" s="9">
        <f>VLOOKUP(A3650, Kickstarter!B:E, 3, FALSE)</f>
        <v>40000</v>
      </c>
      <c r="D3650">
        <f>VLOOKUP(A3650, Kickstarter!B:E, 4, FALSE)</f>
        <v>40153</v>
      </c>
      <c r="E3650" t="str">
        <f>VLOOKUP(A3650, Kickstarter!B:F, 5, FALSE)</f>
        <v>successful</v>
      </c>
      <c r="F3650" t="str">
        <f>VLOOKUP(A3650, Kickstarter!B:G, 6, FALSE)</f>
        <v>US</v>
      </c>
      <c r="G3650" t="str">
        <f>VLOOKUP(A3650, Kickstarter!B:H, 7, FALSE)</f>
        <v>USD</v>
      </c>
      <c r="H3650">
        <f>VLOOKUP(A3650, Kickstarter!B:I, 8, FALSE)</f>
        <v>1412492445</v>
      </c>
    </row>
    <row r="3651" spans="1:8" ht="45" x14ac:dyDescent="0.25">
      <c r="A3651" s="1" t="s">
        <v>3647</v>
      </c>
      <c r="B3651" s="1" t="str">
        <f>VLOOKUP(A3651, Kickstarter!B:C, 2, FALSE)</f>
        <v>Monies raised will help offset production costs of  transportation of set and actors, theatre rental and advertising costs.</v>
      </c>
      <c r="C3651" s="9">
        <f>VLOOKUP(A3651, Kickstarter!B:E, 3, FALSE)</f>
        <v>750</v>
      </c>
      <c r="D3651">
        <f>VLOOKUP(A3651, Kickstarter!B:E, 4, FALSE)</f>
        <v>780</v>
      </c>
      <c r="E3651" t="str">
        <f>VLOOKUP(A3651, Kickstarter!B:F, 5, FALSE)</f>
        <v>successful</v>
      </c>
      <c r="F3651" t="str">
        <f>VLOOKUP(A3651, Kickstarter!B:G, 6, FALSE)</f>
        <v>CA</v>
      </c>
      <c r="G3651" t="str">
        <f>VLOOKUP(A3651, Kickstarter!B:H, 7, FALSE)</f>
        <v>CAD</v>
      </c>
      <c r="H3651">
        <f>VLOOKUP(A3651, Kickstarter!B:I, 8, FALSE)</f>
        <v>1402938394</v>
      </c>
    </row>
    <row r="3652" spans="1:8" ht="60" x14ac:dyDescent="0.25">
      <c r="A3652" s="1" t="s">
        <v>3648</v>
      </c>
      <c r="B3652" s="1" t="str">
        <f>VLOOKUP(A3652, Kickstarter!B:C, 2, FALSE)</f>
        <v>A terse and delicate dissection of male emotions from a rural perspective: fathers and sons, legacy and heritage, molasses and mud.</v>
      </c>
      <c r="C3652" s="9">
        <f>VLOOKUP(A3652, Kickstarter!B:E, 3, FALSE)</f>
        <v>500</v>
      </c>
      <c r="D3652">
        <f>VLOOKUP(A3652, Kickstarter!B:E, 4, FALSE)</f>
        <v>500</v>
      </c>
      <c r="E3652" t="str">
        <f>VLOOKUP(A3652, Kickstarter!B:F, 5, FALSE)</f>
        <v>successful</v>
      </c>
      <c r="F3652" t="str">
        <f>VLOOKUP(A3652, Kickstarter!B:G, 6, FALSE)</f>
        <v>GB</v>
      </c>
      <c r="G3652" t="str">
        <f>VLOOKUP(A3652, Kickstarter!B:H, 7, FALSE)</f>
        <v>GBP</v>
      </c>
      <c r="H3652">
        <f>VLOOKUP(A3652, Kickstarter!B:I, 8, FALSE)</f>
        <v>1454412584</v>
      </c>
    </row>
    <row r="3653" spans="1:8" ht="45" x14ac:dyDescent="0.25">
      <c r="A3653" s="1" t="s">
        <v>3649</v>
      </c>
      <c r="B3653" s="1" t="str">
        <f>VLOOKUP(A3653, Kickstarter!B:C, 2, FALSE)</f>
        <v>A Chicago staged reading of Jim Cartwright's 1992 play-with-music, "The Rise and Fall of Little Voice."</v>
      </c>
      <c r="C3653" s="9">
        <f>VLOOKUP(A3653, Kickstarter!B:E, 3, FALSE)</f>
        <v>500</v>
      </c>
      <c r="D3653">
        <f>VLOOKUP(A3653, Kickstarter!B:E, 4, FALSE)</f>
        <v>520</v>
      </c>
      <c r="E3653" t="str">
        <f>VLOOKUP(A3653, Kickstarter!B:F, 5, FALSE)</f>
        <v>successful</v>
      </c>
      <c r="F3653" t="str">
        <f>VLOOKUP(A3653, Kickstarter!B:G, 6, FALSE)</f>
        <v>US</v>
      </c>
      <c r="G3653" t="str">
        <f>VLOOKUP(A3653, Kickstarter!B:H, 7, FALSE)</f>
        <v>USD</v>
      </c>
      <c r="H3653">
        <f>VLOOKUP(A3653, Kickstarter!B:I, 8, FALSE)</f>
        <v>1407686340</v>
      </c>
    </row>
    <row r="3654" spans="1:8" ht="60" x14ac:dyDescent="0.25">
      <c r="A3654" s="1" t="s">
        <v>2867</v>
      </c>
      <c r="B3654" s="1" t="str">
        <f>VLOOKUP(A3654, Kickstarter!B:C, 2, FALSE)</f>
        <v>This production is being put together by Wilson's newest professional theater company, the Wyldepine Players in conjunction w/ Taiplab</v>
      </c>
      <c r="C3654" s="9">
        <f>VLOOKUP(A3654, Kickstarter!B:E, 3, FALSE)</f>
        <v>2500</v>
      </c>
      <c r="D3654">
        <f>VLOOKUP(A3654, Kickstarter!B:E, 4, FALSE)</f>
        <v>504</v>
      </c>
      <c r="E3654" t="str">
        <f>VLOOKUP(A3654, Kickstarter!B:F, 5, FALSE)</f>
        <v>failed</v>
      </c>
      <c r="F3654" t="str">
        <f>VLOOKUP(A3654, Kickstarter!B:G, 6, FALSE)</f>
        <v>US</v>
      </c>
      <c r="G3654" t="str">
        <f>VLOOKUP(A3654, Kickstarter!B:H, 7, FALSE)</f>
        <v>USD</v>
      </c>
      <c r="H3654">
        <f>VLOOKUP(A3654, Kickstarter!B:I, 8, FALSE)</f>
        <v>1467604800</v>
      </c>
    </row>
    <row r="3655" spans="1:8" ht="60" x14ac:dyDescent="0.25">
      <c r="A3655" s="1" t="s">
        <v>3650</v>
      </c>
      <c r="B3655" s="1" t="str">
        <f>VLOOKUP(A3655, Kickstarter!B:C, 2, FALSE)</f>
        <v>ALLIE is a new dark comedy play which will premiere at the Edinburgh Festival Fringe 2015. Written and produced by Ruaraidh Murray.</v>
      </c>
      <c r="C3655" s="9">
        <f>VLOOKUP(A3655, Kickstarter!B:E, 3, FALSE)</f>
        <v>2000</v>
      </c>
      <c r="D3655">
        <f>VLOOKUP(A3655, Kickstarter!B:E, 4, FALSE)</f>
        <v>2010</v>
      </c>
      <c r="E3655" t="str">
        <f>VLOOKUP(A3655, Kickstarter!B:F, 5, FALSE)</f>
        <v>successful</v>
      </c>
      <c r="F3655" t="str">
        <f>VLOOKUP(A3655, Kickstarter!B:G, 6, FALSE)</f>
        <v>GB</v>
      </c>
      <c r="G3655" t="str">
        <f>VLOOKUP(A3655, Kickstarter!B:H, 7, FALSE)</f>
        <v>GBP</v>
      </c>
      <c r="H3655">
        <f>VLOOKUP(A3655, Kickstarter!B:I, 8, FALSE)</f>
        <v>1438764207</v>
      </c>
    </row>
    <row r="3656" spans="1:8" ht="60" x14ac:dyDescent="0.25">
      <c r="A3656" s="1" t="s">
        <v>3651</v>
      </c>
      <c r="B3656" s="1" t="str">
        <f>VLOOKUP(A3656, Kickstarter!B:C, 2, FALSE)</f>
        <v>Miranda Conquest is Britainâ€™s top celebrity chef. One problem: she canâ€™t cook. A comedy about control, celebrity and kitchen knives.</v>
      </c>
      <c r="C3656" s="9">
        <f>VLOOKUP(A3656, Kickstarter!B:E, 3, FALSE)</f>
        <v>1500</v>
      </c>
      <c r="D3656">
        <f>VLOOKUP(A3656, Kickstarter!B:E, 4, FALSE)</f>
        <v>2616</v>
      </c>
      <c r="E3656" t="str">
        <f>VLOOKUP(A3656, Kickstarter!B:F, 5, FALSE)</f>
        <v>successful</v>
      </c>
      <c r="F3656" t="str">
        <f>VLOOKUP(A3656, Kickstarter!B:G, 6, FALSE)</f>
        <v>GB</v>
      </c>
      <c r="G3656" t="str">
        <f>VLOOKUP(A3656, Kickstarter!B:H, 7, FALSE)</f>
        <v>GBP</v>
      </c>
      <c r="H3656">
        <f>VLOOKUP(A3656, Kickstarter!B:I, 8, FALSE)</f>
        <v>1459702800</v>
      </c>
    </row>
    <row r="3657" spans="1:8" ht="60" x14ac:dyDescent="0.25">
      <c r="A3657" s="1" t="s">
        <v>3652</v>
      </c>
      <c r="B3657" s="1" t="str">
        <f>VLOOKUP(A3657, Kickstarter!B:C, 2, FALSE)</f>
        <v>All aboard for the world premiere of a new steampunk-inspired train adventure play, written by Maggie Lee and directed by Amy Poisson!</v>
      </c>
      <c r="C3657" s="9">
        <f>VLOOKUP(A3657, Kickstarter!B:E, 3, FALSE)</f>
        <v>5000</v>
      </c>
      <c r="D3657">
        <f>VLOOKUP(A3657, Kickstarter!B:E, 4, FALSE)</f>
        <v>5813</v>
      </c>
      <c r="E3657" t="str">
        <f>VLOOKUP(A3657, Kickstarter!B:F, 5, FALSE)</f>
        <v>successful</v>
      </c>
      <c r="F3657" t="str">
        <f>VLOOKUP(A3657, Kickstarter!B:G, 6, FALSE)</f>
        <v>US</v>
      </c>
      <c r="G3657" t="str">
        <f>VLOOKUP(A3657, Kickstarter!B:H, 7, FALSE)</f>
        <v>USD</v>
      </c>
      <c r="H3657">
        <f>VLOOKUP(A3657, Kickstarter!B:I, 8, FALSE)</f>
        <v>1437202740</v>
      </c>
    </row>
    <row r="3658" spans="1:8" ht="60" x14ac:dyDescent="0.25">
      <c r="A3658" s="1" t="s">
        <v>3653</v>
      </c>
      <c r="B3658" s="1" t="str">
        <f>VLOOKUP(A3658, Kickstarter!B:C, 2, FALSE)</f>
        <v>Auch dieses Jahr soll wieder unter der Leitung von Christian Seiler &amp; Bruno Catalano ein Projekt der AG Theater stattfinden.</v>
      </c>
      <c r="C3658" s="9">
        <f>VLOOKUP(A3658, Kickstarter!B:E, 3, FALSE)</f>
        <v>5000</v>
      </c>
      <c r="D3658">
        <f>VLOOKUP(A3658, Kickstarter!B:E, 4, FALSE)</f>
        <v>5291</v>
      </c>
      <c r="E3658" t="str">
        <f>VLOOKUP(A3658, Kickstarter!B:F, 5, FALSE)</f>
        <v>successful</v>
      </c>
      <c r="F3658" t="str">
        <f>VLOOKUP(A3658, Kickstarter!B:G, 6, FALSE)</f>
        <v>CH</v>
      </c>
      <c r="G3658" t="str">
        <f>VLOOKUP(A3658, Kickstarter!B:H, 7, FALSE)</f>
        <v>CHF</v>
      </c>
      <c r="H3658">
        <f>VLOOKUP(A3658, Kickstarter!B:I, 8, FALSE)</f>
        <v>1485989940</v>
      </c>
    </row>
    <row r="3659" spans="1:8" ht="60" x14ac:dyDescent="0.25">
      <c r="A3659" s="1" t="s">
        <v>3654</v>
      </c>
      <c r="B3659" s="1" t="str">
        <f>VLOOKUP(A3659, Kickstarter!B:C, 2, FALSE)</f>
        <v>Vi mindes 400-Ã¥ret for Shakespeares dÃ¸d ved at producere en forestilling, som indeholder alt det, som vi kender Shakespeare for.</v>
      </c>
      <c r="C3659" s="9">
        <f>VLOOKUP(A3659, Kickstarter!B:E, 3, FALSE)</f>
        <v>2000</v>
      </c>
      <c r="D3659">
        <f>VLOOKUP(A3659, Kickstarter!B:E, 4, FALSE)</f>
        <v>2215</v>
      </c>
      <c r="E3659" t="str">
        <f>VLOOKUP(A3659, Kickstarter!B:F, 5, FALSE)</f>
        <v>successful</v>
      </c>
      <c r="F3659" t="str">
        <f>VLOOKUP(A3659, Kickstarter!B:G, 6, FALSE)</f>
        <v>DK</v>
      </c>
      <c r="G3659" t="str">
        <f>VLOOKUP(A3659, Kickstarter!B:H, 7, FALSE)</f>
        <v>DKK</v>
      </c>
      <c r="H3659">
        <f>VLOOKUP(A3659, Kickstarter!B:I, 8, FALSE)</f>
        <v>1464817320</v>
      </c>
    </row>
    <row r="3660" spans="1:8" ht="30" x14ac:dyDescent="0.25">
      <c r="A3660" s="1" t="s">
        <v>3655</v>
      </c>
      <c r="B3660" s="1" t="str">
        <f>VLOOKUP(A3660, Kickstarter!B:C, 2, FALSE)</f>
        <v>Life is hard when your own imaginary friend can't make time for you.</v>
      </c>
      <c r="C3660" s="9">
        <f>VLOOKUP(A3660, Kickstarter!B:E, 3, FALSE)</f>
        <v>1500</v>
      </c>
      <c r="D3660">
        <f>VLOOKUP(A3660, Kickstarter!B:E, 4, FALSE)</f>
        <v>1510</v>
      </c>
      <c r="E3660" t="str">
        <f>VLOOKUP(A3660, Kickstarter!B:F, 5, FALSE)</f>
        <v>successful</v>
      </c>
      <c r="F3660" t="str">
        <f>VLOOKUP(A3660, Kickstarter!B:G, 6, FALSE)</f>
        <v>US</v>
      </c>
      <c r="G3660" t="str">
        <f>VLOOKUP(A3660, Kickstarter!B:H, 7, FALSE)</f>
        <v>USD</v>
      </c>
      <c r="H3660">
        <f>VLOOKUP(A3660, Kickstarter!B:I, 8, FALSE)</f>
        <v>1404273540</v>
      </c>
    </row>
    <row r="3661" spans="1:8" ht="45" x14ac:dyDescent="0.25">
      <c r="A3661" s="1" t="s">
        <v>3656</v>
      </c>
      <c r="B3661" s="1" t="str">
        <f>VLOOKUP(A3661, Kickstarter!B:C, 2, FALSE)</f>
        <v>We want you to analyze while we dramatize if people who romanticize can recognize true love in a disguise.</v>
      </c>
      <c r="C3661" s="9">
        <f>VLOOKUP(A3661, Kickstarter!B:E, 3, FALSE)</f>
        <v>3000</v>
      </c>
      <c r="D3661">
        <f>VLOOKUP(A3661, Kickstarter!B:E, 4, FALSE)</f>
        <v>3061</v>
      </c>
      <c r="E3661" t="str">
        <f>VLOOKUP(A3661, Kickstarter!B:F, 5, FALSE)</f>
        <v>successful</v>
      </c>
      <c r="F3661" t="str">
        <f>VLOOKUP(A3661, Kickstarter!B:G, 6, FALSE)</f>
        <v>US</v>
      </c>
      <c r="G3661" t="str">
        <f>VLOOKUP(A3661, Kickstarter!B:H, 7, FALSE)</f>
        <v>USD</v>
      </c>
      <c r="H3661">
        <f>VLOOKUP(A3661, Kickstarter!B:I, 8, FALSE)</f>
        <v>1426775940</v>
      </c>
    </row>
    <row r="3662" spans="1:8" ht="60" x14ac:dyDescent="0.25">
      <c r="A3662" s="1" t="s">
        <v>3657</v>
      </c>
      <c r="B3662" s="1" t="str">
        <f>VLOOKUP(A3662, Kickstarter!B:C, 2, FALSE)</f>
        <v>We are a young company who have been accepted to put on our play at The Courtyard Theatre. We need Â£250 for flyers, props and costume!</v>
      </c>
      <c r="C3662" s="9">
        <f>VLOOKUP(A3662, Kickstarter!B:E, 3, FALSE)</f>
        <v>250</v>
      </c>
      <c r="D3662">
        <f>VLOOKUP(A3662, Kickstarter!B:E, 4, FALSE)</f>
        <v>250</v>
      </c>
      <c r="E3662" t="str">
        <f>VLOOKUP(A3662, Kickstarter!B:F, 5, FALSE)</f>
        <v>successful</v>
      </c>
      <c r="F3662" t="str">
        <f>VLOOKUP(A3662, Kickstarter!B:G, 6, FALSE)</f>
        <v>GB</v>
      </c>
      <c r="G3662" t="str">
        <f>VLOOKUP(A3662, Kickstarter!B:H, 7, FALSE)</f>
        <v>GBP</v>
      </c>
      <c r="H3662">
        <f>VLOOKUP(A3662, Kickstarter!B:I, 8, FALSE)</f>
        <v>1419368925</v>
      </c>
    </row>
    <row r="3663" spans="1:8" ht="60" x14ac:dyDescent="0.25">
      <c r="A3663" s="1" t="s">
        <v>3658</v>
      </c>
      <c r="B3663" s="1" t="str">
        <f>VLOOKUP(A3663, Kickstarter!B:C, 2, FALSE)</f>
        <v>AENY-Spanish Artists in NY brings Juan Diego Botto's "brilliant script" (El PaÃ­s) for "An Invisible Piece of this World" to the stage.</v>
      </c>
      <c r="C3663" s="9">
        <f>VLOOKUP(A3663, Kickstarter!B:E, 3, FALSE)</f>
        <v>3000</v>
      </c>
      <c r="D3663">
        <f>VLOOKUP(A3663, Kickstarter!B:E, 4, FALSE)</f>
        <v>3330</v>
      </c>
      <c r="E3663" t="str">
        <f>VLOOKUP(A3663, Kickstarter!B:F, 5, FALSE)</f>
        <v>successful</v>
      </c>
      <c r="F3663" t="str">
        <f>VLOOKUP(A3663, Kickstarter!B:G, 6, FALSE)</f>
        <v>US</v>
      </c>
      <c r="G3663" t="str">
        <f>VLOOKUP(A3663, Kickstarter!B:H, 7, FALSE)</f>
        <v>USD</v>
      </c>
      <c r="H3663">
        <f>VLOOKUP(A3663, Kickstarter!B:I, 8, FALSE)</f>
        <v>1460260800</v>
      </c>
    </row>
    <row r="3664" spans="1:8" ht="60" x14ac:dyDescent="0.25">
      <c r="A3664" s="1" t="s">
        <v>3659</v>
      </c>
      <c r="B3664" s="1" t="str">
        <f>VLOOKUP(A3664, Kickstarter!B:C, 2, FALSE)</f>
        <v>I'm an Inuit playwright chosen for the esteemed Arctic Circle Residency in Svalbard to write about 1800's Inuk woman guide, Tookoolito.</v>
      </c>
      <c r="C3664" s="9">
        <f>VLOOKUP(A3664, Kickstarter!B:E, 3, FALSE)</f>
        <v>8000</v>
      </c>
      <c r="D3664">
        <f>VLOOKUP(A3664, Kickstarter!B:E, 4, FALSE)</f>
        <v>8114</v>
      </c>
      <c r="E3664" t="str">
        <f>VLOOKUP(A3664, Kickstarter!B:F, 5, FALSE)</f>
        <v>successful</v>
      </c>
      <c r="F3664" t="str">
        <f>VLOOKUP(A3664, Kickstarter!B:G, 6, FALSE)</f>
        <v>CA</v>
      </c>
      <c r="G3664" t="str">
        <f>VLOOKUP(A3664, Kickstarter!B:H, 7, FALSE)</f>
        <v>CAD</v>
      </c>
      <c r="H3664">
        <f>VLOOKUP(A3664, Kickstarter!B:I, 8, FALSE)</f>
        <v>1427775414</v>
      </c>
    </row>
    <row r="3665" spans="1:8" ht="60" x14ac:dyDescent="0.25">
      <c r="A3665" s="1" t="s">
        <v>3660</v>
      </c>
      <c r="B3665" s="1" t="str">
        <f>VLOOKUP(A3665, Kickstarter!B:C, 2, FALSE)</f>
        <v>Each year our community comes together to put on a fun and funny family show. We need your help to keep our annual event going.</v>
      </c>
      <c r="C3665" s="9">
        <f>VLOOKUP(A3665, Kickstarter!B:E, 3, FALSE)</f>
        <v>225</v>
      </c>
      <c r="D3665">
        <f>VLOOKUP(A3665, Kickstarter!B:E, 4, FALSE)</f>
        <v>234</v>
      </c>
      <c r="E3665" t="str">
        <f>VLOOKUP(A3665, Kickstarter!B:F, 5, FALSE)</f>
        <v>successful</v>
      </c>
      <c r="F3665" t="str">
        <f>VLOOKUP(A3665, Kickstarter!B:G, 6, FALSE)</f>
        <v>GB</v>
      </c>
      <c r="G3665" t="str">
        <f>VLOOKUP(A3665, Kickstarter!B:H, 7, FALSE)</f>
        <v>GBP</v>
      </c>
      <c r="H3665">
        <f>VLOOKUP(A3665, Kickstarter!B:I, 8, FALSE)</f>
        <v>1482321030</v>
      </c>
    </row>
    <row r="3666" spans="1:8" ht="60" x14ac:dyDescent="0.25">
      <c r="A3666" s="1" t="s">
        <v>3661</v>
      </c>
      <c r="B3666" s="1" t="str">
        <f>VLOOKUP(A3666, Kickstarter!B:C, 2, FALSE)</f>
        <v>An Original Short Play: two young women search for answers about sexuality, the history they are taught, and their animal instincts.</v>
      </c>
      <c r="C3666" s="9">
        <f>VLOOKUP(A3666, Kickstarter!B:E, 3, FALSE)</f>
        <v>800</v>
      </c>
      <c r="D3666">
        <f>VLOOKUP(A3666, Kickstarter!B:E, 4, FALSE)</f>
        <v>875</v>
      </c>
      <c r="E3666" t="str">
        <f>VLOOKUP(A3666, Kickstarter!B:F, 5, FALSE)</f>
        <v>successful</v>
      </c>
      <c r="F3666" t="str">
        <f>VLOOKUP(A3666, Kickstarter!B:G, 6, FALSE)</f>
        <v>US</v>
      </c>
      <c r="G3666" t="str">
        <f>VLOOKUP(A3666, Kickstarter!B:H, 7, FALSE)</f>
        <v>USD</v>
      </c>
      <c r="H3666">
        <f>VLOOKUP(A3666, Kickstarter!B:I, 8, FALSE)</f>
        <v>1466056689</v>
      </c>
    </row>
    <row r="3667" spans="1:8" ht="60" x14ac:dyDescent="0.25">
      <c r="A3667" s="1" t="s">
        <v>3662</v>
      </c>
      <c r="B3667" s="1" t="str">
        <f>VLOOKUP(A3667, Kickstarter!B:C, 2, FALSE)</f>
        <v>A Fantastic creation about Napoleon, through his words and letters, sublimated by a musical score of rare beauty. Magnificent poetry!</v>
      </c>
      <c r="C3667" s="9">
        <f>VLOOKUP(A3667, Kickstarter!B:E, 3, FALSE)</f>
        <v>620</v>
      </c>
      <c r="D3667">
        <f>VLOOKUP(A3667, Kickstarter!B:E, 4, FALSE)</f>
        <v>714</v>
      </c>
      <c r="E3667" t="str">
        <f>VLOOKUP(A3667, Kickstarter!B:F, 5, FALSE)</f>
        <v>successful</v>
      </c>
      <c r="F3667" t="str">
        <f>VLOOKUP(A3667, Kickstarter!B:G, 6, FALSE)</f>
        <v>FR</v>
      </c>
      <c r="G3667" t="str">
        <f>VLOOKUP(A3667, Kickstarter!B:H, 7, FALSE)</f>
        <v>EUR</v>
      </c>
      <c r="H3667">
        <f>VLOOKUP(A3667, Kickstarter!B:I, 8, FALSE)</f>
        <v>1446062040</v>
      </c>
    </row>
    <row r="3668" spans="1:8" ht="30" x14ac:dyDescent="0.25">
      <c r="A3668" s="1" t="s">
        <v>3663</v>
      </c>
      <c r="B3668" s="1" t="str">
        <f>VLOOKUP(A3668, Kickstarter!B:C, 2, FALSE)</f>
        <v>Artistic Internship @ Ojai Playwrights Conference</v>
      </c>
      <c r="C3668" s="9">
        <f>VLOOKUP(A3668, Kickstarter!B:E, 3, FALSE)</f>
        <v>1200</v>
      </c>
      <c r="D3668">
        <f>VLOOKUP(A3668, Kickstarter!B:E, 4, FALSE)</f>
        <v>1200</v>
      </c>
      <c r="E3668" t="str">
        <f>VLOOKUP(A3668, Kickstarter!B:F, 5, FALSE)</f>
        <v>successful</v>
      </c>
      <c r="F3668" t="str">
        <f>VLOOKUP(A3668, Kickstarter!B:G, 6, FALSE)</f>
        <v>US</v>
      </c>
      <c r="G3668" t="str">
        <f>VLOOKUP(A3668, Kickstarter!B:H, 7, FALSE)</f>
        <v>USD</v>
      </c>
      <c r="H3668">
        <f>VLOOKUP(A3668, Kickstarter!B:I, 8, FALSE)</f>
        <v>1406185200</v>
      </c>
    </row>
    <row r="3669" spans="1:8" ht="60" x14ac:dyDescent="0.25">
      <c r="A3669" s="1" t="s">
        <v>3664</v>
      </c>
      <c r="B3669" s="1" t="str">
        <f>VLOOKUP(A3669, Kickstarter!B:C, 2, FALSE)</f>
        <v>A short man takes his tall family to court for stealing his height. Help Small Things Theatre take this big story to EdFringe 2015!</v>
      </c>
      <c r="C3669" s="9">
        <f>VLOOKUP(A3669, Kickstarter!B:E, 3, FALSE)</f>
        <v>3000</v>
      </c>
      <c r="D3669">
        <f>VLOOKUP(A3669, Kickstarter!B:E, 4, FALSE)</f>
        <v>3095.11</v>
      </c>
      <c r="E3669" t="str">
        <f>VLOOKUP(A3669, Kickstarter!B:F, 5, FALSE)</f>
        <v>successful</v>
      </c>
      <c r="F3669" t="str">
        <f>VLOOKUP(A3669, Kickstarter!B:G, 6, FALSE)</f>
        <v>GB</v>
      </c>
      <c r="G3669" t="str">
        <f>VLOOKUP(A3669, Kickstarter!B:H, 7, FALSE)</f>
        <v>GBP</v>
      </c>
      <c r="H3669">
        <f>VLOOKUP(A3669, Kickstarter!B:I, 8, FALSE)</f>
        <v>1437261419</v>
      </c>
    </row>
    <row r="3670" spans="1:8" ht="60" x14ac:dyDescent="0.25">
      <c r="A3670" s="1" t="s">
        <v>3665</v>
      </c>
      <c r="B3670" s="1" t="str">
        <f>VLOOKUP(A3670, Kickstarter!B:C, 2, FALSE)</f>
        <v>A stunning production of Michele Lowe's biting play, The Smell of the Kill.  Brought to you by Michael Sheeks and his friends &amp; heroes.</v>
      </c>
      <c r="C3670" s="9">
        <f>VLOOKUP(A3670, Kickstarter!B:E, 3, FALSE)</f>
        <v>1000</v>
      </c>
      <c r="D3670">
        <f>VLOOKUP(A3670, Kickstarter!B:E, 4, FALSE)</f>
        <v>1035</v>
      </c>
      <c r="E3670" t="str">
        <f>VLOOKUP(A3670, Kickstarter!B:F, 5, FALSE)</f>
        <v>successful</v>
      </c>
      <c r="F3670" t="str">
        <f>VLOOKUP(A3670, Kickstarter!B:G, 6, FALSE)</f>
        <v>US</v>
      </c>
      <c r="G3670" t="str">
        <f>VLOOKUP(A3670, Kickstarter!B:H, 7, FALSE)</f>
        <v>USD</v>
      </c>
      <c r="H3670">
        <f>VLOOKUP(A3670, Kickstarter!B:I, 8, FALSE)</f>
        <v>1437676380</v>
      </c>
    </row>
    <row r="3671" spans="1:8" ht="60" x14ac:dyDescent="0.25">
      <c r="A3671" s="1" t="s">
        <v>3666</v>
      </c>
      <c r="B3671" s="1" t="str">
        <f>VLOOKUP(A3671, Kickstarter!B:C, 2, FALSE)</f>
        <v>Prowl Theatre Company is brand new. We are putting on our first play 'Sexual perversity in Chicago', from the 10th to the 16th August</v>
      </c>
      <c r="C3671" s="9">
        <f>VLOOKUP(A3671, Kickstarter!B:E, 3, FALSE)</f>
        <v>1000</v>
      </c>
      <c r="D3671">
        <f>VLOOKUP(A3671, Kickstarter!B:E, 4, FALSE)</f>
        <v>1382</v>
      </c>
      <c r="E3671" t="str">
        <f>VLOOKUP(A3671, Kickstarter!B:F, 5, FALSE)</f>
        <v>successful</v>
      </c>
      <c r="F3671" t="str">
        <f>VLOOKUP(A3671, Kickstarter!B:G, 6, FALSE)</f>
        <v>GB</v>
      </c>
      <c r="G3671" t="str">
        <f>VLOOKUP(A3671, Kickstarter!B:H, 7, FALSE)</f>
        <v>GBP</v>
      </c>
      <c r="H3671">
        <f>VLOOKUP(A3671, Kickstarter!B:I, 8, FALSE)</f>
        <v>1434039137</v>
      </c>
    </row>
    <row r="3672" spans="1:8" ht="60" x14ac:dyDescent="0.25">
      <c r="A3672" s="1" t="s">
        <v>3667</v>
      </c>
      <c r="B3672" s="1" t="str">
        <f>VLOOKUP(A3672, Kickstarter!B:C, 2, FALSE)</f>
        <v>Debauchery, laughter, violence and politics. Why wouldn't you want help Drama Soc's production of 'Posh' be the best it can be?</v>
      </c>
      <c r="C3672" s="9">
        <f>VLOOKUP(A3672, Kickstarter!B:E, 3, FALSE)</f>
        <v>220</v>
      </c>
      <c r="D3672">
        <f>VLOOKUP(A3672, Kickstarter!B:E, 4, FALSE)</f>
        <v>241</v>
      </c>
      <c r="E3672" t="str">
        <f>VLOOKUP(A3672, Kickstarter!B:F, 5, FALSE)</f>
        <v>successful</v>
      </c>
      <c r="F3672" t="str">
        <f>VLOOKUP(A3672, Kickstarter!B:G, 6, FALSE)</f>
        <v>GB</v>
      </c>
      <c r="G3672" t="str">
        <f>VLOOKUP(A3672, Kickstarter!B:H, 7, FALSE)</f>
        <v>GBP</v>
      </c>
      <c r="H3672">
        <f>VLOOKUP(A3672, Kickstarter!B:I, 8, FALSE)</f>
        <v>1433113200</v>
      </c>
    </row>
    <row r="3673" spans="1:8" ht="60" x14ac:dyDescent="0.25">
      <c r="A3673" s="1" t="s">
        <v>3668</v>
      </c>
      <c r="B3673" s="1" t="str">
        <f>VLOOKUP(A3673, Kickstarter!B:C, 2, FALSE)</f>
        <v>Bring a touring character education play about making wise choices to elementary students in Kentuckiana. Vote Kylie for President!</v>
      </c>
      <c r="C3673" s="9">
        <f>VLOOKUP(A3673, Kickstarter!B:E, 3, FALSE)</f>
        <v>3500</v>
      </c>
      <c r="D3673">
        <f>VLOOKUP(A3673, Kickstarter!B:E, 4, FALSE)</f>
        <v>3530</v>
      </c>
      <c r="E3673" t="str">
        <f>VLOOKUP(A3673, Kickstarter!B:F, 5, FALSE)</f>
        <v>successful</v>
      </c>
      <c r="F3673" t="str">
        <f>VLOOKUP(A3673, Kickstarter!B:G, 6, FALSE)</f>
        <v>US</v>
      </c>
      <c r="G3673" t="str">
        <f>VLOOKUP(A3673, Kickstarter!B:H, 7, FALSE)</f>
        <v>USD</v>
      </c>
      <c r="H3673">
        <f>VLOOKUP(A3673, Kickstarter!B:I, 8, FALSE)</f>
        <v>1405915140</v>
      </c>
    </row>
    <row r="3674" spans="1:8" ht="60" x14ac:dyDescent="0.25">
      <c r="A3674" s="1" t="s">
        <v>3669</v>
      </c>
      <c r="B3674" s="1" t="str">
        <f>VLOOKUP(A3674, Kickstarter!B:C, 2, FALSE)</f>
        <v>1984. An IRA bomb explodes at the Grand Hotel. Years on, the bomber and a victim's daughter meet. The meeting changes both their lives.</v>
      </c>
      <c r="C3674" s="9">
        <f>VLOOKUP(A3674, Kickstarter!B:E, 3, FALSE)</f>
        <v>3000</v>
      </c>
      <c r="D3674">
        <f>VLOOKUP(A3674, Kickstarter!B:E, 4, FALSE)</f>
        <v>3046</v>
      </c>
      <c r="E3674" t="str">
        <f>VLOOKUP(A3674, Kickstarter!B:F, 5, FALSE)</f>
        <v>successful</v>
      </c>
      <c r="F3674" t="str">
        <f>VLOOKUP(A3674, Kickstarter!B:G, 6, FALSE)</f>
        <v>GB</v>
      </c>
      <c r="G3674" t="str">
        <f>VLOOKUP(A3674, Kickstarter!B:H, 7, FALSE)</f>
        <v>GBP</v>
      </c>
      <c r="H3674">
        <f>VLOOKUP(A3674, Kickstarter!B:I, 8, FALSE)</f>
        <v>1411771384</v>
      </c>
    </row>
    <row r="3675" spans="1:8" ht="45" x14ac:dyDescent="0.25">
      <c r="A3675" s="1" t="s">
        <v>3670</v>
      </c>
      <c r="B3675" s="1" t="str">
        <f>VLOOKUP(A3675, Kickstarter!B:C, 2, FALSE)</f>
        <v>Zoe is a teenage girl growing up in a deeply disturbing society. If those paid to protect her aren't listening, then who is?</v>
      </c>
      <c r="C3675" s="9">
        <f>VLOOKUP(A3675, Kickstarter!B:E, 3, FALSE)</f>
        <v>4000</v>
      </c>
      <c r="D3675">
        <f>VLOOKUP(A3675, Kickstarter!B:E, 4, FALSE)</f>
        <v>4545</v>
      </c>
      <c r="E3675" t="str">
        <f>VLOOKUP(A3675, Kickstarter!B:F, 5, FALSE)</f>
        <v>successful</v>
      </c>
      <c r="F3675" t="str">
        <f>VLOOKUP(A3675, Kickstarter!B:G, 6, FALSE)</f>
        <v>GB</v>
      </c>
      <c r="G3675" t="str">
        <f>VLOOKUP(A3675, Kickstarter!B:H, 7, FALSE)</f>
        <v>GBP</v>
      </c>
      <c r="H3675">
        <f>VLOOKUP(A3675, Kickstarter!B:I, 8, FALSE)</f>
        <v>1415191920</v>
      </c>
    </row>
    <row r="3676" spans="1:8" ht="60" x14ac:dyDescent="0.25">
      <c r="A3676" s="1" t="s">
        <v>3671</v>
      </c>
      <c r="B3676" s="1" t="str">
        <f>VLOOKUP(A3676, Kickstarter!B:C, 2, FALSE)</f>
        <v>Theaterprojekt 12. Kl. Waldorfschule Essen. 2 junge Regisseure bringen volles Engagement &amp; Zeit ein. FÃ¼r ihre Finanzierung sammeln wir.</v>
      </c>
      <c r="C3676" s="9">
        <f>VLOOKUP(A3676, Kickstarter!B:E, 3, FALSE)</f>
        <v>4500</v>
      </c>
      <c r="D3676">
        <f>VLOOKUP(A3676, Kickstarter!B:E, 4, FALSE)</f>
        <v>4500</v>
      </c>
      <c r="E3676" t="str">
        <f>VLOOKUP(A3676, Kickstarter!B:F, 5, FALSE)</f>
        <v>successful</v>
      </c>
      <c r="F3676" t="str">
        <f>VLOOKUP(A3676, Kickstarter!B:G, 6, FALSE)</f>
        <v>DE</v>
      </c>
      <c r="G3676" t="str">
        <f>VLOOKUP(A3676, Kickstarter!B:H, 7, FALSE)</f>
        <v>EUR</v>
      </c>
      <c r="H3676">
        <f>VLOOKUP(A3676, Kickstarter!B:I, 8, FALSE)</f>
        <v>1472936229</v>
      </c>
    </row>
    <row r="3677" spans="1:8" ht="60" x14ac:dyDescent="0.25">
      <c r="A3677" s="1" t="s">
        <v>3672</v>
      </c>
      <c r="B3677" s="1" t="str">
        <f>VLOOKUP(A3677, Kickstarter!B:C, 2, FALSE)</f>
        <v>3 decades, 3 generations, 3 friends, one house. Real Eyes Theatre explore how our lives are influenced by the decades we grow up in.</v>
      </c>
      <c r="C3677" s="9">
        <f>VLOOKUP(A3677, Kickstarter!B:E, 3, FALSE)</f>
        <v>50</v>
      </c>
      <c r="D3677">
        <f>VLOOKUP(A3677, Kickstarter!B:E, 4, FALSE)</f>
        <v>70</v>
      </c>
      <c r="E3677" t="str">
        <f>VLOOKUP(A3677, Kickstarter!B:F, 5, FALSE)</f>
        <v>successful</v>
      </c>
      <c r="F3677" t="str">
        <f>VLOOKUP(A3677, Kickstarter!B:G, 6, FALSE)</f>
        <v>GB</v>
      </c>
      <c r="G3677" t="str">
        <f>VLOOKUP(A3677, Kickstarter!B:H, 7, FALSE)</f>
        <v>GBP</v>
      </c>
      <c r="H3677">
        <f>VLOOKUP(A3677, Kickstarter!B:I, 8, FALSE)</f>
        <v>1463353200</v>
      </c>
    </row>
    <row r="3678" spans="1:8" ht="60" x14ac:dyDescent="0.25">
      <c r="A3678" s="1" t="s">
        <v>3673</v>
      </c>
      <c r="B3678" s="1" t="str">
        <f>VLOOKUP(A3678, Kickstarter!B:C, 2, FALSE)</f>
        <v>The Black and White Theatre Company Inc. is a small company who loves to perform and entertain, but needs your support to succeed!</v>
      </c>
      <c r="C3678" s="9">
        <f>VLOOKUP(A3678, Kickstarter!B:E, 3, FALSE)</f>
        <v>800</v>
      </c>
      <c r="D3678">
        <f>VLOOKUP(A3678, Kickstarter!B:E, 4, FALSE)</f>
        <v>1030</v>
      </c>
      <c r="E3678" t="str">
        <f>VLOOKUP(A3678, Kickstarter!B:F, 5, FALSE)</f>
        <v>successful</v>
      </c>
      <c r="F3678" t="str">
        <f>VLOOKUP(A3678, Kickstarter!B:G, 6, FALSE)</f>
        <v>US</v>
      </c>
      <c r="G3678" t="str">
        <f>VLOOKUP(A3678, Kickstarter!B:H, 7, FALSE)</f>
        <v>USD</v>
      </c>
      <c r="H3678">
        <f>VLOOKUP(A3678, Kickstarter!B:I, 8, FALSE)</f>
        <v>1410550484</v>
      </c>
    </row>
    <row r="3679" spans="1:8" ht="45" x14ac:dyDescent="0.25">
      <c r="A3679" s="1" t="s">
        <v>3674</v>
      </c>
      <c r="B3679" s="1" t="str">
        <f>VLOOKUP(A3679, Kickstarter!B:C, 2, FALSE)</f>
        <v>Goldfish Memory Productions seeks at least $12,000 to begin their first 3 professional projects.</v>
      </c>
      <c r="C3679" s="9">
        <f>VLOOKUP(A3679, Kickstarter!B:E, 3, FALSE)</f>
        <v>12000</v>
      </c>
      <c r="D3679">
        <f>VLOOKUP(A3679, Kickstarter!B:E, 4, FALSE)</f>
        <v>12348.5</v>
      </c>
      <c r="E3679" t="str">
        <f>VLOOKUP(A3679, Kickstarter!B:F, 5, FALSE)</f>
        <v>successful</v>
      </c>
      <c r="F3679" t="str">
        <f>VLOOKUP(A3679, Kickstarter!B:G, 6, FALSE)</f>
        <v>US</v>
      </c>
      <c r="G3679" t="str">
        <f>VLOOKUP(A3679, Kickstarter!B:H, 7, FALSE)</f>
        <v>USD</v>
      </c>
      <c r="H3679">
        <f>VLOOKUP(A3679, Kickstarter!B:I, 8, FALSE)</f>
        <v>1404359940</v>
      </c>
    </row>
    <row r="3680" spans="1:8" ht="45" x14ac:dyDescent="0.25">
      <c r="A3680" s="1" t="s">
        <v>3675</v>
      </c>
      <c r="B3680" s="1" t="str">
        <f>VLOOKUP(A3680, Kickstarter!B:C, 2, FALSE)</f>
        <v>The Ugly Collective takes Some big Some bang to the Underbelly Venues at the Edinburgh Fringe!</v>
      </c>
      <c r="C3680" s="9">
        <f>VLOOKUP(A3680, Kickstarter!B:E, 3, FALSE)</f>
        <v>2000</v>
      </c>
      <c r="D3680">
        <f>VLOOKUP(A3680, Kickstarter!B:E, 4, FALSE)</f>
        <v>2050</v>
      </c>
      <c r="E3680" t="str">
        <f>VLOOKUP(A3680, Kickstarter!B:F, 5, FALSE)</f>
        <v>successful</v>
      </c>
      <c r="F3680" t="str">
        <f>VLOOKUP(A3680, Kickstarter!B:G, 6, FALSE)</f>
        <v>GB</v>
      </c>
      <c r="G3680" t="str">
        <f>VLOOKUP(A3680, Kickstarter!B:H, 7, FALSE)</f>
        <v>GBP</v>
      </c>
      <c r="H3680">
        <f>VLOOKUP(A3680, Kickstarter!B:I, 8, FALSE)</f>
        <v>1433076298</v>
      </c>
    </row>
    <row r="3681" spans="1:8" ht="60" x14ac:dyDescent="0.25">
      <c r="A3681" s="1" t="s">
        <v>3676</v>
      </c>
      <c r="B3681" s="1" t="str">
        <f>VLOOKUP(A3681, Kickstarter!B:C, 2, FALSE)</f>
        <v>Bert V. Royal makes a strong statement about drug use, suicide, teen violence, rebellion and sexual identity in this powerful play.</v>
      </c>
      <c r="C3681" s="9">
        <f>VLOOKUP(A3681, Kickstarter!B:E, 3, FALSE)</f>
        <v>2000</v>
      </c>
      <c r="D3681">
        <f>VLOOKUP(A3681, Kickstarter!B:E, 4, FALSE)</f>
        <v>2202</v>
      </c>
      <c r="E3681" t="str">
        <f>VLOOKUP(A3681, Kickstarter!B:F, 5, FALSE)</f>
        <v>successful</v>
      </c>
      <c r="F3681" t="str">
        <f>VLOOKUP(A3681, Kickstarter!B:G, 6, FALSE)</f>
        <v>US</v>
      </c>
      <c r="G3681" t="str">
        <f>VLOOKUP(A3681, Kickstarter!B:H, 7, FALSE)</f>
        <v>USD</v>
      </c>
      <c r="H3681">
        <f>VLOOKUP(A3681, Kickstarter!B:I, 8, FALSE)</f>
        <v>1404190740</v>
      </c>
    </row>
    <row r="3682" spans="1:8" ht="45" x14ac:dyDescent="0.25">
      <c r="A3682" s="1" t="s">
        <v>3677</v>
      </c>
      <c r="B3682" s="1" t="str">
        <f>VLOOKUP(A3682, Kickstarter!B:C, 2, FALSE)</f>
        <v>In The Dudleys! family memories are brought to life as a malfunctioning 8-bit video game. Press Start.</v>
      </c>
      <c r="C3682" s="9">
        <f>VLOOKUP(A3682, Kickstarter!B:E, 3, FALSE)</f>
        <v>3000</v>
      </c>
      <c r="D3682">
        <f>VLOOKUP(A3682, Kickstarter!B:E, 4, FALSE)</f>
        <v>3383</v>
      </c>
      <c r="E3682" t="str">
        <f>VLOOKUP(A3682, Kickstarter!B:F, 5, FALSE)</f>
        <v>successful</v>
      </c>
      <c r="F3682" t="str">
        <f>VLOOKUP(A3682, Kickstarter!B:G, 6, FALSE)</f>
        <v>US</v>
      </c>
      <c r="G3682" t="str">
        <f>VLOOKUP(A3682, Kickstarter!B:H, 7, FALSE)</f>
        <v>USD</v>
      </c>
      <c r="H3682">
        <f>VLOOKUP(A3682, Kickstarter!B:I, 8, FALSE)</f>
        <v>1475664834</v>
      </c>
    </row>
    <row r="3683" spans="1:8" ht="60" x14ac:dyDescent="0.25">
      <c r="A3683" s="1" t="s">
        <v>3678</v>
      </c>
      <c r="B3683" s="1" t="str">
        <f>VLOOKUP(A3683, Kickstarter!B:C, 2, FALSE)</f>
        <v>HBOâ€™s Going Clear meets Netflixâ€™s Unbreakable Kimmy Schmidt in this one-woman comedy that takes you into and out of a destructive cult.</v>
      </c>
      <c r="C3683" s="9">
        <f>VLOOKUP(A3683, Kickstarter!B:E, 3, FALSE)</f>
        <v>1000</v>
      </c>
      <c r="D3683">
        <f>VLOOKUP(A3683, Kickstarter!B:E, 4, FALSE)</f>
        <v>1119</v>
      </c>
      <c r="E3683" t="str">
        <f>VLOOKUP(A3683, Kickstarter!B:F, 5, FALSE)</f>
        <v>successful</v>
      </c>
      <c r="F3683" t="str">
        <f>VLOOKUP(A3683, Kickstarter!B:G, 6, FALSE)</f>
        <v>US</v>
      </c>
      <c r="G3683" t="str">
        <f>VLOOKUP(A3683, Kickstarter!B:H, 7, FALSE)</f>
        <v>USD</v>
      </c>
      <c r="H3683">
        <f>VLOOKUP(A3683, Kickstarter!B:I, 8, FALSE)</f>
        <v>1452872290</v>
      </c>
    </row>
    <row r="3684" spans="1:8" ht="45" x14ac:dyDescent="0.25">
      <c r="A3684" s="1" t="s">
        <v>3679</v>
      </c>
      <c r="B3684" s="1" t="str">
        <f>VLOOKUP(A3684, Kickstarter!B:C, 2, FALSE)</f>
        <v>My one-woman show invites audiences to join me on my path to pregnancy as I share my neuroses, challenges and revelations.</v>
      </c>
      <c r="C3684" s="9">
        <f>VLOOKUP(A3684, Kickstarter!B:E, 3, FALSE)</f>
        <v>3000</v>
      </c>
      <c r="D3684">
        <f>VLOOKUP(A3684, Kickstarter!B:E, 4, FALSE)</f>
        <v>4176</v>
      </c>
      <c r="E3684" t="str">
        <f>VLOOKUP(A3684, Kickstarter!B:F, 5, FALSE)</f>
        <v>successful</v>
      </c>
      <c r="F3684" t="str">
        <f>VLOOKUP(A3684, Kickstarter!B:G, 6, FALSE)</f>
        <v>US</v>
      </c>
      <c r="G3684" t="str">
        <f>VLOOKUP(A3684, Kickstarter!B:H, 7, FALSE)</f>
        <v>USD</v>
      </c>
      <c r="H3684">
        <f>VLOOKUP(A3684, Kickstarter!B:I, 8, FALSE)</f>
        <v>1402901940</v>
      </c>
    </row>
    <row r="3685" spans="1:8" ht="45" x14ac:dyDescent="0.25">
      <c r="A3685" s="1" t="s">
        <v>3680</v>
      </c>
      <c r="B3685" s="1" t="str">
        <f>VLOOKUP(A3685, Kickstarter!B:C, 2, FALSE)</f>
        <v>A Krumpus Story is a dark holiday comedy for anyone who wants a little more spice in their holiday fare.</v>
      </c>
      <c r="C3685" s="9">
        <f>VLOOKUP(A3685, Kickstarter!B:E, 3, FALSE)</f>
        <v>3500</v>
      </c>
      <c r="D3685">
        <f>VLOOKUP(A3685, Kickstarter!B:E, 4, FALSE)</f>
        <v>3880</v>
      </c>
      <c r="E3685" t="str">
        <f>VLOOKUP(A3685, Kickstarter!B:F, 5, FALSE)</f>
        <v>successful</v>
      </c>
      <c r="F3685" t="str">
        <f>VLOOKUP(A3685, Kickstarter!B:G, 6, FALSE)</f>
        <v>US</v>
      </c>
      <c r="G3685" t="str">
        <f>VLOOKUP(A3685, Kickstarter!B:H, 7, FALSE)</f>
        <v>USD</v>
      </c>
      <c r="H3685">
        <f>VLOOKUP(A3685, Kickstarter!B:I, 8, FALSE)</f>
        <v>1476931696</v>
      </c>
    </row>
    <row r="3686" spans="1:8" ht="60" x14ac:dyDescent="0.25">
      <c r="A3686" s="1" t="s">
        <v>3681</v>
      </c>
      <c r="B3686" s="1" t="str">
        <f>VLOOKUP(A3686, Kickstarter!B:C, 2, FALSE)</f>
        <v>Thespis Theater Festival presents Cassiopeia: A romantic tale of a bride finding her way to her unknown groom before it is too late.</v>
      </c>
      <c r="C3686" s="9">
        <f>VLOOKUP(A3686, Kickstarter!B:E, 3, FALSE)</f>
        <v>750</v>
      </c>
      <c r="D3686">
        <f>VLOOKUP(A3686, Kickstarter!B:E, 4, FALSE)</f>
        <v>1043</v>
      </c>
      <c r="E3686" t="str">
        <f>VLOOKUP(A3686, Kickstarter!B:F, 5, FALSE)</f>
        <v>successful</v>
      </c>
      <c r="F3686" t="str">
        <f>VLOOKUP(A3686, Kickstarter!B:G, 6, FALSE)</f>
        <v>US</v>
      </c>
      <c r="G3686" t="str">
        <f>VLOOKUP(A3686, Kickstarter!B:H, 7, FALSE)</f>
        <v>USD</v>
      </c>
      <c r="H3686">
        <f>VLOOKUP(A3686, Kickstarter!B:I, 8, FALSE)</f>
        <v>1441167586</v>
      </c>
    </row>
    <row r="3687" spans="1:8" ht="45" x14ac:dyDescent="0.25">
      <c r="A3687" s="1" t="s">
        <v>3682</v>
      </c>
      <c r="B3687" s="1" t="str">
        <f>VLOOKUP(A3687, Kickstarter!B:C, 2, FALSE)</f>
        <v>Bare Theatre &amp; Cirque de Vol Studios are back for another outdoor adventure in the amphitheatre at Raleigh Little Theatre!</v>
      </c>
      <c r="C3687" s="9">
        <f>VLOOKUP(A3687, Kickstarter!B:E, 3, FALSE)</f>
        <v>5000</v>
      </c>
      <c r="D3687">
        <f>VLOOKUP(A3687, Kickstarter!B:E, 4, FALSE)</f>
        <v>5285</v>
      </c>
      <c r="E3687" t="str">
        <f>VLOOKUP(A3687, Kickstarter!B:F, 5, FALSE)</f>
        <v>successful</v>
      </c>
      <c r="F3687" t="str">
        <f>VLOOKUP(A3687, Kickstarter!B:G, 6, FALSE)</f>
        <v>US</v>
      </c>
      <c r="G3687" t="str">
        <f>VLOOKUP(A3687, Kickstarter!B:H, 7, FALSE)</f>
        <v>USD</v>
      </c>
      <c r="H3687">
        <f>VLOOKUP(A3687, Kickstarter!B:I, 8, FALSE)</f>
        <v>1400533200</v>
      </c>
    </row>
    <row r="3688" spans="1:8" ht="45" x14ac:dyDescent="0.25">
      <c r="A3688" s="1" t="s">
        <v>3683</v>
      </c>
      <c r="B3688" s="1" t="str">
        <f>VLOOKUP(A3688, Kickstarter!B:C, 2, FALSE)</f>
        <v>This October, in association with Rogue Productions at FSU, I will be directing a production of Dog sees God.</v>
      </c>
      <c r="C3688" s="9">
        <f>VLOOKUP(A3688, Kickstarter!B:E, 3, FALSE)</f>
        <v>350</v>
      </c>
      <c r="D3688">
        <f>VLOOKUP(A3688, Kickstarter!B:E, 4, FALSE)</f>
        <v>355</v>
      </c>
      <c r="E3688" t="str">
        <f>VLOOKUP(A3688, Kickstarter!B:F, 5, FALSE)</f>
        <v>successful</v>
      </c>
      <c r="F3688" t="str">
        <f>VLOOKUP(A3688, Kickstarter!B:G, 6, FALSE)</f>
        <v>US</v>
      </c>
      <c r="G3688" t="str">
        <f>VLOOKUP(A3688, Kickstarter!B:H, 7, FALSE)</f>
        <v>USD</v>
      </c>
      <c r="H3688">
        <f>VLOOKUP(A3688, Kickstarter!B:I, 8, FALSE)</f>
        <v>1440820740</v>
      </c>
    </row>
    <row r="3689" spans="1:8" ht="60" x14ac:dyDescent="0.25">
      <c r="A3689" s="1" t="s">
        <v>3684</v>
      </c>
      <c r="B3689" s="1" t="str">
        <f>VLOOKUP(A3689, Kickstarter!B:C, 2, FALSE)</f>
        <v>"death (and straight boys)" is a 5 play cycle, loosely founded on the KÃ¼bler-Ross model, more commonly known as the 5 stages of grief.</v>
      </c>
      <c r="C3689" s="9">
        <f>VLOOKUP(A3689, Kickstarter!B:E, 3, FALSE)</f>
        <v>5000</v>
      </c>
      <c r="D3689">
        <f>VLOOKUP(A3689, Kickstarter!B:E, 4, FALSE)</f>
        <v>5012.25</v>
      </c>
      <c r="E3689" t="str">
        <f>VLOOKUP(A3689, Kickstarter!B:F, 5, FALSE)</f>
        <v>successful</v>
      </c>
      <c r="F3689" t="str">
        <f>VLOOKUP(A3689, Kickstarter!B:G, 6, FALSE)</f>
        <v>US</v>
      </c>
      <c r="G3689" t="str">
        <f>VLOOKUP(A3689, Kickstarter!B:H, 7, FALSE)</f>
        <v>USD</v>
      </c>
      <c r="H3689">
        <f>VLOOKUP(A3689, Kickstarter!B:I, 8, FALSE)</f>
        <v>1403846055</v>
      </c>
    </row>
    <row r="3690" spans="1:8" ht="60" x14ac:dyDescent="0.25">
      <c r="A3690" s="1" t="s">
        <v>3685</v>
      </c>
      <c r="B3690" s="1" t="str">
        <f>VLOOKUP(A3690, Kickstarter!B:C, 2, FALSE)</f>
        <v>The Tulip Tree is a project I have been passionate about for 5 years. It is an unforgettable story that has never been told.</v>
      </c>
      <c r="C3690" s="9">
        <f>VLOOKUP(A3690, Kickstarter!B:E, 3, FALSE)</f>
        <v>3000</v>
      </c>
      <c r="D3690">
        <f>VLOOKUP(A3690, Kickstarter!B:E, 4, FALSE)</f>
        <v>3275</v>
      </c>
      <c r="E3690" t="str">
        <f>VLOOKUP(A3690, Kickstarter!B:F, 5, FALSE)</f>
        <v>successful</v>
      </c>
      <c r="F3690" t="str">
        <f>VLOOKUP(A3690, Kickstarter!B:G, 6, FALSE)</f>
        <v>GB</v>
      </c>
      <c r="G3690" t="str">
        <f>VLOOKUP(A3690, Kickstarter!B:H, 7, FALSE)</f>
        <v>GBP</v>
      </c>
      <c r="H3690">
        <f>VLOOKUP(A3690, Kickstarter!B:I, 8, FALSE)</f>
        <v>1407524004</v>
      </c>
    </row>
    <row r="3691" spans="1:8" ht="60" x14ac:dyDescent="0.25">
      <c r="A3691" s="1" t="s">
        <v>3686</v>
      </c>
      <c r="B3691" s="1" t="str">
        <f>VLOOKUP(A3691, Kickstarter!B:C, 2, FALSE)</f>
        <v>A humorous, touching play about the joys and challenges of a married couple's tender, yet intense relationship "Love is never random"</v>
      </c>
      <c r="C3691" s="9">
        <f>VLOOKUP(A3691, Kickstarter!B:E, 3, FALSE)</f>
        <v>3000</v>
      </c>
      <c r="D3691">
        <f>VLOOKUP(A3691, Kickstarter!B:E, 4, FALSE)</f>
        <v>3550</v>
      </c>
      <c r="E3691" t="str">
        <f>VLOOKUP(A3691, Kickstarter!B:F, 5, FALSE)</f>
        <v>successful</v>
      </c>
      <c r="F3691" t="str">
        <f>VLOOKUP(A3691, Kickstarter!B:G, 6, FALSE)</f>
        <v>US</v>
      </c>
      <c r="G3691" t="str">
        <f>VLOOKUP(A3691, Kickstarter!B:H, 7, FALSE)</f>
        <v>USD</v>
      </c>
      <c r="H3691">
        <f>VLOOKUP(A3691, Kickstarter!B:I, 8, FALSE)</f>
        <v>1434925500</v>
      </c>
    </row>
    <row r="3692" spans="1:8" ht="60" x14ac:dyDescent="0.25">
      <c r="A3692" s="1" t="s">
        <v>3687</v>
      </c>
      <c r="B3692" s="1" t="str">
        <f>VLOOKUP(A3692, Kickstarter!B:C, 2, FALSE)</f>
        <v>A play honoring the lives and legacies of the activists and those remembered at the 1992 ACT UP Ashes Action at The White House</v>
      </c>
      <c r="C3692" s="9">
        <f>VLOOKUP(A3692, Kickstarter!B:E, 3, FALSE)</f>
        <v>1500</v>
      </c>
      <c r="D3692">
        <f>VLOOKUP(A3692, Kickstarter!B:E, 4, FALSE)</f>
        <v>1800</v>
      </c>
      <c r="E3692" t="str">
        <f>VLOOKUP(A3692, Kickstarter!B:F, 5, FALSE)</f>
        <v>successful</v>
      </c>
      <c r="F3692" t="str">
        <f>VLOOKUP(A3692, Kickstarter!B:G, 6, FALSE)</f>
        <v>US</v>
      </c>
      <c r="G3692" t="str">
        <f>VLOOKUP(A3692, Kickstarter!B:H, 7, FALSE)</f>
        <v>USD</v>
      </c>
      <c r="H3692">
        <f>VLOOKUP(A3692, Kickstarter!B:I, 8, FALSE)</f>
        <v>1417101683</v>
      </c>
    </row>
    <row r="3693" spans="1:8" ht="30" x14ac:dyDescent="0.25">
      <c r="A3693" s="1" t="s">
        <v>3688</v>
      </c>
      <c r="B3693" s="1" t="str">
        <f>VLOOKUP(A3693, Kickstarter!B:C, 2, FALSE)</f>
        <v>World Premiere of last play written by Amiri Baraka</v>
      </c>
      <c r="C3693" s="9">
        <f>VLOOKUP(A3693, Kickstarter!B:E, 3, FALSE)</f>
        <v>40000</v>
      </c>
      <c r="D3693">
        <f>VLOOKUP(A3693, Kickstarter!B:E, 4, FALSE)</f>
        <v>51184</v>
      </c>
      <c r="E3693" t="str">
        <f>VLOOKUP(A3693, Kickstarter!B:F, 5, FALSE)</f>
        <v>successful</v>
      </c>
      <c r="F3693" t="str">
        <f>VLOOKUP(A3693, Kickstarter!B:G, 6, FALSE)</f>
        <v>US</v>
      </c>
      <c r="G3693" t="str">
        <f>VLOOKUP(A3693, Kickstarter!B:H, 7, FALSE)</f>
        <v>USD</v>
      </c>
      <c r="H3693">
        <f>VLOOKUP(A3693, Kickstarter!B:I, 8, FALSE)</f>
        <v>1425272340</v>
      </c>
    </row>
    <row r="3694" spans="1:8" ht="30" x14ac:dyDescent="0.25">
      <c r="A3694" s="1" t="s">
        <v>3689</v>
      </c>
      <c r="B3694" s="1" t="str">
        <f>VLOOKUP(A3694, Kickstarter!B:C, 2, FALSE)</f>
        <v>Help us independently produce two great comedies by Christopher Durang.</v>
      </c>
      <c r="C3694" s="9">
        <f>VLOOKUP(A3694, Kickstarter!B:E, 3, FALSE)</f>
        <v>1000</v>
      </c>
      <c r="D3694">
        <f>VLOOKUP(A3694, Kickstarter!B:E, 4, FALSE)</f>
        <v>1260</v>
      </c>
      <c r="E3694" t="str">
        <f>VLOOKUP(A3694, Kickstarter!B:F, 5, FALSE)</f>
        <v>successful</v>
      </c>
      <c r="F3694" t="str">
        <f>VLOOKUP(A3694, Kickstarter!B:G, 6, FALSE)</f>
        <v>US</v>
      </c>
      <c r="G3694" t="str">
        <f>VLOOKUP(A3694, Kickstarter!B:H, 7, FALSE)</f>
        <v>USD</v>
      </c>
      <c r="H3694">
        <f>VLOOKUP(A3694, Kickstarter!B:I, 8, FALSE)</f>
        <v>1411084800</v>
      </c>
    </row>
    <row r="3695" spans="1:8" ht="60" x14ac:dyDescent="0.25">
      <c r="A3695" s="1" t="s">
        <v>3690</v>
      </c>
      <c r="B3695" s="1" t="str">
        <f>VLOOKUP(A3695, Kickstarter!B:C, 2, FALSE)</f>
        <v>Jason (Georgia on My Mind), a solo play about a modern quest to the Republic of Georgia in the ancient steps of Jason &amp; the Argonauts</v>
      </c>
      <c r="C3695" s="9">
        <f>VLOOKUP(A3695, Kickstarter!B:E, 3, FALSE)</f>
        <v>333</v>
      </c>
      <c r="D3695">
        <f>VLOOKUP(A3695, Kickstarter!B:E, 4, FALSE)</f>
        <v>430</v>
      </c>
      <c r="E3695" t="str">
        <f>VLOOKUP(A3695, Kickstarter!B:F, 5, FALSE)</f>
        <v>successful</v>
      </c>
      <c r="F3695" t="str">
        <f>VLOOKUP(A3695, Kickstarter!B:G, 6, FALSE)</f>
        <v>GB</v>
      </c>
      <c r="G3695" t="str">
        <f>VLOOKUP(A3695, Kickstarter!B:H, 7, FALSE)</f>
        <v>GBP</v>
      </c>
      <c r="H3695">
        <f>VLOOKUP(A3695, Kickstarter!B:I, 8, FALSE)</f>
        <v>1448922600</v>
      </c>
    </row>
    <row r="3696" spans="1:8" ht="60" x14ac:dyDescent="0.25">
      <c r="A3696" s="1" t="s">
        <v>3691</v>
      </c>
      <c r="B3696" s="1" t="str">
        <f>VLOOKUP(A3696, Kickstarter!B:C, 2, FALSE)</f>
        <v>A new play exploring themes of reverence, belief, and certainty. 
"Because what is is, and what is cannot not be..."</v>
      </c>
      <c r="C3696" s="9">
        <f>VLOOKUP(A3696, Kickstarter!B:E, 3, FALSE)</f>
        <v>3500</v>
      </c>
      <c r="D3696">
        <f>VLOOKUP(A3696, Kickstarter!B:E, 4, FALSE)</f>
        <v>3760</v>
      </c>
      <c r="E3696" t="str">
        <f>VLOOKUP(A3696, Kickstarter!B:F, 5, FALSE)</f>
        <v>successful</v>
      </c>
      <c r="F3696" t="str">
        <f>VLOOKUP(A3696, Kickstarter!B:G, 6, FALSE)</f>
        <v>US</v>
      </c>
      <c r="G3696" t="str">
        <f>VLOOKUP(A3696, Kickstarter!B:H, 7, FALSE)</f>
        <v>USD</v>
      </c>
      <c r="H3696">
        <f>VLOOKUP(A3696, Kickstarter!B:I, 8, FALSE)</f>
        <v>1465178400</v>
      </c>
    </row>
    <row r="3697" spans="1:8" ht="60" x14ac:dyDescent="0.25">
      <c r="A3697" s="1" t="s">
        <v>3692</v>
      </c>
      <c r="B3697" s="1" t="str">
        <f>VLOOKUP(A3697, Kickstarter!B:C, 2, FALSE)</f>
        <v>Tony-Award Winning Play, The History Boys brought to you by the Independent Student Production Company Narrative Series: Page to Stage!</v>
      </c>
      <c r="C3697" s="9">
        <f>VLOOKUP(A3697, Kickstarter!B:E, 3, FALSE)</f>
        <v>4000</v>
      </c>
      <c r="D3697">
        <f>VLOOKUP(A3697, Kickstarter!B:E, 4, FALSE)</f>
        <v>4005</v>
      </c>
      <c r="E3697" t="str">
        <f>VLOOKUP(A3697, Kickstarter!B:F, 5, FALSE)</f>
        <v>successful</v>
      </c>
      <c r="F3697" t="str">
        <f>VLOOKUP(A3697, Kickstarter!B:G, 6, FALSE)</f>
        <v>US</v>
      </c>
      <c r="G3697" t="str">
        <f>VLOOKUP(A3697, Kickstarter!B:H, 7, FALSE)</f>
        <v>USD</v>
      </c>
      <c r="H3697">
        <f>VLOOKUP(A3697, Kickstarter!B:I, 8, FALSE)</f>
        <v>1421009610</v>
      </c>
    </row>
    <row r="3698" spans="1:8" ht="45" x14ac:dyDescent="0.25">
      <c r="A3698" s="1" t="s">
        <v>3693</v>
      </c>
      <c r="B3698" s="1" t="str">
        <f>VLOOKUP(A3698, Kickstarter!B:C, 2, FALSE)</f>
        <v>We are 10 years old - please help us celebrate the last 10 years and secure our future for the next 10 years.</v>
      </c>
      <c r="C3698" s="9">
        <f>VLOOKUP(A3698, Kickstarter!B:E, 3, FALSE)</f>
        <v>2000</v>
      </c>
      <c r="D3698">
        <f>VLOOKUP(A3698, Kickstarter!B:E, 4, FALSE)</f>
        <v>3100</v>
      </c>
      <c r="E3698" t="str">
        <f>VLOOKUP(A3698, Kickstarter!B:F, 5, FALSE)</f>
        <v>successful</v>
      </c>
      <c r="F3698" t="str">
        <f>VLOOKUP(A3698, Kickstarter!B:G, 6, FALSE)</f>
        <v>GB</v>
      </c>
      <c r="G3698" t="str">
        <f>VLOOKUP(A3698, Kickstarter!B:H, 7, FALSE)</f>
        <v>GBP</v>
      </c>
      <c r="H3698">
        <f>VLOOKUP(A3698, Kickstarter!B:I, 8, FALSE)</f>
        <v>1423838916</v>
      </c>
    </row>
    <row r="3699" spans="1:8" ht="60" x14ac:dyDescent="0.25">
      <c r="A3699" s="1" t="s">
        <v>3694</v>
      </c>
      <c r="B3699" s="1" t="str">
        <f>VLOOKUP(A3699, Kickstarter!B:C, 2, FALSE)</f>
        <v>With your support this one-man show will tour various theatres in the UK - it's a story of hero worship and love beyond the grave.</v>
      </c>
      <c r="C3699" s="9">
        <f>VLOOKUP(A3699, Kickstarter!B:E, 3, FALSE)</f>
        <v>2000</v>
      </c>
      <c r="D3699">
        <f>VLOOKUP(A3699, Kickstarter!B:E, 4, FALSE)</f>
        <v>2160</v>
      </c>
      <c r="E3699" t="str">
        <f>VLOOKUP(A3699, Kickstarter!B:F, 5, FALSE)</f>
        <v>successful</v>
      </c>
      <c r="F3699" t="str">
        <f>VLOOKUP(A3699, Kickstarter!B:G, 6, FALSE)</f>
        <v>GB</v>
      </c>
      <c r="G3699" t="str">
        <f>VLOOKUP(A3699, Kickstarter!B:H, 7, FALSE)</f>
        <v>GBP</v>
      </c>
      <c r="H3699">
        <f>VLOOKUP(A3699, Kickstarter!B:I, 8, FALSE)</f>
        <v>1462878648</v>
      </c>
    </row>
    <row r="3700" spans="1:8" ht="45" x14ac:dyDescent="0.25">
      <c r="A3700" s="1" t="s">
        <v>3695</v>
      </c>
      <c r="B3700" s="1" t="str">
        <f>VLOOKUP(A3700, Kickstarter!B:C, 2, FALSE)</f>
        <v>Two great political plays, separated in authorship by four hundred years but united in their urgency.</v>
      </c>
      <c r="C3700" s="9">
        <f>VLOOKUP(A3700, Kickstarter!B:E, 3, FALSE)</f>
        <v>5000</v>
      </c>
      <c r="D3700">
        <f>VLOOKUP(A3700, Kickstarter!B:E, 4, FALSE)</f>
        <v>5526</v>
      </c>
      <c r="E3700" t="str">
        <f>VLOOKUP(A3700, Kickstarter!B:F, 5, FALSE)</f>
        <v>successful</v>
      </c>
      <c r="F3700" t="str">
        <f>VLOOKUP(A3700, Kickstarter!B:G, 6, FALSE)</f>
        <v>US</v>
      </c>
      <c r="G3700" t="str">
        <f>VLOOKUP(A3700, Kickstarter!B:H, 7, FALSE)</f>
        <v>USD</v>
      </c>
      <c r="H3700">
        <f>VLOOKUP(A3700, Kickstarter!B:I, 8, FALSE)</f>
        <v>1456946487</v>
      </c>
    </row>
    <row r="3701" spans="1:8" ht="60" x14ac:dyDescent="0.25">
      <c r="A3701" s="1" t="s">
        <v>3696</v>
      </c>
      <c r="B3701" s="1" t="str">
        <f>VLOOKUP(A3701, Kickstarter!B:C, 2, FALSE)</f>
        <v>Tell Me That You Love Me, a new play about the love affair between Actress and Writer, with the novel Arch of Triumph as the backdrop</v>
      </c>
      <c r="C3701" s="9">
        <f>VLOOKUP(A3701, Kickstarter!B:E, 3, FALSE)</f>
        <v>2500</v>
      </c>
      <c r="D3701">
        <f>VLOOKUP(A3701, Kickstarter!B:E, 4, FALSE)</f>
        <v>2520</v>
      </c>
      <c r="E3701" t="str">
        <f>VLOOKUP(A3701, Kickstarter!B:F, 5, FALSE)</f>
        <v>successful</v>
      </c>
      <c r="F3701" t="str">
        <f>VLOOKUP(A3701, Kickstarter!B:G, 6, FALSE)</f>
        <v>US</v>
      </c>
      <c r="G3701" t="str">
        <f>VLOOKUP(A3701, Kickstarter!B:H, 7, FALSE)</f>
        <v>USD</v>
      </c>
      <c r="H3701">
        <f>VLOOKUP(A3701, Kickstarter!B:I, 8, FALSE)</f>
        <v>1413383216</v>
      </c>
    </row>
    <row r="3702" spans="1:8" ht="30" x14ac:dyDescent="0.25">
      <c r="A3702" s="1" t="s">
        <v>3697</v>
      </c>
      <c r="B3702" s="1" t="str">
        <f>VLOOKUP(A3702, Kickstarter!B:C, 2, FALSE)</f>
        <v>Help me produce the play I have written for my senior project!</v>
      </c>
      <c r="C3702" s="9">
        <f>VLOOKUP(A3702, Kickstarter!B:E, 3, FALSE)</f>
        <v>500</v>
      </c>
      <c r="D3702">
        <f>VLOOKUP(A3702, Kickstarter!B:E, 4, FALSE)</f>
        <v>606</v>
      </c>
      <c r="E3702" t="str">
        <f>VLOOKUP(A3702, Kickstarter!B:F, 5, FALSE)</f>
        <v>successful</v>
      </c>
      <c r="F3702" t="str">
        <f>VLOOKUP(A3702, Kickstarter!B:G, 6, FALSE)</f>
        <v>US</v>
      </c>
      <c r="G3702" t="str">
        <f>VLOOKUP(A3702, Kickstarter!B:H, 7, FALSE)</f>
        <v>USD</v>
      </c>
      <c r="H3702">
        <f>VLOOKUP(A3702, Kickstarter!B:I, 8, FALSE)</f>
        <v>1412092800</v>
      </c>
    </row>
    <row r="3703" spans="1:8" ht="60" x14ac:dyDescent="0.25">
      <c r="A3703" s="1" t="s">
        <v>3698</v>
      </c>
      <c r="B3703" s="1" t="str">
        <f>VLOOKUP(A3703, Kickstarter!B:C, 2, FALSE)</f>
        <v>Part-silent film, part-thriller, Dog Show sees four actors play a community of dogs and their owners. One autumn, a killer strikes.</v>
      </c>
      <c r="C3703" s="9">
        <f>VLOOKUP(A3703, Kickstarter!B:E, 3, FALSE)</f>
        <v>1500</v>
      </c>
      <c r="D3703">
        <f>VLOOKUP(A3703, Kickstarter!B:E, 4, FALSE)</f>
        <v>1505</v>
      </c>
      <c r="E3703" t="str">
        <f>VLOOKUP(A3703, Kickstarter!B:F, 5, FALSE)</f>
        <v>successful</v>
      </c>
      <c r="F3703" t="str">
        <f>VLOOKUP(A3703, Kickstarter!B:G, 6, FALSE)</f>
        <v>GB</v>
      </c>
      <c r="G3703" t="str">
        <f>VLOOKUP(A3703, Kickstarter!B:H, 7, FALSE)</f>
        <v>GBP</v>
      </c>
      <c r="H3703">
        <f>VLOOKUP(A3703, Kickstarter!B:I, 8, FALSE)</f>
        <v>1433422793</v>
      </c>
    </row>
    <row r="3704" spans="1:8" ht="60" x14ac:dyDescent="0.25">
      <c r="A3704" s="1" t="s">
        <v>3699</v>
      </c>
      <c r="B3704" s="1" t="str">
        <f>VLOOKUP(A3704, Kickstarter!B:C, 2, FALSE)</f>
        <v>Shakespeare's "Julius Caesar" inspires the unforgettable story of the "African Che Guevara" Thomas Sankara, President of Burkina Faso.</v>
      </c>
      <c r="C3704" s="9">
        <f>VLOOKUP(A3704, Kickstarter!B:E, 3, FALSE)</f>
        <v>3000</v>
      </c>
      <c r="D3704">
        <f>VLOOKUP(A3704, Kickstarter!B:E, 4, FALSE)</f>
        <v>3275</v>
      </c>
      <c r="E3704" t="str">
        <f>VLOOKUP(A3704, Kickstarter!B:F, 5, FALSE)</f>
        <v>successful</v>
      </c>
      <c r="F3704" t="str">
        <f>VLOOKUP(A3704, Kickstarter!B:G, 6, FALSE)</f>
        <v>GB</v>
      </c>
      <c r="G3704" t="str">
        <f>VLOOKUP(A3704, Kickstarter!B:H, 7, FALSE)</f>
        <v>GBP</v>
      </c>
      <c r="H3704">
        <f>VLOOKUP(A3704, Kickstarter!B:I, 8, FALSE)</f>
        <v>1468191540</v>
      </c>
    </row>
    <row r="3705" spans="1:8" ht="60" x14ac:dyDescent="0.25">
      <c r="A3705" s="1" t="s">
        <v>3700</v>
      </c>
      <c r="B3705" s="1" t="str">
        <f>VLOOKUP(A3705, Kickstarter!B:C, 2, FALSE)</f>
        <v>Dancing spirits and blood magic come together in-the-park to depict an image of retaliation against oppression in "The Tempest"</v>
      </c>
      <c r="C3705" s="9">
        <f>VLOOKUP(A3705, Kickstarter!B:E, 3, FALSE)</f>
        <v>1050</v>
      </c>
      <c r="D3705">
        <f>VLOOKUP(A3705, Kickstarter!B:E, 4, FALSE)</f>
        <v>1296</v>
      </c>
      <c r="E3705" t="str">
        <f>VLOOKUP(A3705, Kickstarter!B:F, 5, FALSE)</f>
        <v>successful</v>
      </c>
      <c r="F3705" t="str">
        <f>VLOOKUP(A3705, Kickstarter!B:G, 6, FALSE)</f>
        <v>US</v>
      </c>
      <c r="G3705" t="str">
        <f>VLOOKUP(A3705, Kickstarter!B:H, 7, FALSE)</f>
        <v>USD</v>
      </c>
      <c r="H3705">
        <f>VLOOKUP(A3705, Kickstarter!B:I, 8, FALSE)</f>
        <v>1471071540</v>
      </c>
    </row>
    <row r="3706" spans="1:8" ht="60" x14ac:dyDescent="0.25">
      <c r="A3706" s="1" t="s">
        <v>3701</v>
      </c>
      <c r="B3706" s="1" t="str">
        <f>VLOOKUP(A3706, Kickstarter!B:C, 2, FALSE)</f>
        <v>The award-winning Nottingham New Theatre presents an exciting experimental play about the multi-universe theory and love.</v>
      </c>
      <c r="C3706" s="9">
        <f>VLOOKUP(A3706, Kickstarter!B:E, 3, FALSE)</f>
        <v>300</v>
      </c>
      <c r="D3706">
        <f>VLOOKUP(A3706, Kickstarter!B:E, 4, FALSE)</f>
        <v>409.01</v>
      </c>
      <c r="E3706" t="str">
        <f>VLOOKUP(A3706, Kickstarter!B:F, 5, FALSE)</f>
        <v>successful</v>
      </c>
      <c r="F3706" t="str">
        <f>VLOOKUP(A3706, Kickstarter!B:G, 6, FALSE)</f>
        <v>GB</v>
      </c>
      <c r="G3706" t="str">
        <f>VLOOKUP(A3706, Kickstarter!B:H, 7, FALSE)</f>
        <v>GBP</v>
      </c>
      <c r="H3706">
        <f>VLOOKUP(A3706, Kickstarter!B:I, 8, FALSE)</f>
        <v>1464712394</v>
      </c>
    </row>
    <row r="3707" spans="1:8" ht="60" x14ac:dyDescent="0.25">
      <c r="A3707" s="1" t="s">
        <v>3702</v>
      </c>
      <c r="B3707" s="1" t="str">
        <f>VLOOKUP(A3707, Kickstarter!B:C, 2, FALSE)</f>
        <v>The play satirizes the Chicago improvisation scene exposing the rules of the craft and the eccentricities of its participants</v>
      </c>
      <c r="C3707" s="9">
        <f>VLOOKUP(A3707, Kickstarter!B:E, 3, FALSE)</f>
        <v>2827</v>
      </c>
      <c r="D3707">
        <f>VLOOKUP(A3707, Kickstarter!B:E, 4, FALSE)</f>
        <v>2925</v>
      </c>
      <c r="E3707" t="str">
        <f>VLOOKUP(A3707, Kickstarter!B:F, 5, FALSE)</f>
        <v>successful</v>
      </c>
      <c r="F3707" t="str">
        <f>VLOOKUP(A3707, Kickstarter!B:G, 6, FALSE)</f>
        <v>US</v>
      </c>
      <c r="G3707" t="str">
        <f>VLOOKUP(A3707, Kickstarter!B:H, 7, FALSE)</f>
        <v>USD</v>
      </c>
      <c r="H3707">
        <f>VLOOKUP(A3707, Kickstarter!B:I, 8, FALSE)</f>
        <v>1403546400</v>
      </c>
    </row>
    <row r="3708" spans="1:8" ht="45" x14ac:dyDescent="0.25">
      <c r="A3708" s="1" t="s">
        <v>3703</v>
      </c>
      <c r="B3708" s="1" t="str">
        <f>VLOOKUP(A3708, Kickstarter!B:C, 2, FALSE)</f>
        <v>Our original dramatic adaption of this Mozart opera is staged to create visually stunning fun with live music.</v>
      </c>
      <c r="C3708" s="9">
        <f>VLOOKUP(A3708, Kickstarter!B:E, 3, FALSE)</f>
        <v>1500</v>
      </c>
      <c r="D3708">
        <f>VLOOKUP(A3708, Kickstarter!B:E, 4, FALSE)</f>
        <v>1820</v>
      </c>
      <c r="E3708" t="str">
        <f>VLOOKUP(A3708, Kickstarter!B:F, 5, FALSE)</f>
        <v>successful</v>
      </c>
      <c r="F3708" t="str">
        <f>VLOOKUP(A3708, Kickstarter!B:G, 6, FALSE)</f>
        <v>US</v>
      </c>
      <c r="G3708" t="str">
        <f>VLOOKUP(A3708, Kickstarter!B:H, 7, FALSE)</f>
        <v>USD</v>
      </c>
      <c r="H3708">
        <f>VLOOKUP(A3708, Kickstarter!B:I, 8, FALSE)</f>
        <v>1410558949</v>
      </c>
    </row>
    <row r="3709" spans="1:8" ht="45" x14ac:dyDescent="0.25">
      <c r="A3709" s="1" t="s">
        <v>3704</v>
      </c>
      <c r="B3709" s="1" t="str">
        <f>VLOOKUP(A3709, Kickstarter!B:C, 2, FALSE)</f>
        <v>Support this collection of new plays by Kansas City writers and the artists who are bringing it to life!</v>
      </c>
      <c r="C3709" s="9">
        <f>VLOOKUP(A3709, Kickstarter!B:E, 3, FALSE)</f>
        <v>1000</v>
      </c>
      <c r="D3709">
        <f>VLOOKUP(A3709, Kickstarter!B:E, 4, FALSE)</f>
        <v>1860</v>
      </c>
      <c r="E3709" t="str">
        <f>VLOOKUP(A3709, Kickstarter!B:F, 5, FALSE)</f>
        <v>successful</v>
      </c>
      <c r="F3709" t="str">
        <f>VLOOKUP(A3709, Kickstarter!B:G, 6, FALSE)</f>
        <v>US</v>
      </c>
      <c r="G3709" t="str">
        <f>VLOOKUP(A3709, Kickstarter!B:H, 7, FALSE)</f>
        <v>USD</v>
      </c>
      <c r="H3709">
        <f>VLOOKUP(A3709, Kickstarter!B:I, 8, FALSE)</f>
        <v>1469165160</v>
      </c>
    </row>
    <row r="3710" spans="1:8" ht="60" x14ac:dyDescent="0.25">
      <c r="A3710" s="1" t="s">
        <v>3705</v>
      </c>
      <c r="B3710" s="1" t="str">
        <f>VLOOKUP(A3710, Kickstarter!B:C, 2, FALSE)</f>
        <v>Dear Stone Theater Company brings its inaugural production of Much Ado About Nothing to Logan Square, Chicago. Thanks for watching!</v>
      </c>
      <c r="C3710" s="9">
        <f>VLOOKUP(A3710, Kickstarter!B:E, 3, FALSE)</f>
        <v>700</v>
      </c>
      <c r="D3710">
        <f>VLOOKUP(A3710, Kickstarter!B:E, 4, FALSE)</f>
        <v>2100</v>
      </c>
      <c r="E3710" t="str">
        <f>VLOOKUP(A3710, Kickstarter!B:F, 5, FALSE)</f>
        <v>successful</v>
      </c>
      <c r="F3710" t="str">
        <f>VLOOKUP(A3710, Kickstarter!B:G, 6, FALSE)</f>
        <v>US</v>
      </c>
      <c r="G3710" t="str">
        <f>VLOOKUP(A3710, Kickstarter!B:H, 7, FALSE)</f>
        <v>USD</v>
      </c>
      <c r="H3710">
        <f>VLOOKUP(A3710, Kickstarter!B:I, 8, FALSE)</f>
        <v>1404444286</v>
      </c>
    </row>
    <row r="3711" spans="1:8" ht="45" x14ac:dyDescent="0.25">
      <c r="A3711" s="1" t="s">
        <v>3706</v>
      </c>
      <c r="B3711" s="1" t="str">
        <f>VLOOKUP(A3711, Kickstarter!B:C, 2, FALSE)</f>
        <v>The filthily talented Ruby and Darling, take you on a raunch-tastic musical discovery of life with a vagina. #sayno</v>
      </c>
      <c r="C3711" s="9">
        <f>VLOOKUP(A3711, Kickstarter!B:E, 3, FALSE)</f>
        <v>1000</v>
      </c>
      <c r="D3711">
        <f>VLOOKUP(A3711, Kickstarter!B:E, 4, FALSE)</f>
        <v>1082.5</v>
      </c>
      <c r="E3711" t="str">
        <f>VLOOKUP(A3711, Kickstarter!B:F, 5, FALSE)</f>
        <v>successful</v>
      </c>
      <c r="F3711" t="str">
        <f>VLOOKUP(A3711, Kickstarter!B:G, 6, FALSE)</f>
        <v>GB</v>
      </c>
      <c r="G3711" t="str">
        <f>VLOOKUP(A3711, Kickstarter!B:H, 7, FALSE)</f>
        <v>GBP</v>
      </c>
      <c r="H3711">
        <f>VLOOKUP(A3711, Kickstarter!B:I, 8, FALSE)</f>
        <v>1403715546</v>
      </c>
    </row>
    <row r="3712" spans="1:8" ht="30" x14ac:dyDescent="0.25">
      <c r="A3712" s="1" t="s">
        <v>3707</v>
      </c>
      <c r="B3712" s="1" t="str">
        <f>VLOOKUP(A3712, Kickstarter!B:C, 2, FALSE)</f>
        <v>A comedy about, life, death, men, women, and the power of a good Kegel.</v>
      </c>
      <c r="C3712" s="9">
        <f>VLOOKUP(A3712, Kickstarter!B:E, 3, FALSE)</f>
        <v>1300</v>
      </c>
      <c r="D3712">
        <f>VLOOKUP(A3712, Kickstarter!B:E, 4, FALSE)</f>
        <v>1835</v>
      </c>
      <c r="E3712" t="str">
        <f>VLOOKUP(A3712, Kickstarter!B:F, 5, FALSE)</f>
        <v>successful</v>
      </c>
      <c r="F3712" t="str">
        <f>VLOOKUP(A3712, Kickstarter!B:G, 6, FALSE)</f>
        <v>US</v>
      </c>
      <c r="G3712" t="str">
        <f>VLOOKUP(A3712, Kickstarter!B:H, 7, FALSE)</f>
        <v>USD</v>
      </c>
      <c r="H3712">
        <f>VLOOKUP(A3712, Kickstarter!B:I, 8, FALSE)</f>
        <v>1428068988</v>
      </c>
    </row>
    <row r="3713" spans="1:8" ht="30" x14ac:dyDescent="0.25">
      <c r="A3713" s="1" t="s">
        <v>3708</v>
      </c>
      <c r="B3713" s="1" t="str">
        <f>VLOOKUP(A3713, Kickstarter!B:C, 2, FALSE)</f>
        <v>Two teachers and twenty kids bring one of Shakespeare's plays to life!</v>
      </c>
      <c r="C3713" s="9">
        <f>VLOOKUP(A3713, Kickstarter!B:E, 3, FALSE)</f>
        <v>500</v>
      </c>
      <c r="D3713">
        <f>VLOOKUP(A3713, Kickstarter!B:E, 4, FALSE)</f>
        <v>570</v>
      </c>
      <c r="E3713" t="str">
        <f>VLOOKUP(A3713, Kickstarter!B:F, 5, FALSE)</f>
        <v>successful</v>
      </c>
      <c r="F3713" t="str">
        <f>VLOOKUP(A3713, Kickstarter!B:G, 6, FALSE)</f>
        <v>US</v>
      </c>
      <c r="G3713" t="str">
        <f>VLOOKUP(A3713, Kickstarter!B:H, 7, FALSE)</f>
        <v>USD</v>
      </c>
      <c r="H3713">
        <f>VLOOKUP(A3713, Kickstarter!B:I, 8, FALSE)</f>
        <v>1402848000</v>
      </c>
    </row>
    <row r="3714" spans="1:8" ht="60" x14ac:dyDescent="0.25">
      <c r="A3714" s="1" t="s">
        <v>3709</v>
      </c>
      <c r="B3714" s="1" t="str">
        <f>VLOOKUP(A3714, Kickstarter!B:C, 2, FALSE)</f>
        <v>Married, Single, Divorced, Straight, Gay, Transgendered, Birth Mother, Adoptive Mother.... Everyone has a story.  These are ours.</v>
      </c>
      <c r="C3714" s="9">
        <f>VLOOKUP(A3714, Kickstarter!B:E, 3, FALSE)</f>
        <v>7500</v>
      </c>
      <c r="D3714">
        <f>VLOOKUP(A3714, Kickstarter!B:E, 4, FALSE)</f>
        <v>11530</v>
      </c>
      <c r="E3714" t="str">
        <f>VLOOKUP(A3714, Kickstarter!B:F, 5, FALSE)</f>
        <v>successful</v>
      </c>
      <c r="F3714" t="str">
        <f>VLOOKUP(A3714, Kickstarter!B:G, 6, FALSE)</f>
        <v>US</v>
      </c>
      <c r="G3714" t="str">
        <f>VLOOKUP(A3714, Kickstarter!B:H, 7, FALSE)</f>
        <v>USD</v>
      </c>
      <c r="H3714">
        <f>VLOOKUP(A3714, Kickstarter!B:I, 8, FALSE)</f>
        <v>1433055540</v>
      </c>
    </row>
    <row r="3715" spans="1:8" ht="45" x14ac:dyDescent="0.25">
      <c r="A3715" s="1" t="s">
        <v>3710</v>
      </c>
      <c r="B3715" s="1" t="str">
        <f>VLOOKUP(A3715, Kickstarter!B:C, 2, FALSE)</f>
        <v>Matt Fotis's play, Nights on the Couch, was accepted to the 28th Annual Strawberry One Act Festival! Show your support!</v>
      </c>
      <c r="C3715" s="9">
        <f>VLOOKUP(A3715, Kickstarter!B:E, 3, FALSE)</f>
        <v>2000</v>
      </c>
      <c r="D3715">
        <f>VLOOKUP(A3715, Kickstarter!B:E, 4, FALSE)</f>
        <v>2030</v>
      </c>
      <c r="E3715" t="str">
        <f>VLOOKUP(A3715, Kickstarter!B:F, 5, FALSE)</f>
        <v>successful</v>
      </c>
      <c r="F3715" t="str">
        <f>VLOOKUP(A3715, Kickstarter!B:G, 6, FALSE)</f>
        <v>US</v>
      </c>
      <c r="G3715" t="str">
        <f>VLOOKUP(A3715, Kickstarter!B:H, 7, FALSE)</f>
        <v>USD</v>
      </c>
      <c r="H3715">
        <f>VLOOKUP(A3715, Kickstarter!B:I, 8, FALSE)</f>
        <v>1465062166</v>
      </c>
    </row>
    <row r="3716" spans="1:8" ht="60" x14ac:dyDescent="0.25">
      <c r="A3716" s="1" t="s">
        <v>3711</v>
      </c>
      <c r="B3716" s="1" t="str">
        <f>VLOOKUP(A3716, Kickstarter!B:C, 2, FALSE)</f>
        <v>This summer, help some of the top high school theater students from across the country come to NYC to create a world premiere play.</v>
      </c>
      <c r="C3716" s="9">
        <f>VLOOKUP(A3716, Kickstarter!B:E, 3, FALSE)</f>
        <v>10000</v>
      </c>
      <c r="D3716">
        <f>VLOOKUP(A3716, Kickstarter!B:E, 4, FALSE)</f>
        <v>10235</v>
      </c>
      <c r="E3716" t="str">
        <f>VLOOKUP(A3716, Kickstarter!B:F, 5, FALSE)</f>
        <v>successful</v>
      </c>
      <c r="F3716" t="str">
        <f>VLOOKUP(A3716, Kickstarter!B:G, 6, FALSE)</f>
        <v>US</v>
      </c>
      <c r="G3716" t="str">
        <f>VLOOKUP(A3716, Kickstarter!B:H, 7, FALSE)</f>
        <v>USD</v>
      </c>
      <c r="H3716">
        <f>VLOOKUP(A3716, Kickstarter!B:I, 8, FALSE)</f>
        <v>1432612740</v>
      </c>
    </row>
    <row r="3717" spans="1:8" ht="60" x14ac:dyDescent="0.25">
      <c r="A3717" s="1" t="s">
        <v>3712</v>
      </c>
      <c r="B3717" s="1" t="str">
        <f>VLOOKUP(A3717, Kickstarter!B:C, 2, FALSE)</f>
        <v>Vibrant contemporary political theatre, exploring the professional and human impact of the growing corporate culture in education.</v>
      </c>
      <c r="C3717" s="9">
        <f>VLOOKUP(A3717, Kickstarter!B:E, 3, FALSE)</f>
        <v>3500</v>
      </c>
      <c r="D3717">
        <f>VLOOKUP(A3717, Kickstarter!B:E, 4, FALSE)</f>
        <v>3590</v>
      </c>
      <c r="E3717" t="str">
        <f>VLOOKUP(A3717, Kickstarter!B:F, 5, FALSE)</f>
        <v>successful</v>
      </c>
      <c r="F3717" t="str">
        <f>VLOOKUP(A3717, Kickstarter!B:G, 6, FALSE)</f>
        <v>GB</v>
      </c>
      <c r="G3717" t="str">
        <f>VLOOKUP(A3717, Kickstarter!B:H, 7, FALSE)</f>
        <v>GBP</v>
      </c>
      <c r="H3717">
        <f>VLOOKUP(A3717, Kickstarter!B:I, 8, FALSE)</f>
        <v>1427806320</v>
      </c>
    </row>
    <row r="3718" spans="1:8" ht="45" x14ac:dyDescent="0.25">
      <c r="A3718" s="1" t="s">
        <v>3713</v>
      </c>
      <c r="B3718" s="1" t="str">
        <f>VLOOKUP(A3718, Kickstarter!B:C, 2, FALSE)</f>
        <v>I am raising money to pay for the rights to produce Sylvia by A.R. Gurney. The show will be a fundraiser for Wayside Waifs.</v>
      </c>
      <c r="C3718" s="9">
        <f>VLOOKUP(A3718, Kickstarter!B:E, 3, FALSE)</f>
        <v>800</v>
      </c>
      <c r="D3718">
        <f>VLOOKUP(A3718, Kickstarter!B:E, 4, FALSE)</f>
        <v>1246</v>
      </c>
      <c r="E3718" t="str">
        <f>VLOOKUP(A3718, Kickstarter!B:F, 5, FALSE)</f>
        <v>successful</v>
      </c>
      <c r="F3718" t="str">
        <f>VLOOKUP(A3718, Kickstarter!B:G, 6, FALSE)</f>
        <v>US</v>
      </c>
      <c r="G3718" t="str">
        <f>VLOOKUP(A3718, Kickstarter!B:H, 7, FALSE)</f>
        <v>USD</v>
      </c>
      <c r="H3718">
        <f>VLOOKUP(A3718, Kickstarter!B:I, 8, FALSE)</f>
        <v>1453411109</v>
      </c>
    </row>
    <row r="3719" spans="1:8" ht="45" x14ac:dyDescent="0.25">
      <c r="A3719" s="1" t="s">
        <v>3714</v>
      </c>
      <c r="B3719" s="1" t="str">
        <f>VLOOKUP(A3719, Kickstarter!B:C, 2, FALSE)</f>
        <v>A heart-warming comedy by award-winning writer about Love, Sex, Friendship of three old gay men in their 60s'!</v>
      </c>
      <c r="C3719" s="9">
        <f>VLOOKUP(A3719, Kickstarter!B:E, 3, FALSE)</f>
        <v>4000</v>
      </c>
      <c r="D3719">
        <f>VLOOKUP(A3719, Kickstarter!B:E, 4, FALSE)</f>
        <v>4030</v>
      </c>
      <c r="E3719" t="str">
        <f>VLOOKUP(A3719, Kickstarter!B:F, 5, FALSE)</f>
        <v>successful</v>
      </c>
      <c r="F3719" t="str">
        <f>VLOOKUP(A3719, Kickstarter!B:G, 6, FALSE)</f>
        <v>GB</v>
      </c>
      <c r="G3719" t="str">
        <f>VLOOKUP(A3719, Kickstarter!B:H, 7, FALSE)</f>
        <v>GBP</v>
      </c>
      <c r="H3719">
        <f>VLOOKUP(A3719, Kickstarter!B:I, 8, FALSE)</f>
        <v>1431204449</v>
      </c>
    </row>
    <row r="3720" spans="1:8" ht="45" x14ac:dyDescent="0.25">
      <c r="A3720" s="1" t="s">
        <v>3715</v>
      </c>
      <c r="B3720" s="1" t="str">
        <f>VLOOKUP(A3720, Kickstarter!B:C, 2, FALSE)</f>
        <v>William Carlisle has the world at his feet but its weight on his shoulders. He is intelligent, articulate and fucked.</v>
      </c>
      <c r="C3720" s="9">
        <f>VLOOKUP(A3720, Kickstarter!B:E, 3, FALSE)</f>
        <v>500</v>
      </c>
      <c r="D3720">
        <f>VLOOKUP(A3720, Kickstarter!B:E, 4, FALSE)</f>
        <v>1197</v>
      </c>
      <c r="E3720" t="str">
        <f>VLOOKUP(A3720, Kickstarter!B:F, 5, FALSE)</f>
        <v>successful</v>
      </c>
      <c r="F3720" t="str">
        <f>VLOOKUP(A3720, Kickstarter!B:G, 6, FALSE)</f>
        <v>GB</v>
      </c>
      <c r="G3720" t="str">
        <f>VLOOKUP(A3720, Kickstarter!B:H, 7, FALSE)</f>
        <v>GBP</v>
      </c>
      <c r="H3720">
        <f>VLOOKUP(A3720, Kickstarter!B:I, 8, FALSE)</f>
        <v>1425057075</v>
      </c>
    </row>
    <row r="3721" spans="1:8" ht="30" x14ac:dyDescent="0.25">
      <c r="A3721" s="1" t="s">
        <v>3716</v>
      </c>
      <c r="B3721" s="1" t="str">
        <f>VLOOKUP(A3721, Kickstarter!B:C, 2, FALSE)</f>
        <v>A new piece of physical theatre about love, regret and longing.</v>
      </c>
      <c r="C3721" s="9">
        <f>VLOOKUP(A3721, Kickstarter!B:E, 3, FALSE)</f>
        <v>200</v>
      </c>
      <c r="D3721">
        <f>VLOOKUP(A3721, Kickstarter!B:E, 4, FALSE)</f>
        <v>420</v>
      </c>
      <c r="E3721" t="str">
        <f>VLOOKUP(A3721, Kickstarter!B:F, 5, FALSE)</f>
        <v>successful</v>
      </c>
      <c r="F3721" t="str">
        <f>VLOOKUP(A3721, Kickstarter!B:G, 6, FALSE)</f>
        <v>GB</v>
      </c>
      <c r="G3721" t="str">
        <f>VLOOKUP(A3721, Kickstarter!B:H, 7, FALSE)</f>
        <v>GBP</v>
      </c>
      <c r="H3721">
        <f>VLOOKUP(A3721, Kickstarter!B:I, 8, FALSE)</f>
        <v>1434994266</v>
      </c>
    </row>
    <row r="3722" spans="1:8" ht="30" x14ac:dyDescent="0.25">
      <c r="A3722" s="1" t="s">
        <v>3717</v>
      </c>
      <c r="B3722" s="1" t="str">
        <f>VLOOKUP(A3722, Kickstarter!B:C, 2, FALSE)</f>
        <v>Breaking the American Indian stereotype in the American Theatre.</v>
      </c>
      <c r="C3722" s="9">
        <f>VLOOKUP(A3722, Kickstarter!B:E, 3, FALSE)</f>
        <v>3300</v>
      </c>
      <c r="D3722">
        <f>VLOOKUP(A3722, Kickstarter!B:E, 4, FALSE)</f>
        <v>3449</v>
      </c>
      <c r="E3722" t="str">
        <f>VLOOKUP(A3722, Kickstarter!B:F, 5, FALSE)</f>
        <v>successful</v>
      </c>
      <c r="F3722" t="str">
        <f>VLOOKUP(A3722, Kickstarter!B:G, 6, FALSE)</f>
        <v>US</v>
      </c>
      <c r="G3722" t="str">
        <f>VLOOKUP(A3722, Kickstarter!B:H, 7, FALSE)</f>
        <v>USD</v>
      </c>
      <c r="H3722">
        <f>VLOOKUP(A3722, Kickstarter!B:I, 8, FALSE)</f>
        <v>1435881006</v>
      </c>
    </row>
    <row r="3723" spans="1:8" ht="60" x14ac:dyDescent="0.25">
      <c r="A3723" s="1" t="s">
        <v>3718</v>
      </c>
      <c r="B3723" s="1" t="str">
        <f>VLOOKUP(A3723, Kickstarter!B:C, 2, FALSE)</f>
        <v>Our birthing pains are over! Mamai Theatre Co. has delivered. Ease our growing pains as we move to downtown venues &amp; Playhouse Square!</v>
      </c>
      <c r="C3723" s="9">
        <f>VLOOKUP(A3723, Kickstarter!B:E, 3, FALSE)</f>
        <v>5000</v>
      </c>
      <c r="D3723">
        <f>VLOOKUP(A3723, Kickstarter!B:E, 4, FALSE)</f>
        <v>5040</v>
      </c>
      <c r="E3723" t="str">
        <f>VLOOKUP(A3723, Kickstarter!B:F, 5, FALSE)</f>
        <v>successful</v>
      </c>
      <c r="F3723" t="str">
        <f>VLOOKUP(A3723, Kickstarter!B:G, 6, FALSE)</f>
        <v>US</v>
      </c>
      <c r="G3723" t="str">
        <f>VLOOKUP(A3723, Kickstarter!B:H, 7, FALSE)</f>
        <v>USD</v>
      </c>
      <c r="H3723">
        <f>VLOOKUP(A3723, Kickstarter!B:I, 8, FALSE)</f>
        <v>1415230084</v>
      </c>
    </row>
    <row r="3724" spans="1:8" ht="60" x14ac:dyDescent="0.25">
      <c r="A3724" s="1" t="s">
        <v>3719</v>
      </c>
      <c r="B3724" s="1" t="str">
        <f>VLOOKUP(A3724, Kickstarter!B:C, 2, FALSE)</f>
        <v>Un psychiatre reÃ§oit une patiente souffrant d'amnÃ©sie, de mythomanie et de nymphomanie. S'en suit une cascade d'Ã©vÃ©nements drolatiques.</v>
      </c>
      <c r="C3724" s="9">
        <f>VLOOKUP(A3724, Kickstarter!B:E, 3, FALSE)</f>
        <v>1500</v>
      </c>
      <c r="D3724">
        <f>VLOOKUP(A3724, Kickstarter!B:E, 4, FALSE)</f>
        <v>1668</v>
      </c>
      <c r="E3724" t="str">
        <f>VLOOKUP(A3724, Kickstarter!B:F, 5, FALSE)</f>
        <v>successful</v>
      </c>
      <c r="F3724" t="str">
        <f>VLOOKUP(A3724, Kickstarter!B:G, 6, FALSE)</f>
        <v>CA</v>
      </c>
      <c r="G3724" t="str">
        <f>VLOOKUP(A3724, Kickstarter!B:H, 7, FALSE)</f>
        <v>CAD</v>
      </c>
      <c r="H3724">
        <f>VLOOKUP(A3724, Kickstarter!B:I, 8, FALSE)</f>
        <v>1455231540</v>
      </c>
    </row>
    <row r="3725" spans="1:8" ht="30" x14ac:dyDescent="0.25">
      <c r="A3725" s="1" t="s">
        <v>3720</v>
      </c>
      <c r="B3725" s="1" t="str">
        <f>VLOOKUP(A3725, Kickstarter!B:C, 2, FALSE)</f>
        <v>Saltmine Theatre Company present Beauty and the Beast:</v>
      </c>
      <c r="C3725" s="9">
        <f>VLOOKUP(A3725, Kickstarter!B:E, 3, FALSE)</f>
        <v>4500</v>
      </c>
      <c r="D3725">
        <f>VLOOKUP(A3725, Kickstarter!B:E, 4, FALSE)</f>
        <v>4592</v>
      </c>
      <c r="E3725" t="str">
        <f>VLOOKUP(A3725, Kickstarter!B:F, 5, FALSE)</f>
        <v>successful</v>
      </c>
      <c r="F3725" t="str">
        <f>VLOOKUP(A3725, Kickstarter!B:G, 6, FALSE)</f>
        <v>GB</v>
      </c>
      <c r="G3725" t="str">
        <f>VLOOKUP(A3725, Kickstarter!B:H, 7, FALSE)</f>
        <v>GBP</v>
      </c>
      <c r="H3725">
        <f>VLOOKUP(A3725, Kickstarter!B:I, 8, FALSE)</f>
        <v>1417374262</v>
      </c>
    </row>
    <row r="3726" spans="1:8" ht="60" x14ac:dyDescent="0.25">
      <c r="A3726" s="1" t="s">
        <v>3721</v>
      </c>
      <c r="B3726" s="1" t="str">
        <f>VLOOKUP(A3726, Kickstarter!B:C, 2, FALSE)</f>
        <v>One man, one monster, one unforgettable act of violence. This is the story of the worldâ€™s most notorious terrorist. It is going to USA</v>
      </c>
      <c r="C3726" s="9">
        <f>VLOOKUP(A3726, Kickstarter!B:E, 3, FALSE)</f>
        <v>4300</v>
      </c>
      <c r="D3726">
        <f>VLOOKUP(A3726, Kickstarter!B:E, 4, FALSE)</f>
        <v>4409.55</v>
      </c>
      <c r="E3726" t="str">
        <f>VLOOKUP(A3726, Kickstarter!B:F, 5, FALSE)</f>
        <v>successful</v>
      </c>
      <c r="F3726" t="str">
        <f>VLOOKUP(A3726, Kickstarter!B:G, 6, FALSE)</f>
        <v>GB</v>
      </c>
      <c r="G3726" t="str">
        <f>VLOOKUP(A3726, Kickstarter!B:H, 7, FALSE)</f>
        <v>GBP</v>
      </c>
      <c r="H3726">
        <f>VLOOKUP(A3726, Kickstarter!B:I, 8, FALSE)</f>
        <v>1462402800</v>
      </c>
    </row>
    <row r="3727" spans="1:8" ht="60" x14ac:dyDescent="0.25">
      <c r="A3727" s="1" t="s">
        <v>3722</v>
      </c>
      <c r="B3727" s="1" t="str">
        <f>VLOOKUP(A3727, Kickstarter!B:C, 2, FALSE)</f>
        <v>A small theatre company taking 'Mine' on tour in early 2016. 'Mine' is a modern play and we hope to break on to the stage with a bang.</v>
      </c>
      <c r="C3727" s="9">
        <f>VLOOKUP(A3727, Kickstarter!B:E, 3, FALSE)</f>
        <v>300</v>
      </c>
      <c r="D3727">
        <f>VLOOKUP(A3727, Kickstarter!B:E, 4, FALSE)</f>
        <v>381</v>
      </c>
      <c r="E3727" t="str">
        <f>VLOOKUP(A3727, Kickstarter!B:F, 5, FALSE)</f>
        <v>successful</v>
      </c>
      <c r="F3727" t="str">
        <f>VLOOKUP(A3727, Kickstarter!B:G, 6, FALSE)</f>
        <v>GB</v>
      </c>
      <c r="G3727" t="str">
        <f>VLOOKUP(A3727, Kickstarter!B:H, 7, FALSE)</f>
        <v>GBP</v>
      </c>
      <c r="H3727">
        <f>VLOOKUP(A3727, Kickstarter!B:I, 8, FALSE)</f>
        <v>1455831000</v>
      </c>
    </row>
    <row r="3728" spans="1:8" ht="45" x14ac:dyDescent="0.25">
      <c r="A3728" s="1" t="s">
        <v>3723</v>
      </c>
      <c r="B3728" s="1" t="str">
        <f>VLOOKUP(A3728, Kickstarter!B:C, 2, FALSE)</f>
        <v>A week of rehearsal culminating in a staged reading of our three-actor adaptation of "Howards End," for potential producers.</v>
      </c>
      <c r="C3728" s="9">
        <f>VLOOKUP(A3728, Kickstarter!B:E, 3, FALSE)</f>
        <v>850</v>
      </c>
      <c r="D3728">
        <f>VLOOKUP(A3728, Kickstarter!B:E, 4, FALSE)</f>
        <v>2879</v>
      </c>
      <c r="E3728" t="str">
        <f>VLOOKUP(A3728, Kickstarter!B:F, 5, FALSE)</f>
        <v>successful</v>
      </c>
      <c r="F3728" t="str">
        <f>VLOOKUP(A3728, Kickstarter!B:G, 6, FALSE)</f>
        <v>US</v>
      </c>
      <c r="G3728" t="str">
        <f>VLOOKUP(A3728, Kickstarter!B:H, 7, FALSE)</f>
        <v>USD</v>
      </c>
      <c r="H3728">
        <f>VLOOKUP(A3728, Kickstarter!B:I, 8, FALSE)</f>
        <v>1461963600</v>
      </c>
    </row>
    <row r="3729" spans="1:8" ht="45" x14ac:dyDescent="0.25">
      <c r="A3729" s="1" t="s">
        <v>3724</v>
      </c>
      <c r="B3729" s="1" t="str">
        <f>VLOOKUP(A3729, Kickstarter!B:C, 2, FALSE)</f>
        <v>It's exactly what you think it is: a historical parody of your favorite sitcom about a bar and its psychiatrist spinoff!</v>
      </c>
      <c r="C3729" s="9">
        <f>VLOOKUP(A3729, Kickstarter!B:E, 3, FALSE)</f>
        <v>2000</v>
      </c>
      <c r="D3729">
        <f>VLOOKUP(A3729, Kickstarter!B:E, 4, FALSE)</f>
        <v>2015</v>
      </c>
      <c r="E3729" t="str">
        <f>VLOOKUP(A3729, Kickstarter!B:F, 5, FALSE)</f>
        <v>successful</v>
      </c>
      <c r="F3729" t="str">
        <f>VLOOKUP(A3729, Kickstarter!B:G, 6, FALSE)</f>
        <v>US</v>
      </c>
      <c r="G3729" t="str">
        <f>VLOOKUP(A3729, Kickstarter!B:H, 7, FALSE)</f>
        <v>USD</v>
      </c>
      <c r="H3729">
        <f>VLOOKUP(A3729, Kickstarter!B:I, 8, FALSE)</f>
        <v>1476939300</v>
      </c>
    </row>
    <row r="3730" spans="1:8" ht="45" x14ac:dyDescent="0.25">
      <c r="A3730" s="1" t="s">
        <v>3725</v>
      </c>
      <c r="B3730" s="1" t="str">
        <f>VLOOKUP(A3730, Kickstarter!B:C, 2, FALSE)</f>
        <v>Bare Bones Shakespeare's first season will start with a DFW school touring show: Romeo and Juliet.</v>
      </c>
      <c r="C3730" s="9">
        <f>VLOOKUP(A3730, Kickstarter!B:E, 3, FALSE)</f>
        <v>20000</v>
      </c>
      <c r="D3730">
        <f>VLOOKUP(A3730, Kickstarter!B:E, 4, FALSE)</f>
        <v>1862</v>
      </c>
      <c r="E3730" t="str">
        <f>VLOOKUP(A3730, Kickstarter!B:F, 5, FALSE)</f>
        <v>failed</v>
      </c>
      <c r="F3730" t="str">
        <f>VLOOKUP(A3730, Kickstarter!B:G, 6, FALSE)</f>
        <v>US</v>
      </c>
      <c r="G3730" t="str">
        <f>VLOOKUP(A3730, Kickstarter!B:H, 7, FALSE)</f>
        <v>USD</v>
      </c>
      <c r="H3730">
        <f>VLOOKUP(A3730, Kickstarter!B:I, 8, FALSE)</f>
        <v>1439957176</v>
      </c>
    </row>
    <row r="3731" spans="1:8" ht="60" x14ac:dyDescent="0.25">
      <c r="A3731" s="1" t="s">
        <v>3726</v>
      </c>
      <c r="B3731" s="1" t="str">
        <f>VLOOKUP(A3731, Kickstarter!B:C, 2, FALSE)</f>
        <v>Shoe-string, Independent theater with a focus on art that makes you think.  Next, we're putting on an award winning Steve Martin play!</v>
      </c>
      <c r="C3731" s="9">
        <f>VLOOKUP(A3731, Kickstarter!B:E, 3, FALSE)</f>
        <v>5000</v>
      </c>
      <c r="D3731">
        <f>VLOOKUP(A3731, Kickstarter!B:E, 4, FALSE)</f>
        <v>362</v>
      </c>
      <c r="E3731" t="str">
        <f>VLOOKUP(A3731, Kickstarter!B:F, 5, FALSE)</f>
        <v>failed</v>
      </c>
      <c r="F3731" t="str">
        <f>VLOOKUP(A3731, Kickstarter!B:G, 6, FALSE)</f>
        <v>US</v>
      </c>
      <c r="G3731" t="str">
        <f>VLOOKUP(A3731, Kickstarter!B:H, 7, FALSE)</f>
        <v>USD</v>
      </c>
      <c r="H3731">
        <f>VLOOKUP(A3731, Kickstarter!B:I, 8, FALSE)</f>
        <v>1427082912</v>
      </c>
    </row>
    <row r="3732" spans="1:8" ht="45" x14ac:dyDescent="0.25">
      <c r="A3732" s="1" t="s">
        <v>3727</v>
      </c>
      <c r="B3732" s="1" t="str">
        <f>VLOOKUP(A3732, Kickstarter!B:C, 2, FALSE)</f>
        <v>"MARK TWAIN IS HELL FOR THE COMPANY" is an original theatrical production created and under development by Jeff Lowe.</v>
      </c>
      <c r="C3732" s="9">
        <f>VLOOKUP(A3732, Kickstarter!B:E, 3, FALSE)</f>
        <v>1000</v>
      </c>
      <c r="D3732">
        <f>VLOOKUP(A3732, Kickstarter!B:E, 4, FALSE)</f>
        <v>100</v>
      </c>
      <c r="E3732" t="str">
        <f>VLOOKUP(A3732, Kickstarter!B:F, 5, FALSE)</f>
        <v>failed</v>
      </c>
      <c r="F3732" t="str">
        <f>VLOOKUP(A3732, Kickstarter!B:G, 6, FALSE)</f>
        <v>US</v>
      </c>
      <c r="G3732" t="str">
        <f>VLOOKUP(A3732, Kickstarter!B:H, 7, FALSE)</f>
        <v>USD</v>
      </c>
      <c r="H3732">
        <f>VLOOKUP(A3732, Kickstarter!B:I, 8, FALSE)</f>
        <v>1439828159</v>
      </c>
    </row>
    <row r="3733" spans="1:8" ht="60" x14ac:dyDescent="0.25">
      <c r="A3733" s="1" t="s">
        <v>3728</v>
      </c>
      <c r="B3733" s="1" t="str">
        <f>VLOOKUP(A3733, Kickstarter!B:C, 2, FALSE)</f>
        <v>A long distance wrong number leads to love, but with Emily flying in to finally meet, Nick somehow forgot to mention he's blind.</v>
      </c>
      <c r="C3733" s="9">
        <f>VLOOKUP(A3733, Kickstarter!B:E, 3, FALSE)</f>
        <v>5500</v>
      </c>
      <c r="D3733">
        <f>VLOOKUP(A3733, Kickstarter!B:E, 4, FALSE)</f>
        <v>620</v>
      </c>
      <c r="E3733" t="str">
        <f>VLOOKUP(A3733, Kickstarter!B:F, 5, FALSE)</f>
        <v>failed</v>
      </c>
      <c r="F3733" t="str">
        <f>VLOOKUP(A3733, Kickstarter!B:G, 6, FALSE)</f>
        <v>US</v>
      </c>
      <c r="G3733" t="str">
        <f>VLOOKUP(A3733, Kickstarter!B:H, 7, FALSE)</f>
        <v>USD</v>
      </c>
      <c r="H3733">
        <f>VLOOKUP(A3733, Kickstarter!B:I, 8, FALSE)</f>
        <v>1420860180</v>
      </c>
    </row>
    <row r="3734" spans="1:8" ht="45" x14ac:dyDescent="0.25">
      <c r="A3734" s="1" t="s">
        <v>3729</v>
      </c>
      <c r="B3734" s="1" t="str">
        <f>VLOOKUP(A3734, Kickstarter!B:C, 2, FALSE)</f>
        <v>Mijn solo voorstelling gaat over Elektra (Sophokles) en hoe zij als jongere alles beleeft en meemaakt!</v>
      </c>
      <c r="C3734" s="9">
        <f>VLOOKUP(A3734, Kickstarter!B:E, 3, FALSE)</f>
        <v>850</v>
      </c>
      <c r="D3734">
        <f>VLOOKUP(A3734, Kickstarter!B:E, 4, FALSE)</f>
        <v>131</v>
      </c>
      <c r="E3734" t="str">
        <f>VLOOKUP(A3734, Kickstarter!B:F, 5, FALSE)</f>
        <v>failed</v>
      </c>
      <c r="F3734" t="str">
        <f>VLOOKUP(A3734, Kickstarter!B:G, 6, FALSE)</f>
        <v>NL</v>
      </c>
      <c r="G3734" t="str">
        <f>VLOOKUP(A3734, Kickstarter!B:H, 7, FALSE)</f>
        <v>EUR</v>
      </c>
      <c r="H3734">
        <f>VLOOKUP(A3734, Kickstarter!B:I, 8, FALSE)</f>
        <v>1422100800</v>
      </c>
    </row>
    <row r="3735" spans="1:8" ht="45" x14ac:dyDescent="0.25">
      <c r="A3735" s="1" t="s">
        <v>3730</v>
      </c>
      <c r="B3735" s="1" t="str">
        <f>VLOOKUP(A3735, Kickstarter!B:C, 2, FALSE)</f>
        <v>want to donate tickets to residents who live in the community that cant afford the 35.00 price of ticket</v>
      </c>
      <c r="C3735" s="9">
        <f>VLOOKUP(A3735, Kickstarter!B:E, 3, FALSE)</f>
        <v>1500</v>
      </c>
      <c r="D3735">
        <f>VLOOKUP(A3735, Kickstarter!B:E, 4, FALSE)</f>
        <v>0</v>
      </c>
      <c r="E3735" t="str">
        <f>VLOOKUP(A3735, Kickstarter!B:F, 5, FALSE)</f>
        <v>failed</v>
      </c>
      <c r="F3735" t="str">
        <f>VLOOKUP(A3735, Kickstarter!B:G, 6, FALSE)</f>
        <v>US</v>
      </c>
      <c r="G3735" t="str">
        <f>VLOOKUP(A3735, Kickstarter!B:H, 7, FALSE)</f>
        <v>USD</v>
      </c>
      <c r="H3735">
        <f>VLOOKUP(A3735, Kickstarter!B:I, 8, FALSE)</f>
        <v>1429396200</v>
      </c>
    </row>
    <row r="3736" spans="1:8" ht="60" x14ac:dyDescent="0.25">
      <c r="A3736" s="1" t="s">
        <v>3731</v>
      </c>
      <c r="B3736" s="1" t="str">
        <f>VLOOKUP(A3736, Kickstarter!B:C, 2, FALSE)</f>
        <v>Shakespeare's plays have an important message for the world. Bosnia needs to hear. Bring Shakespeare to Sarajevo! Fund performances!</v>
      </c>
      <c r="C3736" s="9">
        <f>VLOOKUP(A3736, Kickstarter!B:E, 3, FALSE)</f>
        <v>1500</v>
      </c>
      <c r="D3736">
        <f>VLOOKUP(A3736, Kickstarter!B:E, 4, FALSE)</f>
        <v>427</v>
      </c>
      <c r="E3736" t="str">
        <f>VLOOKUP(A3736, Kickstarter!B:F, 5, FALSE)</f>
        <v>failed</v>
      </c>
      <c r="F3736" t="str">
        <f>VLOOKUP(A3736, Kickstarter!B:G, 6, FALSE)</f>
        <v>US</v>
      </c>
      <c r="G3736" t="str">
        <f>VLOOKUP(A3736, Kickstarter!B:H, 7, FALSE)</f>
        <v>USD</v>
      </c>
      <c r="H3736">
        <f>VLOOKUP(A3736, Kickstarter!B:I, 8, FALSE)</f>
        <v>1432589896</v>
      </c>
    </row>
    <row r="3737" spans="1:8" ht="30" x14ac:dyDescent="0.25">
      <c r="A3737" s="1" t="s">
        <v>3732</v>
      </c>
      <c r="B3737" s="1" t="str">
        <f>VLOOKUP(A3737, Kickstarter!B:C, 2, FALSE)</f>
        <v>Young Actor's taking on a Jacobean tragedy. Family, betrayal, love, lust, sex and death.</v>
      </c>
      <c r="C3737" s="9">
        <f>VLOOKUP(A3737, Kickstarter!B:E, 3, FALSE)</f>
        <v>150</v>
      </c>
      <c r="D3737">
        <f>VLOOKUP(A3737, Kickstarter!B:E, 4, FALSE)</f>
        <v>20</v>
      </c>
      <c r="E3737" t="str">
        <f>VLOOKUP(A3737, Kickstarter!B:F, 5, FALSE)</f>
        <v>failed</v>
      </c>
      <c r="F3737" t="str">
        <f>VLOOKUP(A3737, Kickstarter!B:G, 6, FALSE)</f>
        <v>GB</v>
      </c>
      <c r="G3737" t="str">
        <f>VLOOKUP(A3737, Kickstarter!B:H, 7, FALSE)</f>
        <v>GBP</v>
      </c>
      <c r="H3737">
        <f>VLOOKUP(A3737, Kickstarter!B:I, 8, FALSE)</f>
        <v>1432831089</v>
      </c>
    </row>
    <row r="3738" spans="1:8" ht="45" x14ac:dyDescent="0.25">
      <c r="A3738" s="1" t="s">
        <v>3733</v>
      </c>
      <c r="B3738" s="1" t="str">
        <f>VLOOKUP(A3738, Kickstarter!B:C, 2, FALSE)</f>
        <v>Hot Dogs is a new play that tackles sexism in schools and addresses issues that current sex/relationship education fails to.</v>
      </c>
      <c r="C3738" s="9">
        <f>VLOOKUP(A3738, Kickstarter!B:E, 3, FALSE)</f>
        <v>1500</v>
      </c>
      <c r="D3738">
        <f>VLOOKUP(A3738, Kickstarter!B:E, 4, FALSE)</f>
        <v>10</v>
      </c>
      <c r="E3738" t="str">
        <f>VLOOKUP(A3738, Kickstarter!B:F, 5, FALSE)</f>
        <v>failed</v>
      </c>
      <c r="F3738" t="str">
        <f>VLOOKUP(A3738, Kickstarter!B:G, 6, FALSE)</f>
        <v>GB</v>
      </c>
      <c r="G3738" t="str">
        <f>VLOOKUP(A3738, Kickstarter!B:H, 7, FALSE)</f>
        <v>GBP</v>
      </c>
      <c r="H3738">
        <f>VLOOKUP(A3738, Kickstarter!B:I, 8, FALSE)</f>
        <v>1427133600</v>
      </c>
    </row>
    <row r="3739" spans="1:8" ht="45" x14ac:dyDescent="0.25">
      <c r="A3739" s="1" t="s">
        <v>3734</v>
      </c>
      <c r="B3739" s="1" t="str">
        <f>VLOOKUP(A3739, Kickstarter!B:C, 2, FALSE)</f>
        <v>Bare Theatre takes on Shakespeare's most notorious "problem play," which asks how far we are willing to go to do what is right.</v>
      </c>
      <c r="C3739" s="9">
        <f>VLOOKUP(A3739, Kickstarter!B:E, 3, FALSE)</f>
        <v>2000</v>
      </c>
      <c r="D3739">
        <f>VLOOKUP(A3739, Kickstarter!B:E, 4, FALSE)</f>
        <v>2257</v>
      </c>
      <c r="E3739" t="str">
        <f>VLOOKUP(A3739, Kickstarter!B:F, 5, FALSE)</f>
        <v>successful</v>
      </c>
      <c r="F3739" t="str">
        <f>VLOOKUP(A3739, Kickstarter!B:G, 6, FALSE)</f>
        <v>US</v>
      </c>
      <c r="G3739" t="str">
        <f>VLOOKUP(A3739, Kickstarter!B:H, 7, FALSE)</f>
        <v>USD</v>
      </c>
      <c r="H3739">
        <f>VLOOKUP(A3739, Kickstarter!B:I, 8, FALSE)</f>
        <v>1426539600</v>
      </c>
    </row>
    <row r="3740" spans="1:8" ht="45" x14ac:dyDescent="0.25">
      <c r="A3740" s="1" t="s">
        <v>3735</v>
      </c>
      <c r="B3740" s="1" t="str">
        <f>VLOOKUP(A3740, Kickstarter!B:C, 2, FALSE)</f>
        <v>A filmic, fast-paced exploration of trust, making its debut at Camden People's Theatre this July.</v>
      </c>
      <c r="C3740" s="9">
        <f>VLOOKUP(A3740, Kickstarter!B:E, 3, FALSE)</f>
        <v>1500</v>
      </c>
      <c r="D3740">
        <f>VLOOKUP(A3740, Kickstarter!B:E, 4, FALSE)</f>
        <v>270</v>
      </c>
      <c r="E3740" t="str">
        <f>VLOOKUP(A3740, Kickstarter!B:F, 5, FALSE)</f>
        <v>failed</v>
      </c>
      <c r="F3740" t="str">
        <f>VLOOKUP(A3740, Kickstarter!B:G, 6, FALSE)</f>
        <v>GB</v>
      </c>
      <c r="G3740" t="str">
        <f>VLOOKUP(A3740, Kickstarter!B:H, 7, FALSE)</f>
        <v>GBP</v>
      </c>
      <c r="H3740">
        <f>VLOOKUP(A3740, Kickstarter!B:I, 8, FALSE)</f>
        <v>1405461600</v>
      </c>
    </row>
    <row r="3741" spans="1:8" ht="60" x14ac:dyDescent="0.25">
      <c r="A3741" s="1" t="s">
        <v>3736</v>
      </c>
      <c r="B3741" s="1" t="str">
        <f>VLOOKUP(A3741, Kickstarter!B:C, 2, FALSE)</f>
        <v>Jonny Labey (Eastenders) leads this poetic production as WWI poet Rupert Brooke, in this dynamic, moving portrait of a flawed genius.</v>
      </c>
      <c r="C3741" s="9">
        <f>VLOOKUP(A3741, Kickstarter!B:E, 3, FALSE)</f>
        <v>4000</v>
      </c>
      <c r="D3741">
        <f>VLOOKUP(A3741, Kickstarter!B:E, 4, FALSE)</f>
        <v>805</v>
      </c>
      <c r="E3741" t="str">
        <f>VLOOKUP(A3741, Kickstarter!B:F, 5, FALSE)</f>
        <v>failed</v>
      </c>
      <c r="F3741" t="str">
        <f>VLOOKUP(A3741, Kickstarter!B:G, 6, FALSE)</f>
        <v>GB</v>
      </c>
      <c r="G3741" t="str">
        <f>VLOOKUP(A3741, Kickstarter!B:H, 7, FALSE)</f>
        <v>GBP</v>
      </c>
      <c r="H3741">
        <f>VLOOKUP(A3741, Kickstarter!B:I, 8, FALSE)</f>
        <v>1468752468</v>
      </c>
    </row>
    <row r="3742" spans="1:8" ht="60" x14ac:dyDescent="0.25">
      <c r="A3742" s="1" t="s">
        <v>3737</v>
      </c>
      <c r="B3742" s="1" t="str">
        <f>VLOOKUP(A3742, Kickstarter!B:C, 2, FALSE)</f>
        <v>Savage in Limbo is the pilot production of dasGROUP Theatre; a Dallas-based production company with an eye for grit &amp; love of theatre.</v>
      </c>
      <c r="C3742" s="9">
        <f>VLOOKUP(A3742, Kickstarter!B:E, 3, FALSE)</f>
        <v>2000</v>
      </c>
      <c r="D3742">
        <f>VLOOKUP(A3742, Kickstarter!B:E, 4, FALSE)</f>
        <v>358</v>
      </c>
      <c r="E3742" t="str">
        <f>VLOOKUP(A3742, Kickstarter!B:F, 5, FALSE)</f>
        <v>failed</v>
      </c>
      <c r="F3742" t="str">
        <f>VLOOKUP(A3742, Kickstarter!B:G, 6, FALSE)</f>
        <v>US</v>
      </c>
      <c r="G3742" t="str">
        <f>VLOOKUP(A3742, Kickstarter!B:H, 7, FALSE)</f>
        <v>USD</v>
      </c>
      <c r="H3742">
        <f>VLOOKUP(A3742, Kickstarter!B:I, 8, FALSE)</f>
        <v>1407808438</v>
      </c>
    </row>
    <row r="3743" spans="1:8" ht="45" x14ac:dyDescent="0.25">
      <c r="A3743" s="1" t="s">
        <v>3738</v>
      </c>
      <c r="B3743" s="1" t="str">
        <f>VLOOKUP(A3743, Kickstarter!B:C, 2, FALSE)</f>
        <v>A small community with a love for theater would like to continue. Help the children of this community continue.</v>
      </c>
      <c r="C3743" s="9">
        <f>VLOOKUP(A3743, Kickstarter!B:E, 3, FALSE)</f>
        <v>20000</v>
      </c>
      <c r="D3743">
        <f>VLOOKUP(A3743, Kickstarter!B:E, 4, FALSE)</f>
        <v>0</v>
      </c>
      <c r="E3743" t="str">
        <f>VLOOKUP(A3743, Kickstarter!B:F, 5, FALSE)</f>
        <v>failed</v>
      </c>
      <c r="F3743" t="str">
        <f>VLOOKUP(A3743, Kickstarter!B:G, 6, FALSE)</f>
        <v>US</v>
      </c>
      <c r="G3743" t="str">
        <f>VLOOKUP(A3743, Kickstarter!B:H, 7, FALSE)</f>
        <v>USD</v>
      </c>
      <c r="H3743">
        <f>VLOOKUP(A3743, Kickstarter!B:I, 8, FALSE)</f>
        <v>1450389950</v>
      </c>
    </row>
    <row r="3744" spans="1:8" ht="60" x14ac:dyDescent="0.25">
      <c r="A3744" s="1" t="s">
        <v>3739</v>
      </c>
      <c r="B3744" s="1" t="str">
        <f>VLOOKUP(A3744, Kickstarter!B:C, 2, FALSE)</f>
        <v>In the midst of dealing with sending their son off to the army, Mitch and Melanie Jennings plan a family reunion to ease their sorrow.</v>
      </c>
      <c r="C3744" s="9">
        <f>VLOOKUP(A3744, Kickstarter!B:E, 3, FALSE)</f>
        <v>5000</v>
      </c>
      <c r="D3744">
        <f>VLOOKUP(A3744, Kickstarter!B:E, 4, FALSE)</f>
        <v>100</v>
      </c>
      <c r="E3744" t="str">
        <f>VLOOKUP(A3744, Kickstarter!B:F, 5, FALSE)</f>
        <v>failed</v>
      </c>
      <c r="F3744" t="str">
        <f>VLOOKUP(A3744, Kickstarter!B:G, 6, FALSE)</f>
        <v>US</v>
      </c>
      <c r="G3744" t="str">
        <f>VLOOKUP(A3744, Kickstarter!B:H, 7, FALSE)</f>
        <v>USD</v>
      </c>
      <c r="H3744">
        <f>VLOOKUP(A3744, Kickstarter!B:I, 8, FALSE)</f>
        <v>1409980144</v>
      </c>
    </row>
    <row r="3745" spans="1:8" ht="45" x14ac:dyDescent="0.25">
      <c r="A3745" s="1" t="s">
        <v>3740</v>
      </c>
      <c r="B3745" s="1" t="str">
        <f>VLOOKUP(A3745, Kickstarter!B:C, 2, FALSE)</f>
        <v>I'm taking the Adventures of Huckleberry Finn puppet show down the Mississippi River!</v>
      </c>
      <c r="C3745" s="9">
        <f>VLOOKUP(A3745, Kickstarter!B:E, 3, FALSE)</f>
        <v>2200</v>
      </c>
      <c r="D3745">
        <f>VLOOKUP(A3745, Kickstarter!B:E, 4, FALSE)</f>
        <v>0</v>
      </c>
      <c r="E3745" t="str">
        <f>VLOOKUP(A3745, Kickstarter!B:F, 5, FALSE)</f>
        <v>failed</v>
      </c>
      <c r="F3745" t="str">
        <f>VLOOKUP(A3745, Kickstarter!B:G, 6, FALSE)</f>
        <v>US</v>
      </c>
      <c r="G3745" t="str">
        <f>VLOOKUP(A3745, Kickstarter!B:H, 7, FALSE)</f>
        <v>USD</v>
      </c>
      <c r="H3745">
        <f>VLOOKUP(A3745, Kickstarter!B:I, 8, FALSE)</f>
        <v>1404406964</v>
      </c>
    </row>
    <row r="3746" spans="1:8" ht="60" x14ac:dyDescent="0.25">
      <c r="A3746" s="1" t="s">
        <v>3741</v>
      </c>
      <c r="B3746" s="1" t="str">
        <f>VLOOKUP(A3746, Kickstarter!B:C, 2, FALSE)</f>
        <v>This summer, The Spotlight Players are celebrating Christmas in July with a presentation of Ken Ludwig's side splitting comedy.</v>
      </c>
      <c r="C3746" s="9">
        <f>VLOOKUP(A3746, Kickstarter!B:E, 3, FALSE)</f>
        <v>1200</v>
      </c>
      <c r="D3746">
        <f>VLOOKUP(A3746, Kickstarter!B:E, 4, FALSE)</f>
        <v>0</v>
      </c>
      <c r="E3746" t="str">
        <f>VLOOKUP(A3746, Kickstarter!B:F, 5, FALSE)</f>
        <v>failed</v>
      </c>
      <c r="F3746" t="str">
        <f>VLOOKUP(A3746, Kickstarter!B:G, 6, FALSE)</f>
        <v>US</v>
      </c>
      <c r="G3746" t="str">
        <f>VLOOKUP(A3746, Kickstarter!B:H, 7, FALSE)</f>
        <v>USD</v>
      </c>
      <c r="H3746">
        <f>VLOOKUP(A3746, Kickstarter!B:I, 8, FALSE)</f>
        <v>1404532740</v>
      </c>
    </row>
    <row r="3747" spans="1:8" ht="45" x14ac:dyDescent="0.25">
      <c r="A3747" s="1" t="s">
        <v>3742</v>
      </c>
      <c r="B3747" s="1" t="str">
        <f>VLOOKUP(A3747, Kickstarter!B:C, 2, FALSE)</f>
        <v>Tyke wants to expand her puppet theater show to weekly online web shows and is looking for backers.</v>
      </c>
      <c r="C3747" s="9">
        <f>VLOOKUP(A3747, Kickstarter!B:E, 3, FALSE)</f>
        <v>100</v>
      </c>
      <c r="D3747">
        <f>VLOOKUP(A3747, Kickstarter!B:E, 4, FALSE)</f>
        <v>10</v>
      </c>
      <c r="E3747" t="str">
        <f>VLOOKUP(A3747, Kickstarter!B:F, 5, FALSE)</f>
        <v>failed</v>
      </c>
      <c r="F3747" t="str">
        <f>VLOOKUP(A3747, Kickstarter!B:G, 6, FALSE)</f>
        <v>US</v>
      </c>
      <c r="G3747" t="str">
        <f>VLOOKUP(A3747, Kickstarter!B:H, 7, FALSE)</f>
        <v>USD</v>
      </c>
      <c r="H3747">
        <f>VLOOKUP(A3747, Kickstarter!B:I, 8, FALSE)</f>
        <v>1407689102</v>
      </c>
    </row>
    <row r="3748" spans="1:8" ht="30" x14ac:dyDescent="0.25">
      <c r="A3748" s="1" t="s">
        <v>3743</v>
      </c>
      <c r="B3748" s="1" t="str">
        <f>VLOOKUP(A3748, Kickstarter!B:C, 2, FALSE)</f>
        <v>Generational curses CAN be broken...right?</v>
      </c>
      <c r="C3748" s="9">
        <f>VLOOKUP(A3748, Kickstarter!B:E, 3, FALSE)</f>
        <v>8500</v>
      </c>
      <c r="D3748">
        <f>VLOOKUP(A3748, Kickstarter!B:E, 4, FALSE)</f>
        <v>202</v>
      </c>
      <c r="E3748" t="str">
        <f>VLOOKUP(A3748, Kickstarter!B:F, 5, FALSE)</f>
        <v>failed</v>
      </c>
      <c r="F3748" t="str">
        <f>VLOOKUP(A3748, Kickstarter!B:G, 6, FALSE)</f>
        <v>US</v>
      </c>
      <c r="G3748" t="str">
        <f>VLOOKUP(A3748, Kickstarter!B:H, 7, FALSE)</f>
        <v>USD</v>
      </c>
      <c r="H3748">
        <f>VLOOKUP(A3748, Kickstarter!B:I, 8, FALSE)</f>
        <v>1475918439</v>
      </c>
    </row>
    <row r="3749" spans="1:8" ht="30" x14ac:dyDescent="0.25">
      <c r="A3749" s="1" t="s">
        <v>3744</v>
      </c>
      <c r="B3749" s="1" t="str">
        <f>VLOOKUP(A3749, Kickstarter!B:C, 2, FALSE)</f>
        <v>The world premiere of an astonishing new play by acclaimed writer Atiha Sen Gupta.</v>
      </c>
      <c r="C3749" s="9">
        <f>VLOOKUP(A3749, Kickstarter!B:E, 3, FALSE)</f>
        <v>2500</v>
      </c>
      <c r="D3749">
        <f>VLOOKUP(A3749, Kickstarter!B:E, 4, FALSE)</f>
        <v>25</v>
      </c>
      <c r="E3749" t="str">
        <f>VLOOKUP(A3749, Kickstarter!B:F, 5, FALSE)</f>
        <v>failed</v>
      </c>
      <c r="F3749" t="str">
        <f>VLOOKUP(A3749, Kickstarter!B:G, 6, FALSE)</f>
        <v>GB</v>
      </c>
      <c r="G3749" t="str">
        <f>VLOOKUP(A3749, Kickstarter!B:H, 7, FALSE)</f>
        <v>GBP</v>
      </c>
      <c r="H3749">
        <f>VLOOKUP(A3749, Kickstarter!B:I, 8, FALSE)</f>
        <v>1436137140</v>
      </c>
    </row>
    <row r="3750" spans="1:8" ht="60" x14ac:dyDescent="0.25">
      <c r="A3750" s="1" t="s">
        <v>3745</v>
      </c>
      <c r="B3750" s="1" t="str">
        <f>VLOOKUP(A3750, Kickstarter!B:C, 2, FALSE)</f>
        <v>An irreverent look at the Iowa Caucuses and the oversized role this undersized state plays in the presidential election process.</v>
      </c>
      <c r="C3750" s="9">
        <f>VLOOKUP(A3750, Kickstarter!B:E, 3, FALSE)</f>
        <v>5000</v>
      </c>
      <c r="D3750">
        <f>VLOOKUP(A3750, Kickstarter!B:E, 4, FALSE)</f>
        <v>5176</v>
      </c>
      <c r="E3750" t="str">
        <f>VLOOKUP(A3750, Kickstarter!B:F, 5, FALSE)</f>
        <v>successful</v>
      </c>
      <c r="F3750" t="str">
        <f>VLOOKUP(A3750, Kickstarter!B:G, 6, FALSE)</f>
        <v>US</v>
      </c>
      <c r="G3750" t="str">
        <f>VLOOKUP(A3750, Kickstarter!B:H, 7, FALSE)</f>
        <v>USD</v>
      </c>
      <c r="H3750">
        <f>VLOOKUP(A3750, Kickstarter!B:I, 8, FALSE)</f>
        <v>1455602340</v>
      </c>
    </row>
    <row r="3751" spans="1:8" ht="45" x14ac:dyDescent="0.25">
      <c r="A3751" s="1" t="s">
        <v>3746</v>
      </c>
      <c r="B3751" s="1" t="str">
        <f>VLOOKUP(A3751, Kickstarter!B:C, 2, FALSE)</f>
        <v>A night of music, fellowship, and a reflection of my experiences over the past 4 years at Ball State University.</v>
      </c>
      <c r="C3751" s="9">
        <f>VLOOKUP(A3751, Kickstarter!B:E, 3, FALSE)</f>
        <v>500</v>
      </c>
      <c r="D3751">
        <f>VLOOKUP(A3751, Kickstarter!B:E, 4, FALSE)</f>
        <v>525</v>
      </c>
      <c r="E3751" t="str">
        <f>VLOOKUP(A3751, Kickstarter!B:F, 5, FALSE)</f>
        <v>successful</v>
      </c>
      <c r="F3751" t="str">
        <f>VLOOKUP(A3751, Kickstarter!B:G, 6, FALSE)</f>
        <v>US</v>
      </c>
      <c r="G3751" t="str">
        <f>VLOOKUP(A3751, Kickstarter!B:H, 7, FALSE)</f>
        <v>USD</v>
      </c>
      <c r="H3751">
        <f>VLOOKUP(A3751, Kickstarter!B:I, 8, FALSE)</f>
        <v>1461902340</v>
      </c>
    </row>
    <row r="3752" spans="1:8" ht="105" x14ac:dyDescent="0.25">
      <c r="A3752" s="1" t="s">
        <v>3747</v>
      </c>
      <c r="B3752" s="1" t="str">
        <f>VLOOKUP(A3752, Kickstarter!B:C, 2, FALSE)</f>
        <v>Stars on Stage children's theatre program is in need of 6 new wireless body microphones!
#soskidsbeheard   
www.apatheplace.org</v>
      </c>
      <c r="C3752" s="9">
        <f>VLOOKUP(A3752, Kickstarter!B:E, 3, FALSE)</f>
        <v>6000</v>
      </c>
      <c r="D3752">
        <f>VLOOKUP(A3752, Kickstarter!B:E, 4, FALSE)</f>
        <v>6027</v>
      </c>
      <c r="E3752" t="str">
        <f>VLOOKUP(A3752, Kickstarter!B:F, 5, FALSE)</f>
        <v>successful</v>
      </c>
      <c r="F3752" t="str">
        <f>VLOOKUP(A3752, Kickstarter!B:G, 6, FALSE)</f>
        <v>US</v>
      </c>
      <c r="G3752" t="str">
        <f>VLOOKUP(A3752, Kickstarter!B:H, 7, FALSE)</f>
        <v>USD</v>
      </c>
      <c r="H3752">
        <f>VLOOKUP(A3752, Kickstarter!B:I, 8, FALSE)</f>
        <v>1423555140</v>
      </c>
    </row>
    <row r="3753" spans="1:8" ht="45" x14ac:dyDescent="0.25">
      <c r="A3753" s="1" t="s">
        <v>3748</v>
      </c>
      <c r="B3753" s="1" t="str">
        <f>VLOOKUP(A3753, Kickstarter!B:C, 2, FALSE)</f>
        <v>I will be performing in TWO productions to kick off the 2016 season. NEED HELP TO FUND THESE GREAT SHOWS!</v>
      </c>
      <c r="C3753" s="9">
        <f>VLOOKUP(A3753, Kickstarter!B:E, 3, FALSE)</f>
        <v>1000</v>
      </c>
      <c r="D3753">
        <f>VLOOKUP(A3753, Kickstarter!B:E, 4, FALSE)</f>
        <v>1326</v>
      </c>
      <c r="E3753" t="str">
        <f>VLOOKUP(A3753, Kickstarter!B:F, 5, FALSE)</f>
        <v>successful</v>
      </c>
      <c r="F3753" t="str">
        <f>VLOOKUP(A3753, Kickstarter!B:G, 6, FALSE)</f>
        <v>US</v>
      </c>
      <c r="G3753" t="str">
        <f>VLOOKUP(A3753, Kickstarter!B:H, 7, FALSE)</f>
        <v>USD</v>
      </c>
      <c r="H3753">
        <f>VLOOKUP(A3753, Kickstarter!B:I, 8, FALSE)</f>
        <v>1459641073</v>
      </c>
    </row>
    <row r="3754" spans="1:8" ht="60" x14ac:dyDescent="0.25">
      <c r="A3754" s="1" t="s">
        <v>3749</v>
      </c>
      <c r="B3754" s="1" t="str">
        <f>VLOOKUP(A3754, Kickstarter!B:C, 2, FALSE)</f>
        <v>Welcome to POP! Community Cabaret: the "friendliest mad bunch ever"!
We are a cabaret group run by our community for our community.</v>
      </c>
      <c r="C3754" s="9">
        <f>VLOOKUP(A3754, Kickstarter!B:E, 3, FALSE)</f>
        <v>500</v>
      </c>
      <c r="D3754">
        <f>VLOOKUP(A3754, Kickstarter!B:E, 4, FALSE)</f>
        <v>565</v>
      </c>
      <c r="E3754" t="str">
        <f>VLOOKUP(A3754, Kickstarter!B:F, 5, FALSE)</f>
        <v>successful</v>
      </c>
      <c r="F3754" t="str">
        <f>VLOOKUP(A3754, Kickstarter!B:G, 6, FALSE)</f>
        <v>GB</v>
      </c>
      <c r="G3754" t="str">
        <f>VLOOKUP(A3754, Kickstarter!B:H, 7, FALSE)</f>
        <v>GBP</v>
      </c>
      <c r="H3754">
        <f>VLOOKUP(A3754, Kickstarter!B:I, 8, FALSE)</f>
        <v>1476651600</v>
      </c>
    </row>
    <row r="3755" spans="1:8" ht="60" x14ac:dyDescent="0.25">
      <c r="A3755" s="1" t="s">
        <v>3750</v>
      </c>
      <c r="B3755" s="1" t="str">
        <f>VLOOKUP(A3755, Kickstarter!B:C, 2, FALSE)</f>
        <v>An English-language production of the opera TannhÃ¤user. Some of the greatest songs ever composed, now with lyrics we can understand.</v>
      </c>
      <c r="C3755" s="9">
        <f>VLOOKUP(A3755, Kickstarter!B:E, 3, FALSE)</f>
        <v>5000</v>
      </c>
      <c r="D3755">
        <f>VLOOKUP(A3755, Kickstarter!B:E, 4, FALSE)</f>
        <v>5167</v>
      </c>
      <c r="E3755" t="str">
        <f>VLOOKUP(A3755, Kickstarter!B:F, 5, FALSE)</f>
        <v>successful</v>
      </c>
      <c r="F3755" t="str">
        <f>VLOOKUP(A3755, Kickstarter!B:G, 6, FALSE)</f>
        <v>US</v>
      </c>
      <c r="G3755" t="str">
        <f>VLOOKUP(A3755, Kickstarter!B:H, 7, FALSE)</f>
        <v>USD</v>
      </c>
      <c r="H3755">
        <f>VLOOKUP(A3755, Kickstarter!B:I, 8, FALSE)</f>
        <v>1433289600</v>
      </c>
    </row>
    <row r="3756" spans="1:8" ht="45" x14ac:dyDescent="0.25">
      <c r="A3756" s="1" t="s">
        <v>3751</v>
      </c>
      <c r="B3756" s="1" t="str">
        <f>VLOOKUP(A3756, Kickstarter!B:C, 2, FALSE)</f>
        <v>CitÃ© des Arts needs your help in funding their fall production of the hit musical comedy "Little Shop of Horrors."</v>
      </c>
      <c r="C3756" s="9">
        <f>VLOOKUP(A3756, Kickstarter!B:E, 3, FALSE)</f>
        <v>2500</v>
      </c>
      <c r="D3756">
        <f>VLOOKUP(A3756, Kickstarter!B:E, 4, FALSE)</f>
        <v>3000</v>
      </c>
      <c r="E3756" t="str">
        <f>VLOOKUP(A3756, Kickstarter!B:F, 5, FALSE)</f>
        <v>successful</v>
      </c>
      <c r="F3756" t="str">
        <f>VLOOKUP(A3756, Kickstarter!B:G, 6, FALSE)</f>
        <v>US</v>
      </c>
      <c r="G3756" t="str">
        <f>VLOOKUP(A3756, Kickstarter!B:H, 7, FALSE)</f>
        <v>USD</v>
      </c>
      <c r="H3756">
        <f>VLOOKUP(A3756, Kickstarter!B:I, 8, FALSE)</f>
        <v>1406350740</v>
      </c>
    </row>
    <row r="3757" spans="1:8" ht="60" x14ac:dyDescent="0.25">
      <c r="A3757" s="1" t="s">
        <v>3752</v>
      </c>
      <c r="B3757" s="1" t="str">
        <f>VLOOKUP(A3757, Kickstarter!B:C, 2, FALSE)</f>
        <v>We have formed an innovative company that aims to create musical comedic performances suitable for a range of venues.</v>
      </c>
      <c r="C3757" s="9">
        <f>VLOOKUP(A3757, Kickstarter!B:E, 3, FALSE)</f>
        <v>550</v>
      </c>
      <c r="D3757">
        <f>VLOOKUP(A3757, Kickstarter!B:E, 4, FALSE)</f>
        <v>713</v>
      </c>
      <c r="E3757" t="str">
        <f>VLOOKUP(A3757, Kickstarter!B:F, 5, FALSE)</f>
        <v>successful</v>
      </c>
      <c r="F3757" t="str">
        <f>VLOOKUP(A3757, Kickstarter!B:G, 6, FALSE)</f>
        <v>GB</v>
      </c>
      <c r="G3757" t="str">
        <f>VLOOKUP(A3757, Kickstarter!B:H, 7, FALSE)</f>
        <v>GBP</v>
      </c>
      <c r="H3757">
        <f>VLOOKUP(A3757, Kickstarter!B:I, 8, FALSE)</f>
        <v>1460753307</v>
      </c>
    </row>
    <row r="3758" spans="1:8" ht="60" x14ac:dyDescent="0.25">
      <c r="A3758" s="1" t="s">
        <v>3753</v>
      </c>
      <c r="B3758" s="1" t="str">
        <f>VLOOKUP(A3758, Kickstarter!B:C, 2, FALSE)</f>
        <v>"Into the Woods, it's time to go!" purple light presents a reimagined take on Sondheim and Lapine's musical masterwork.</v>
      </c>
      <c r="C3758" s="9">
        <f>VLOOKUP(A3758, Kickstarter!B:E, 3, FALSE)</f>
        <v>4500</v>
      </c>
      <c r="D3758">
        <f>VLOOKUP(A3758, Kickstarter!B:E, 4, FALSE)</f>
        <v>4550</v>
      </c>
      <c r="E3758" t="str">
        <f>VLOOKUP(A3758, Kickstarter!B:F, 5, FALSE)</f>
        <v>successful</v>
      </c>
      <c r="F3758" t="str">
        <f>VLOOKUP(A3758, Kickstarter!B:G, 6, FALSE)</f>
        <v>US</v>
      </c>
      <c r="G3758" t="str">
        <f>VLOOKUP(A3758, Kickstarter!B:H, 7, FALSE)</f>
        <v>USD</v>
      </c>
      <c r="H3758">
        <f>VLOOKUP(A3758, Kickstarter!B:I, 8, FALSE)</f>
        <v>1402515198</v>
      </c>
    </row>
    <row r="3759" spans="1:8" ht="45" x14ac:dyDescent="0.25">
      <c r="A3759" s="1" t="s">
        <v>3754</v>
      </c>
      <c r="B3759" s="1" t="str">
        <f>VLOOKUP(A3759, Kickstarter!B:C, 2, FALSE)</f>
        <v>New Anti-Bullying Musical's cast of 30 kids is ready to "speak up and reach out" to the world by recording a show CD!</v>
      </c>
      <c r="C3759" s="9">
        <f>VLOOKUP(A3759, Kickstarter!B:E, 3, FALSE)</f>
        <v>3500</v>
      </c>
      <c r="D3759">
        <f>VLOOKUP(A3759, Kickstarter!B:E, 4, FALSE)</f>
        <v>3798</v>
      </c>
      <c r="E3759" t="str">
        <f>VLOOKUP(A3759, Kickstarter!B:F, 5, FALSE)</f>
        <v>successful</v>
      </c>
      <c r="F3759" t="str">
        <f>VLOOKUP(A3759, Kickstarter!B:G, 6, FALSE)</f>
        <v>US</v>
      </c>
      <c r="G3759" t="str">
        <f>VLOOKUP(A3759, Kickstarter!B:H, 7, FALSE)</f>
        <v>USD</v>
      </c>
      <c r="H3759">
        <f>VLOOKUP(A3759, Kickstarter!B:I, 8, FALSE)</f>
        <v>1417465515</v>
      </c>
    </row>
    <row r="3760" spans="1:8" ht="30" x14ac:dyDescent="0.25">
      <c r="A3760" s="1" t="s">
        <v>3755</v>
      </c>
      <c r="B3760" s="1" t="str">
        <f>VLOOKUP(A3760, Kickstarter!B:C, 2, FALSE)</f>
        <v>LUIGI'S LADIES: an original one-woman musical comedy</v>
      </c>
      <c r="C3760" s="9">
        <f>VLOOKUP(A3760, Kickstarter!B:E, 3, FALSE)</f>
        <v>1500</v>
      </c>
      <c r="D3760">
        <f>VLOOKUP(A3760, Kickstarter!B:E, 4, FALSE)</f>
        <v>1535</v>
      </c>
      <c r="E3760" t="str">
        <f>VLOOKUP(A3760, Kickstarter!B:F, 5, FALSE)</f>
        <v>successful</v>
      </c>
      <c r="F3760" t="str">
        <f>VLOOKUP(A3760, Kickstarter!B:G, 6, FALSE)</f>
        <v>US</v>
      </c>
      <c r="G3760" t="str">
        <f>VLOOKUP(A3760, Kickstarter!B:H, 7, FALSE)</f>
        <v>USD</v>
      </c>
      <c r="H3760">
        <f>VLOOKUP(A3760, Kickstarter!B:I, 8, FALSE)</f>
        <v>1400475600</v>
      </c>
    </row>
    <row r="3761" spans="1:8" ht="30" x14ac:dyDescent="0.25">
      <c r="A3761" s="1" t="s">
        <v>3756</v>
      </c>
      <c r="B3761" s="1" t="str">
        <f>VLOOKUP(A3761, Kickstarter!B:C, 2, FALSE)</f>
        <v>A production company specializing in small-scale musicals</v>
      </c>
      <c r="C3761" s="9">
        <f>VLOOKUP(A3761, Kickstarter!B:E, 3, FALSE)</f>
        <v>4000</v>
      </c>
      <c r="D3761">
        <f>VLOOKUP(A3761, Kickstarter!B:E, 4, FALSE)</f>
        <v>4409.7700000000004</v>
      </c>
      <c r="E3761" t="str">
        <f>VLOOKUP(A3761, Kickstarter!B:F, 5, FALSE)</f>
        <v>successful</v>
      </c>
      <c r="F3761" t="str">
        <f>VLOOKUP(A3761, Kickstarter!B:G, 6, FALSE)</f>
        <v>US</v>
      </c>
      <c r="G3761" t="str">
        <f>VLOOKUP(A3761, Kickstarter!B:H, 7, FALSE)</f>
        <v>USD</v>
      </c>
      <c r="H3761">
        <f>VLOOKUP(A3761, Kickstarter!B:I, 8, FALSE)</f>
        <v>1440556553</v>
      </c>
    </row>
    <row r="3762" spans="1:8" ht="60" x14ac:dyDescent="0.25">
      <c r="A3762" s="1" t="s">
        <v>3757</v>
      </c>
      <c r="B3762" s="1" t="str">
        <f>VLOOKUP(A3762, Kickstarter!B:C, 2, FALSE)</f>
        <v>Two Shows: SIRENS and The Girl From Bare Cove. A community of artists determined to give voice to survivors of sexual violence.</v>
      </c>
      <c r="C3762" s="9">
        <f>VLOOKUP(A3762, Kickstarter!B:E, 3, FALSE)</f>
        <v>5000</v>
      </c>
      <c r="D3762">
        <f>VLOOKUP(A3762, Kickstarter!B:E, 4, FALSE)</f>
        <v>5050.7700000000004</v>
      </c>
      <c r="E3762" t="str">
        <f>VLOOKUP(A3762, Kickstarter!B:F, 5, FALSE)</f>
        <v>successful</v>
      </c>
      <c r="F3762" t="str">
        <f>VLOOKUP(A3762, Kickstarter!B:G, 6, FALSE)</f>
        <v>US</v>
      </c>
      <c r="G3762" t="str">
        <f>VLOOKUP(A3762, Kickstarter!B:H, 7, FALSE)</f>
        <v>USD</v>
      </c>
      <c r="H3762">
        <f>VLOOKUP(A3762, Kickstarter!B:I, 8, FALSE)</f>
        <v>1399293386</v>
      </c>
    </row>
    <row r="3763" spans="1:8" ht="60" x14ac:dyDescent="0.25">
      <c r="A3763" s="1" t="s">
        <v>3758</v>
      </c>
      <c r="B3763" s="1" t="str">
        <f>VLOOKUP(A3763, Kickstarter!B:C, 2, FALSE)</f>
        <v>liveartshow returns with a new work at the Arcola this summer. Marsha is a story combining opera, dance and theatre... with a unicorn</v>
      </c>
      <c r="C3763" s="9">
        <f>VLOOKUP(A3763, Kickstarter!B:E, 3, FALSE)</f>
        <v>500</v>
      </c>
      <c r="D3763">
        <f>VLOOKUP(A3763, Kickstarter!B:E, 4, FALSE)</f>
        <v>500</v>
      </c>
      <c r="E3763" t="str">
        <f>VLOOKUP(A3763, Kickstarter!B:F, 5, FALSE)</f>
        <v>successful</v>
      </c>
      <c r="F3763" t="str">
        <f>VLOOKUP(A3763, Kickstarter!B:G, 6, FALSE)</f>
        <v>GB</v>
      </c>
      <c r="G3763" t="str">
        <f>VLOOKUP(A3763, Kickstarter!B:H, 7, FALSE)</f>
        <v>GBP</v>
      </c>
      <c r="H3763">
        <f>VLOOKUP(A3763, Kickstarter!B:I, 8, FALSE)</f>
        <v>1439247600</v>
      </c>
    </row>
    <row r="3764" spans="1:8" ht="45" x14ac:dyDescent="0.25">
      <c r="A3764" s="1" t="s">
        <v>3759</v>
      </c>
      <c r="B3764" s="1" t="str">
        <f>VLOOKUP(A3764, Kickstarter!B:C, 2, FALSE)</f>
        <v>We are trying to raise money to perform a musical we have written, called "Iolite", at the Edinburgh Fringe in 2015.</v>
      </c>
      <c r="C3764" s="9">
        <f>VLOOKUP(A3764, Kickstarter!B:E, 3, FALSE)</f>
        <v>1250</v>
      </c>
      <c r="D3764">
        <f>VLOOKUP(A3764, Kickstarter!B:E, 4, FALSE)</f>
        <v>1328</v>
      </c>
      <c r="E3764" t="str">
        <f>VLOOKUP(A3764, Kickstarter!B:F, 5, FALSE)</f>
        <v>successful</v>
      </c>
      <c r="F3764" t="str">
        <f>VLOOKUP(A3764, Kickstarter!B:G, 6, FALSE)</f>
        <v>GB</v>
      </c>
      <c r="G3764" t="str">
        <f>VLOOKUP(A3764, Kickstarter!B:H, 7, FALSE)</f>
        <v>GBP</v>
      </c>
      <c r="H3764">
        <f>VLOOKUP(A3764, Kickstarter!B:I, 8, FALSE)</f>
        <v>1438543889</v>
      </c>
    </row>
    <row r="3765" spans="1:8" ht="30" x14ac:dyDescent="0.25">
      <c r="A3765" s="1" t="s">
        <v>3760</v>
      </c>
      <c r="B3765" s="1" t="str">
        <f>VLOOKUP(A3765, Kickstarter!B:C, 2, FALSE)</f>
        <v>A musical about two guys writing a musical about...two guys writing a musical.</v>
      </c>
      <c r="C3765" s="9">
        <f>VLOOKUP(A3765, Kickstarter!B:E, 3, FALSE)</f>
        <v>5000</v>
      </c>
      <c r="D3765">
        <f>VLOOKUP(A3765, Kickstarter!B:E, 4, FALSE)</f>
        <v>5000</v>
      </c>
      <c r="E3765" t="str">
        <f>VLOOKUP(A3765, Kickstarter!B:F, 5, FALSE)</f>
        <v>successful</v>
      </c>
      <c r="F3765" t="str">
        <f>VLOOKUP(A3765, Kickstarter!B:G, 6, FALSE)</f>
        <v>US</v>
      </c>
      <c r="G3765" t="str">
        <f>VLOOKUP(A3765, Kickstarter!B:H, 7, FALSE)</f>
        <v>USD</v>
      </c>
      <c r="H3765">
        <f>VLOOKUP(A3765, Kickstarter!B:I, 8, FALSE)</f>
        <v>1427907626</v>
      </c>
    </row>
    <row r="3766" spans="1:8" ht="45" x14ac:dyDescent="0.25">
      <c r="A3766" s="1" t="s">
        <v>3761</v>
      </c>
      <c r="B3766" s="1" t="str">
        <f>VLOOKUP(A3766, Kickstarter!B:C, 2, FALSE)</f>
        <v>Talented, hard-working performers for Into the Woods JR need your help in renting microphones for our show!</v>
      </c>
      <c r="C3766" s="9">
        <f>VLOOKUP(A3766, Kickstarter!B:E, 3, FALSE)</f>
        <v>1500</v>
      </c>
      <c r="D3766">
        <f>VLOOKUP(A3766, Kickstarter!B:E, 4, FALSE)</f>
        <v>1500</v>
      </c>
      <c r="E3766" t="str">
        <f>VLOOKUP(A3766, Kickstarter!B:F, 5, FALSE)</f>
        <v>successful</v>
      </c>
      <c r="F3766" t="str">
        <f>VLOOKUP(A3766, Kickstarter!B:G, 6, FALSE)</f>
        <v>US</v>
      </c>
      <c r="G3766" t="str">
        <f>VLOOKUP(A3766, Kickstarter!B:H, 7, FALSE)</f>
        <v>USD</v>
      </c>
      <c r="H3766">
        <f>VLOOKUP(A3766, Kickstarter!B:I, 8, FALSE)</f>
        <v>1464482160</v>
      </c>
    </row>
    <row r="3767" spans="1:8" ht="60" x14ac:dyDescent="0.25">
      <c r="A3767" s="1" t="s">
        <v>3762</v>
      </c>
      <c r="B3767" s="1" t="str">
        <f>VLOOKUP(A3767, Kickstarter!B:C, 2, FALSE)</f>
        <v>An new musical from Laura Grill &amp; Misha Chowdhury about relationships, Relationships, and the moments that change everything.</v>
      </c>
      <c r="C3767" s="9">
        <f>VLOOKUP(A3767, Kickstarter!B:E, 3, FALSE)</f>
        <v>7000</v>
      </c>
      <c r="D3767">
        <f>VLOOKUP(A3767, Kickstarter!B:E, 4, FALSE)</f>
        <v>7942</v>
      </c>
      <c r="E3767" t="str">
        <f>VLOOKUP(A3767, Kickstarter!B:F, 5, FALSE)</f>
        <v>successful</v>
      </c>
      <c r="F3767" t="str">
        <f>VLOOKUP(A3767, Kickstarter!B:G, 6, FALSE)</f>
        <v>US</v>
      </c>
      <c r="G3767" t="str">
        <f>VLOOKUP(A3767, Kickstarter!B:H, 7, FALSE)</f>
        <v>USD</v>
      </c>
      <c r="H3767">
        <f>VLOOKUP(A3767, Kickstarter!B:I, 8, FALSE)</f>
        <v>1406745482</v>
      </c>
    </row>
    <row r="3768" spans="1:8" ht="45" x14ac:dyDescent="0.25">
      <c r="A3768" s="1" t="s">
        <v>3763</v>
      </c>
      <c r="B3768" s="1" t="str">
        <f>VLOOKUP(A3768, Kickstarter!B:C, 2, FALSE)</f>
        <v>Trapped on a stalled New York subway, seven strangers realize it's not just the train that's stuck.</v>
      </c>
      <c r="C3768" s="9">
        <f>VLOOKUP(A3768, Kickstarter!B:E, 3, FALSE)</f>
        <v>10000</v>
      </c>
      <c r="D3768">
        <f>VLOOKUP(A3768, Kickstarter!B:E, 4, FALSE)</f>
        <v>10265.01</v>
      </c>
      <c r="E3768" t="str">
        <f>VLOOKUP(A3768, Kickstarter!B:F, 5, FALSE)</f>
        <v>successful</v>
      </c>
      <c r="F3768" t="str">
        <f>VLOOKUP(A3768, Kickstarter!B:G, 6, FALSE)</f>
        <v>US</v>
      </c>
      <c r="G3768" t="str">
        <f>VLOOKUP(A3768, Kickstarter!B:H, 7, FALSE)</f>
        <v>USD</v>
      </c>
      <c r="H3768">
        <f>VLOOKUP(A3768, Kickstarter!B:I, 8, FALSE)</f>
        <v>1404360045</v>
      </c>
    </row>
    <row r="3769" spans="1:8" ht="60" x14ac:dyDescent="0.25">
      <c r="A3769" s="1" t="s">
        <v>3764</v>
      </c>
      <c r="B3769" s="1" t="str">
        <f>VLOOKUP(A3769, Kickstarter!B:C, 2, FALSE)</f>
        <v>A ragtag crew collaborating on a live performance for the first time, with music as their medium and NYC as their inspiration.</v>
      </c>
      <c r="C3769" s="9">
        <f>VLOOKUP(A3769, Kickstarter!B:E, 3, FALSE)</f>
        <v>2000</v>
      </c>
      <c r="D3769">
        <f>VLOOKUP(A3769, Kickstarter!B:E, 4, FALSE)</f>
        <v>2335</v>
      </c>
      <c r="E3769" t="str">
        <f>VLOOKUP(A3769, Kickstarter!B:F, 5, FALSE)</f>
        <v>successful</v>
      </c>
      <c r="F3769" t="str">
        <f>VLOOKUP(A3769, Kickstarter!B:G, 6, FALSE)</f>
        <v>US</v>
      </c>
      <c r="G3769" t="str">
        <f>VLOOKUP(A3769, Kickstarter!B:H, 7, FALSE)</f>
        <v>USD</v>
      </c>
      <c r="H3769">
        <f>VLOOKUP(A3769, Kickstarter!B:I, 8, FALSE)</f>
        <v>1425185940</v>
      </c>
    </row>
    <row r="3770" spans="1:8" ht="60" x14ac:dyDescent="0.25">
      <c r="A3770" s="1" t="s">
        <v>3765</v>
      </c>
      <c r="B3770" s="1" t="str">
        <f>VLOOKUP(A3770, Kickstarter!B:C, 2, FALSE)</f>
        <v>Meet Dani, a 9 year old battling leukemia. This witty musical inspires us to believe in the indomitable power of human imagination.</v>
      </c>
      <c r="C3770" s="9">
        <f>VLOOKUP(A3770, Kickstarter!B:E, 3, FALSE)</f>
        <v>4000</v>
      </c>
      <c r="D3770">
        <f>VLOOKUP(A3770, Kickstarter!B:E, 4, FALSE)</f>
        <v>4306.1099999999997</v>
      </c>
      <c r="E3770" t="str">
        <f>VLOOKUP(A3770, Kickstarter!B:F, 5, FALSE)</f>
        <v>successful</v>
      </c>
      <c r="F3770" t="str">
        <f>VLOOKUP(A3770, Kickstarter!B:G, 6, FALSE)</f>
        <v>US</v>
      </c>
      <c r="G3770" t="str">
        <f>VLOOKUP(A3770, Kickstarter!B:H, 7, FALSE)</f>
        <v>USD</v>
      </c>
      <c r="H3770">
        <f>VLOOKUP(A3770, Kickstarter!B:I, 8, FALSE)</f>
        <v>1402594090</v>
      </c>
    </row>
    <row r="3771" spans="1:8" ht="45" x14ac:dyDescent="0.25">
      <c r="A3771" s="1" t="s">
        <v>3766</v>
      </c>
      <c r="B3771" s="1" t="str">
        <f>VLOOKUP(A3771, Kickstarter!B:C, 2, FALSE)</f>
        <v>"I wanted to tell the story of two people in love, who were never in the same place at the same time."- Jason Robert Brown</v>
      </c>
      <c r="C3771" s="9">
        <f>VLOOKUP(A3771, Kickstarter!B:E, 3, FALSE)</f>
        <v>1100</v>
      </c>
      <c r="D3771">
        <f>VLOOKUP(A3771, Kickstarter!B:E, 4, FALSE)</f>
        <v>1100</v>
      </c>
      <c r="E3771" t="str">
        <f>VLOOKUP(A3771, Kickstarter!B:F, 5, FALSE)</f>
        <v>successful</v>
      </c>
      <c r="F3771" t="str">
        <f>VLOOKUP(A3771, Kickstarter!B:G, 6, FALSE)</f>
        <v>US</v>
      </c>
      <c r="G3771" t="str">
        <f>VLOOKUP(A3771, Kickstarter!B:H, 7, FALSE)</f>
        <v>USD</v>
      </c>
      <c r="H3771">
        <f>VLOOKUP(A3771, Kickstarter!B:I, 8, FALSE)</f>
        <v>1460730079</v>
      </c>
    </row>
    <row r="3772" spans="1:8" ht="60" x14ac:dyDescent="0.25">
      <c r="A3772" s="1" t="s">
        <v>3767</v>
      </c>
      <c r="B3772" s="1" t="str">
        <f>VLOOKUP(A3772, Kickstarter!B:C, 2, FALSE)</f>
        <v>The incredible story of woman's fight to clear her brother from the charge of cowardice in the Great War, brought to life musically</v>
      </c>
      <c r="C3772" s="9">
        <f>VLOOKUP(A3772, Kickstarter!B:E, 3, FALSE)</f>
        <v>2000</v>
      </c>
      <c r="D3772">
        <f>VLOOKUP(A3772, Kickstarter!B:E, 4, FALSE)</f>
        <v>2000</v>
      </c>
      <c r="E3772" t="str">
        <f>VLOOKUP(A3772, Kickstarter!B:F, 5, FALSE)</f>
        <v>successful</v>
      </c>
      <c r="F3772" t="str">
        <f>VLOOKUP(A3772, Kickstarter!B:G, 6, FALSE)</f>
        <v>GB</v>
      </c>
      <c r="G3772" t="str">
        <f>VLOOKUP(A3772, Kickstarter!B:H, 7, FALSE)</f>
        <v>GBP</v>
      </c>
      <c r="H3772">
        <f>VLOOKUP(A3772, Kickstarter!B:I, 8, FALSE)</f>
        <v>1434234010</v>
      </c>
    </row>
    <row r="3773" spans="1:8" ht="30" x14ac:dyDescent="0.25">
      <c r="A3773" s="1" t="s">
        <v>3768</v>
      </c>
      <c r="B3773" s="1" t="str">
        <f>VLOOKUP(A3773, Kickstarter!B:C, 2, FALSE)</f>
        <v>I would like to make a demo recording of six songs from COME OUT SWINGIN'!</v>
      </c>
      <c r="C3773" s="9">
        <f>VLOOKUP(A3773, Kickstarter!B:E, 3, FALSE)</f>
        <v>1000</v>
      </c>
      <c r="D3773">
        <f>VLOOKUP(A3773, Kickstarter!B:E, 4, FALSE)</f>
        <v>1460</v>
      </c>
      <c r="E3773" t="str">
        <f>VLOOKUP(A3773, Kickstarter!B:F, 5, FALSE)</f>
        <v>successful</v>
      </c>
      <c r="F3773" t="str">
        <f>VLOOKUP(A3773, Kickstarter!B:G, 6, FALSE)</f>
        <v>US</v>
      </c>
      <c r="G3773" t="str">
        <f>VLOOKUP(A3773, Kickstarter!B:H, 7, FALSE)</f>
        <v>USD</v>
      </c>
      <c r="H3773">
        <f>VLOOKUP(A3773, Kickstarter!B:I, 8, FALSE)</f>
        <v>1463529600</v>
      </c>
    </row>
    <row r="3774" spans="1:8" ht="45" x14ac:dyDescent="0.25">
      <c r="A3774" s="1" t="s">
        <v>3769</v>
      </c>
      <c r="B3774" s="1" t="str">
        <f>VLOOKUP(A3774, Kickstarter!B:C, 2, FALSE)</f>
        <v>A dark comedy about two girls, one knee, and the 1994 Olympics. Help us make sure "Tonya and Nancy" rocks!</v>
      </c>
      <c r="C3774" s="9">
        <f>VLOOKUP(A3774, Kickstarter!B:E, 3, FALSE)</f>
        <v>5000</v>
      </c>
      <c r="D3774">
        <f>VLOOKUP(A3774, Kickstarter!B:E, 4, FALSE)</f>
        <v>5510</v>
      </c>
      <c r="E3774" t="str">
        <f>VLOOKUP(A3774, Kickstarter!B:F, 5, FALSE)</f>
        <v>successful</v>
      </c>
      <c r="F3774" t="str">
        <f>VLOOKUP(A3774, Kickstarter!B:G, 6, FALSE)</f>
        <v>US</v>
      </c>
      <c r="G3774" t="str">
        <f>VLOOKUP(A3774, Kickstarter!B:H, 7, FALSE)</f>
        <v>USD</v>
      </c>
      <c r="H3774">
        <f>VLOOKUP(A3774, Kickstarter!B:I, 8, FALSE)</f>
        <v>1480399200</v>
      </c>
    </row>
    <row r="3775" spans="1:8" ht="30" x14ac:dyDescent="0.25">
      <c r="A3775" s="1" t="s">
        <v>3770</v>
      </c>
      <c r="B3775" s="1" t="str">
        <f>VLOOKUP(A3775, Kickstarter!B:C, 2, FALSE)</f>
        <v>A dramatic hip-hopera, inspired from monologues written by the performers.</v>
      </c>
      <c r="C3775" s="9">
        <f>VLOOKUP(A3775, Kickstarter!B:E, 3, FALSE)</f>
        <v>5000</v>
      </c>
      <c r="D3775">
        <f>VLOOKUP(A3775, Kickstarter!B:E, 4, FALSE)</f>
        <v>5410</v>
      </c>
      <c r="E3775" t="str">
        <f>VLOOKUP(A3775, Kickstarter!B:F, 5, FALSE)</f>
        <v>successful</v>
      </c>
      <c r="F3775" t="str">
        <f>VLOOKUP(A3775, Kickstarter!B:G, 6, FALSE)</f>
        <v>US</v>
      </c>
      <c r="G3775" t="str">
        <f>VLOOKUP(A3775, Kickstarter!B:H, 7, FALSE)</f>
        <v>USD</v>
      </c>
      <c r="H3775">
        <f>VLOOKUP(A3775, Kickstarter!B:I, 8, FALSE)</f>
        <v>1479175680</v>
      </c>
    </row>
    <row r="3776" spans="1:8" ht="60" x14ac:dyDescent="0.25">
      <c r="A3776" s="1" t="s">
        <v>3771</v>
      </c>
      <c r="B3776" s="1" t="str">
        <f>VLOOKUP(A3776, Kickstarter!B:C, 2, FALSE)</f>
        <v>Mabel Moon and her co-pilot Silvertoes are coming to earth in the form of a 35 minute interactive and educational musical adventure  !</v>
      </c>
      <c r="C3776" s="9">
        <f>VLOOKUP(A3776, Kickstarter!B:E, 3, FALSE)</f>
        <v>2500</v>
      </c>
      <c r="D3776">
        <f>VLOOKUP(A3776, Kickstarter!B:E, 4, FALSE)</f>
        <v>2500</v>
      </c>
      <c r="E3776" t="str">
        <f>VLOOKUP(A3776, Kickstarter!B:F, 5, FALSE)</f>
        <v>successful</v>
      </c>
      <c r="F3776" t="str">
        <f>VLOOKUP(A3776, Kickstarter!B:G, 6, FALSE)</f>
        <v>CA</v>
      </c>
      <c r="G3776" t="str">
        <f>VLOOKUP(A3776, Kickstarter!B:H, 7, FALSE)</f>
        <v>CAD</v>
      </c>
      <c r="H3776">
        <f>VLOOKUP(A3776, Kickstarter!B:I, 8, FALSE)</f>
        <v>1428606055</v>
      </c>
    </row>
    <row r="3777" spans="1:8" ht="45" x14ac:dyDescent="0.25">
      <c r="A3777" s="1" t="s">
        <v>3772</v>
      </c>
      <c r="B3777" s="1" t="str">
        <f>VLOOKUP(A3777, Kickstarter!B:C, 2, FALSE)</f>
        <v>Travis Kent joins forces with some of today's brightest contemporary composers for an evening full of firsts at 54 Below.</v>
      </c>
      <c r="C3777" s="9">
        <f>VLOOKUP(A3777, Kickstarter!B:E, 3, FALSE)</f>
        <v>2000</v>
      </c>
      <c r="D3777">
        <f>VLOOKUP(A3777, Kickstarter!B:E, 4, FALSE)</f>
        <v>2005</v>
      </c>
      <c r="E3777" t="str">
        <f>VLOOKUP(A3777, Kickstarter!B:F, 5, FALSE)</f>
        <v>successful</v>
      </c>
      <c r="F3777" t="str">
        <f>VLOOKUP(A3777, Kickstarter!B:G, 6, FALSE)</f>
        <v>US</v>
      </c>
      <c r="G3777" t="str">
        <f>VLOOKUP(A3777, Kickstarter!B:H, 7, FALSE)</f>
        <v>USD</v>
      </c>
      <c r="H3777">
        <f>VLOOKUP(A3777, Kickstarter!B:I, 8, FALSE)</f>
        <v>1428552000</v>
      </c>
    </row>
    <row r="3778" spans="1:8" ht="60" x14ac:dyDescent="0.25">
      <c r="A3778" s="1" t="s">
        <v>3773</v>
      </c>
      <c r="B3778" s="1" t="str">
        <f>VLOOKUP(A3778, Kickstarter!B:C, 2, FALSE)</f>
        <v>The volunteers of TACFA work to "create community through the arts" by putting on a Broadway show that everyone can afford to  attend.</v>
      </c>
      <c r="C3778" s="9">
        <f>VLOOKUP(A3778, Kickstarter!B:E, 3, FALSE)</f>
        <v>8000</v>
      </c>
      <c r="D3778">
        <f>VLOOKUP(A3778, Kickstarter!B:E, 4, FALSE)</f>
        <v>8537</v>
      </c>
      <c r="E3778" t="str">
        <f>VLOOKUP(A3778, Kickstarter!B:F, 5, FALSE)</f>
        <v>successful</v>
      </c>
      <c r="F3778" t="str">
        <f>VLOOKUP(A3778, Kickstarter!B:G, 6, FALSE)</f>
        <v>US</v>
      </c>
      <c r="G3778" t="str">
        <f>VLOOKUP(A3778, Kickstarter!B:H, 7, FALSE)</f>
        <v>USD</v>
      </c>
      <c r="H3778">
        <f>VLOOKUP(A3778, Kickstarter!B:I, 8, FALSE)</f>
        <v>1406854800</v>
      </c>
    </row>
    <row r="3779" spans="1:8" ht="45" x14ac:dyDescent="0.25">
      <c r="A3779" s="1" t="s">
        <v>3774</v>
      </c>
      <c r="B3779" s="1" t="str">
        <f>VLOOKUP(A3779, Kickstarter!B:C, 2, FALSE)</f>
        <v>This musical adventure is a funny and heartwarming story of Mimi, a rebellious young girl who is spirited to Ghostlynd.</v>
      </c>
      <c r="C3779" s="9">
        <f>VLOOKUP(A3779, Kickstarter!B:E, 3, FALSE)</f>
        <v>2000</v>
      </c>
      <c r="D3779">
        <f>VLOOKUP(A3779, Kickstarter!B:E, 4, FALSE)</f>
        <v>2864</v>
      </c>
      <c r="E3779" t="str">
        <f>VLOOKUP(A3779, Kickstarter!B:F, 5, FALSE)</f>
        <v>successful</v>
      </c>
      <c r="F3779" t="str">
        <f>VLOOKUP(A3779, Kickstarter!B:G, 6, FALSE)</f>
        <v>US</v>
      </c>
      <c r="G3779" t="str">
        <f>VLOOKUP(A3779, Kickstarter!B:H, 7, FALSE)</f>
        <v>USD</v>
      </c>
      <c r="H3779">
        <f>VLOOKUP(A3779, Kickstarter!B:I, 8, FALSE)</f>
        <v>1411790400</v>
      </c>
    </row>
    <row r="3780" spans="1:8" ht="30" x14ac:dyDescent="0.25">
      <c r="A3780" s="1" t="s">
        <v>3775</v>
      </c>
      <c r="B3780" s="1" t="str">
        <f>VLOOKUP(A3780, Kickstarter!B:C, 2, FALSE)</f>
        <v>Sponsor an AVENUE Q puppet for The Barn Players April 2015 production.</v>
      </c>
      <c r="C3780" s="9">
        <f>VLOOKUP(A3780, Kickstarter!B:E, 3, FALSE)</f>
        <v>2400</v>
      </c>
      <c r="D3780">
        <f>VLOOKUP(A3780, Kickstarter!B:E, 4, FALSE)</f>
        <v>2521</v>
      </c>
      <c r="E3780" t="str">
        <f>VLOOKUP(A3780, Kickstarter!B:F, 5, FALSE)</f>
        <v>successful</v>
      </c>
      <c r="F3780" t="str">
        <f>VLOOKUP(A3780, Kickstarter!B:G, 6, FALSE)</f>
        <v>US</v>
      </c>
      <c r="G3780" t="str">
        <f>VLOOKUP(A3780, Kickstarter!B:H, 7, FALSE)</f>
        <v>USD</v>
      </c>
      <c r="H3780">
        <f>VLOOKUP(A3780, Kickstarter!B:I, 8, FALSE)</f>
        <v>1423942780</v>
      </c>
    </row>
    <row r="3781" spans="1:8" ht="30" x14ac:dyDescent="0.25">
      <c r="A3781" s="1" t="s">
        <v>3776</v>
      </c>
      <c r="B3781" s="1" t="str">
        <f>VLOOKUP(A3781, Kickstarter!B:C, 2, FALSE)</f>
        <v>A fresh, re-telling of the Jesus story for a new generation.</v>
      </c>
      <c r="C3781" s="9">
        <f>VLOOKUP(A3781, Kickstarter!B:E, 3, FALSE)</f>
        <v>15000</v>
      </c>
      <c r="D3781">
        <f>VLOOKUP(A3781, Kickstarter!B:E, 4, FALSE)</f>
        <v>15597</v>
      </c>
      <c r="E3781" t="str">
        <f>VLOOKUP(A3781, Kickstarter!B:F, 5, FALSE)</f>
        <v>successful</v>
      </c>
      <c r="F3781" t="str">
        <f>VLOOKUP(A3781, Kickstarter!B:G, 6, FALSE)</f>
        <v>US</v>
      </c>
      <c r="G3781" t="str">
        <f>VLOOKUP(A3781, Kickstarter!B:H, 7, FALSE)</f>
        <v>USD</v>
      </c>
      <c r="H3781">
        <f>VLOOKUP(A3781, Kickstarter!B:I, 8, FALSE)</f>
        <v>1459010340</v>
      </c>
    </row>
    <row r="3782" spans="1:8" ht="45" x14ac:dyDescent="0.25">
      <c r="A3782" s="1" t="s">
        <v>3777</v>
      </c>
      <c r="B3782" s="1" t="str">
        <f>VLOOKUP(A3782, Kickstarter!B:C, 2, FALSE)</f>
        <v>Melissa Youth OnSTAGE (MYO) provides kids in North Collin County with the very best in youth theatre opportunities.</v>
      </c>
      <c r="C3782" s="9">
        <f>VLOOKUP(A3782, Kickstarter!B:E, 3, FALSE)</f>
        <v>2500</v>
      </c>
      <c r="D3782">
        <f>VLOOKUP(A3782, Kickstarter!B:E, 4, FALSE)</f>
        <v>3000</v>
      </c>
      <c r="E3782" t="str">
        <f>VLOOKUP(A3782, Kickstarter!B:F, 5, FALSE)</f>
        <v>successful</v>
      </c>
      <c r="F3782" t="str">
        <f>VLOOKUP(A3782, Kickstarter!B:G, 6, FALSE)</f>
        <v>US</v>
      </c>
      <c r="G3782" t="str">
        <f>VLOOKUP(A3782, Kickstarter!B:H, 7, FALSE)</f>
        <v>USD</v>
      </c>
      <c r="H3782">
        <f>VLOOKUP(A3782, Kickstarter!B:I, 8, FALSE)</f>
        <v>1436817960</v>
      </c>
    </row>
    <row r="3783" spans="1:8" ht="60" x14ac:dyDescent="0.25">
      <c r="A3783" s="1" t="s">
        <v>3778</v>
      </c>
      <c r="B3783" s="1" t="str">
        <f>VLOOKUP(A3783, Kickstarter!B:C, 2, FALSE)</f>
        <v>Support Keith in his journey from unemployment to Off-Broadway in the triumphant return of I GOT FIRED: A SORT-OF-TRUE REVENGE MUSICAL.</v>
      </c>
      <c r="C3783" s="9">
        <f>VLOOKUP(A3783, Kickstarter!B:E, 3, FALSE)</f>
        <v>4500</v>
      </c>
      <c r="D3783">
        <f>VLOOKUP(A3783, Kickstarter!B:E, 4, FALSE)</f>
        <v>4935</v>
      </c>
      <c r="E3783" t="str">
        <f>VLOOKUP(A3783, Kickstarter!B:F, 5, FALSE)</f>
        <v>successful</v>
      </c>
      <c r="F3783" t="str">
        <f>VLOOKUP(A3783, Kickstarter!B:G, 6, FALSE)</f>
        <v>US</v>
      </c>
      <c r="G3783" t="str">
        <f>VLOOKUP(A3783, Kickstarter!B:H, 7, FALSE)</f>
        <v>USD</v>
      </c>
      <c r="H3783">
        <f>VLOOKUP(A3783, Kickstarter!B:I, 8, FALSE)</f>
        <v>1410210685</v>
      </c>
    </row>
    <row r="3784" spans="1:8" ht="60" x14ac:dyDescent="0.25">
      <c r="A3784" s="1" t="s">
        <v>3779</v>
      </c>
      <c r="B3784" s="1" t="str">
        <f>VLOOKUP(A3784, Kickstarter!B:C, 2, FALSE)</f>
        <v>No Horizon.  A unique musical inspired by the remarkable, forgotten story of Nicholas Saunderson - a tale of passion and aspiration.</v>
      </c>
      <c r="C3784" s="9">
        <f>VLOOKUP(A3784, Kickstarter!B:E, 3, FALSE)</f>
        <v>2000</v>
      </c>
      <c r="D3784">
        <f>VLOOKUP(A3784, Kickstarter!B:E, 4, FALSE)</f>
        <v>2035</v>
      </c>
      <c r="E3784" t="str">
        <f>VLOOKUP(A3784, Kickstarter!B:F, 5, FALSE)</f>
        <v>successful</v>
      </c>
      <c r="F3784" t="str">
        <f>VLOOKUP(A3784, Kickstarter!B:G, 6, FALSE)</f>
        <v>GB</v>
      </c>
      <c r="G3784" t="str">
        <f>VLOOKUP(A3784, Kickstarter!B:H, 7, FALSE)</f>
        <v>GBP</v>
      </c>
      <c r="H3784">
        <f>VLOOKUP(A3784, Kickstarter!B:I, 8, FALSE)</f>
        <v>1469401200</v>
      </c>
    </row>
    <row r="3785" spans="1:8" ht="45" x14ac:dyDescent="0.25">
      <c r="A3785" s="1" t="s">
        <v>3780</v>
      </c>
      <c r="B3785" s="1" t="str">
        <f>VLOOKUP(A3785, Kickstarter!B:C, 2, FALSE)</f>
        <v>Help fund Doro &amp; Diega's journey to the Orlando Fringe 2016. A brand new choose-your-own adventure musical!</v>
      </c>
      <c r="C3785" s="9">
        <f>VLOOKUP(A3785, Kickstarter!B:E, 3, FALSE)</f>
        <v>1200</v>
      </c>
      <c r="D3785">
        <f>VLOOKUP(A3785, Kickstarter!B:E, 4, FALSE)</f>
        <v>1547</v>
      </c>
      <c r="E3785" t="str">
        <f>VLOOKUP(A3785, Kickstarter!B:F, 5, FALSE)</f>
        <v>successful</v>
      </c>
      <c r="F3785" t="str">
        <f>VLOOKUP(A3785, Kickstarter!B:G, 6, FALSE)</f>
        <v>US</v>
      </c>
      <c r="G3785" t="str">
        <f>VLOOKUP(A3785, Kickstarter!B:H, 7, FALSE)</f>
        <v>USD</v>
      </c>
      <c r="H3785">
        <f>VLOOKUP(A3785, Kickstarter!B:I, 8, FALSE)</f>
        <v>1458057600</v>
      </c>
    </row>
    <row r="3786" spans="1:8" ht="60" x14ac:dyDescent="0.25">
      <c r="A3786" s="1" t="s">
        <v>3781</v>
      </c>
      <c r="B3786" s="1" t="str">
        <f>VLOOKUP(A3786, Kickstarter!B:C, 2, FALSE)</f>
        <v>This year, we will be producing the cult classic Little Shop of Horrors with your proceeds going towards venue and production costs.</v>
      </c>
      <c r="C3786" s="9">
        <f>VLOOKUP(A3786, Kickstarter!B:E, 3, FALSE)</f>
        <v>1000</v>
      </c>
      <c r="D3786">
        <f>VLOOKUP(A3786, Kickstarter!B:E, 4, FALSE)</f>
        <v>1150</v>
      </c>
      <c r="E3786" t="str">
        <f>VLOOKUP(A3786, Kickstarter!B:F, 5, FALSE)</f>
        <v>successful</v>
      </c>
      <c r="F3786" t="str">
        <f>VLOOKUP(A3786, Kickstarter!B:G, 6, FALSE)</f>
        <v>CA</v>
      </c>
      <c r="G3786" t="str">
        <f>VLOOKUP(A3786, Kickstarter!B:H, 7, FALSE)</f>
        <v>CAD</v>
      </c>
      <c r="H3786">
        <f>VLOOKUP(A3786, Kickstarter!B:I, 8, FALSE)</f>
        <v>1468193532</v>
      </c>
    </row>
    <row r="3787" spans="1:8" ht="60" x14ac:dyDescent="0.25">
      <c r="A3787" s="1" t="s">
        <v>3782</v>
      </c>
      <c r="B3787" s="1" t="str">
        <f>VLOOKUP(A3787, Kickstarter!B:C, 2, FALSE)</f>
        <v>Chess. Betrayal. Blueberry yoghurts. "Pawn" - a new musical by Oxford students - needs funding to go to the Edinburgh Fringe!</v>
      </c>
      <c r="C3787" s="9">
        <f>VLOOKUP(A3787, Kickstarter!B:E, 3, FALSE)</f>
        <v>2000</v>
      </c>
      <c r="D3787">
        <f>VLOOKUP(A3787, Kickstarter!B:E, 4, FALSE)</f>
        <v>3015</v>
      </c>
      <c r="E3787" t="str">
        <f>VLOOKUP(A3787, Kickstarter!B:F, 5, FALSE)</f>
        <v>successful</v>
      </c>
      <c r="F3787" t="str">
        <f>VLOOKUP(A3787, Kickstarter!B:G, 6, FALSE)</f>
        <v>GB</v>
      </c>
      <c r="G3787" t="str">
        <f>VLOOKUP(A3787, Kickstarter!B:H, 7, FALSE)</f>
        <v>GBP</v>
      </c>
      <c r="H3787">
        <f>VLOOKUP(A3787, Kickstarter!B:I, 8, FALSE)</f>
        <v>1470132180</v>
      </c>
    </row>
    <row r="3788" spans="1:8" ht="45" x14ac:dyDescent="0.25">
      <c r="A3788" s="1" t="s">
        <v>3783</v>
      </c>
      <c r="B3788" s="1" t="str">
        <f>VLOOKUP(A3788, Kickstarter!B:C, 2, FALSE)</f>
        <v>The brainchild of Coleman Peterson and Janice Gilbert.  The funding will be used to professionally record the songs.</v>
      </c>
      <c r="C3788" s="9">
        <f>VLOOKUP(A3788, Kickstarter!B:E, 3, FALSE)</f>
        <v>6000</v>
      </c>
      <c r="D3788">
        <f>VLOOKUP(A3788, Kickstarter!B:E, 4, FALSE)</f>
        <v>6658</v>
      </c>
      <c r="E3788" t="str">
        <f>VLOOKUP(A3788, Kickstarter!B:F, 5, FALSE)</f>
        <v>successful</v>
      </c>
      <c r="F3788" t="str">
        <f>VLOOKUP(A3788, Kickstarter!B:G, 6, FALSE)</f>
        <v>US</v>
      </c>
      <c r="G3788" t="str">
        <f>VLOOKUP(A3788, Kickstarter!B:H, 7, FALSE)</f>
        <v>USD</v>
      </c>
      <c r="H3788">
        <f>VLOOKUP(A3788, Kickstarter!B:I, 8, FALSE)</f>
        <v>1464310475</v>
      </c>
    </row>
    <row r="3789" spans="1:8" ht="45" x14ac:dyDescent="0.25">
      <c r="A3789" s="1" t="s">
        <v>3784</v>
      </c>
      <c r="B3789" s="1" t="str">
        <f>VLOOKUP(A3789, Kickstarter!B:C, 2, FALSE)</f>
        <v>The Happiest Show on Earth is a Disney musical revue to benefit the Make-A-Wish foundation. Funds for production needed.</v>
      </c>
      <c r="C3789" s="9">
        <f>VLOOKUP(A3789, Kickstarter!B:E, 3, FALSE)</f>
        <v>350</v>
      </c>
      <c r="D3789">
        <f>VLOOKUP(A3789, Kickstarter!B:E, 4, FALSE)</f>
        <v>351</v>
      </c>
      <c r="E3789" t="str">
        <f>VLOOKUP(A3789, Kickstarter!B:F, 5, FALSE)</f>
        <v>successful</v>
      </c>
      <c r="F3789" t="str">
        <f>VLOOKUP(A3789, Kickstarter!B:G, 6, FALSE)</f>
        <v>US</v>
      </c>
      <c r="G3789" t="str">
        <f>VLOOKUP(A3789, Kickstarter!B:H, 7, FALSE)</f>
        <v>USD</v>
      </c>
      <c r="H3789">
        <f>VLOOKUP(A3789, Kickstarter!B:I, 8, FALSE)</f>
        <v>1436587140</v>
      </c>
    </row>
    <row r="3790" spans="1:8" ht="75" x14ac:dyDescent="0.25">
      <c r="A3790" s="1" t="s">
        <v>3785</v>
      </c>
      <c r="B3790" s="1" t="str">
        <f>VLOOKUP(A3790, Kickstarter!B:C, 2, FALSE)</f>
        <v>A STORY OF BAGELS AND LOCKS!
A JEWISH GIRL FINDS HERSELF ON A UNEXPECTED TRIP TO
"A SPIRITUAL EXPERIENCE" !</v>
      </c>
      <c r="C3790" s="9">
        <f>VLOOKUP(A3790, Kickstarter!B:E, 3, FALSE)</f>
        <v>75000</v>
      </c>
      <c r="D3790">
        <f>VLOOKUP(A3790, Kickstarter!B:E, 4, FALSE)</f>
        <v>500</v>
      </c>
      <c r="E3790" t="str">
        <f>VLOOKUP(A3790, Kickstarter!B:F, 5, FALSE)</f>
        <v>failed</v>
      </c>
      <c r="F3790" t="str">
        <f>VLOOKUP(A3790, Kickstarter!B:G, 6, FALSE)</f>
        <v>US</v>
      </c>
      <c r="G3790" t="str">
        <f>VLOOKUP(A3790, Kickstarter!B:H, 7, FALSE)</f>
        <v>USD</v>
      </c>
      <c r="H3790">
        <f>VLOOKUP(A3790, Kickstarter!B:I, 8, FALSE)</f>
        <v>1450887480</v>
      </c>
    </row>
    <row r="3791" spans="1:8" ht="45" x14ac:dyDescent="0.25">
      <c r="A3791" s="1" t="s">
        <v>3786</v>
      </c>
      <c r="B3791" s="1" t="str">
        <f>VLOOKUP(A3791, Kickstarter!B:C, 2, FALSE)</f>
        <v>This fabulous new play explores the little known love life of England's most famous romantic novelist, Jane Austen.</v>
      </c>
      <c r="C3791" s="9">
        <f>VLOOKUP(A3791, Kickstarter!B:E, 3, FALSE)</f>
        <v>3550</v>
      </c>
      <c r="D3791">
        <f>VLOOKUP(A3791, Kickstarter!B:E, 4, FALSE)</f>
        <v>116</v>
      </c>
      <c r="E3791" t="str">
        <f>VLOOKUP(A3791, Kickstarter!B:F, 5, FALSE)</f>
        <v>failed</v>
      </c>
      <c r="F3791" t="str">
        <f>VLOOKUP(A3791, Kickstarter!B:G, 6, FALSE)</f>
        <v>GB</v>
      </c>
      <c r="G3791" t="str">
        <f>VLOOKUP(A3791, Kickstarter!B:H, 7, FALSE)</f>
        <v>GBP</v>
      </c>
      <c r="H3791">
        <f>VLOOKUP(A3791, Kickstarter!B:I, 8, FALSE)</f>
        <v>1434395418</v>
      </c>
    </row>
    <row r="3792" spans="1:8" ht="60" x14ac:dyDescent="0.25">
      <c r="A3792" s="1" t="s">
        <v>3787</v>
      </c>
      <c r="B3792" s="1" t="str">
        <f>VLOOKUP(A3792, Kickstarter!B:C, 2, FALSE)</f>
        <v>As a non profit graduate student at Penn,my passion is the arts, we need support to fund our new CHILDREN's DINNER THEATRE</v>
      </c>
      <c r="C3792" s="9">
        <f>VLOOKUP(A3792, Kickstarter!B:E, 3, FALSE)</f>
        <v>15000</v>
      </c>
      <c r="D3792">
        <f>VLOOKUP(A3792, Kickstarter!B:E, 4, FALSE)</f>
        <v>0</v>
      </c>
      <c r="E3792" t="str">
        <f>VLOOKUP(A3792, Kickstarter!B:F, 5, FALSE)</f>
        <v>failed</v>
      </c>
      <c r="F3792" t="str">
        <f>VLOOKUP(A3792, Kickstarter!B:G, 6, FALSE)</f>
        <v>US</v>
      </c>
      <c r="G3792" t="str">
        <f>VLOOKUP(A3792, Kickstarter!B:H, 7, FALSE)</f>
        <v>USD</v>
      </c>
      <c r="H3792">
        <f>VLOOKUP(A3792, Kickstarter!B:I, 8, FALSE)</f>
        <v>1479834023</v>
      </c>
    </row>
    <row r="3793" spans="1:8" ht="30" x14ac:dyDescent="0.25">
      <c r="A3793" s="1" t="s">
        <v>3788</v>
      </c>
      <c r="B3793" s="1" t="str">
        <f>VLOOKUP(A3793, Kickstarter!B:C, 2, FALSE)</f>
        <v>Spin! is an original musical comedy-drama presented by Blue Palm Productions.</v>
      </c>
      <c r="C3793" s="9">
        <f>VLOOKUP(A3793, Kickstarter!B:E, 3, FALSE)</f>
        <v>1500</v>
      </c>
      <c r="D3793">
        <f>VLOOKUP(A3793, Kickstarter!B:E, 4, FALSE)</f>
        <v>0</v>
      </c>
      <c r="E3793" t="str">
        <f>VLOOKUP(A3793, Kickstarter!B:F, 5, FALSE)</f>
        <v>failed</v>
      </c>
      <c r="F3793" t="str">
        <f>VLOOKUP(A3793, Kickstarter!B:G, 6, FALSE)</f>
        <v>US</v>
      </c>
      <c r="G3793" t="str">
        <f>VLOOKUP(A3793, Kickstarter!B:H, 7, FALSE)</f>
        <v>USD</v>
      </c>
      <c r="H3793">
        <f>VLOOKUP(A3793, Kickstarter!B:I, 8, FALSE)</f>
        <v>1404664592</v>
      </c>
    </row>
    <row r="3794" spans="1:8" ht="30" x14ac:dyDescent="0.25">
      <c r="A3794" s="1" t="s">
        <v>3789</v>
      </c>
      <c r="B3794" s="1" t="str">
        <f>VLOOKUP(A3794, Kickstarter!B:C, 2, FALSE)</f>
        <v>A cultural and historic journey through Puerto Rico's music and dance!</v>
      </c>
      <c r="C3794" s="9">
        <f>VLOOKUP(A3794, Kickstarter!B:E, 3, FALSE)</f>
        <v>12500</v>
      </c>
      <c r="D3794">
        <f>VLOOKUP(A3794, Kickstarter!B:E, 4, FALSE)</f>
        <v>35</v>
      </c>
      <c r="E3794" t="str">
        <f>VLOOKUP(A3794, Kickstarter!B:F, 5, FALSE)</f>
        <v>failed</v>
      </c>
      <c r="F3794" t="str">
        <f>VLOOKUP(A3794, Kickstarter!B:G, 6, FALSE)</f>
        <v>US</v>
      </c>
      <c r="G3794" t="str">
        <f>VLOOKUP(A3794, Kickstarter!B:H, 7, FALSE)</f>
        <v>USD</v>
      </c>
      <c r="H3794">
        <f>VLOOKUP(A3794, Kickstarter!B:I, 8, FALSE)</f>
        <v>1436957022</v>
      </c>
    </row>
    <row r="3795" spans="1:8" ht="60" x14ac:dyDescent="0.25">
      <c r="A3795" s="1" t="s">
        <v>3790</v>
      </c>
      <c r="B3795" s="1" t="str">
        <f>VLOOKUP(A3795, Kickstarter!B:C, 2, FALSE)</f>
        <v>Sheet Music portfolio of comedic tour-de-forces, intricate ballads &amp; more...launched live with a power-house Nashville-cast Concert.</v>
      </c>
      <c r="C3795" s="9">
        <f>VLOOKUP(A3795, Kickstarter!B:E, 3, FALSE)</f>
        <v>7000</v>
      </c>
      <c r="D3795">
        <f>VLOOKUP(A3795, Kickstarter!B:E, 4, FALSE)</f>
        <v>4176</v>
      </c>
      <c r="E3795" t="str">
        <f>VLOOKUP(A3795, Kickstarter!B:F, 5, FALSE)</f>
        <v>failed</v>
      </c>
      <c r="F3795" t="str">
        <f>VLOOKUP(A3795, Kickstarter!B:G, 6, FALSE)</f>
        <v>US</v>
      </c>
      <c r="G3795" t="str">
        <f>VLOOKUP(A3795, Kickstarter!B:H, 7, FALSE)</f>
        <v>USD</v>
      </c>
      <c r="H3795">
        <f>VLOOKUP(A3795, Kickstarter!B:I, 8, FALSE)</f>
        <v>1418769129</v>
      </c>
    </row>
    <row r="3796" spans="1:8" ht="60" x14ac:dyDescent="0.25">
      <c r="A3796" s="1" t="s">
        <v>3791</v>
      </c>
      <c r="B3796" s="1" t="str">
        <f>VLOOKUP(A3796, Kickstarter!B:C, 2, FALSE)</f>
        <v>Local boy turned producer returns with a brand new show, another talented cast, dazzling costumes and brand new set! Please support!</v>
      </c>
      <c r="C3796" s="9">
        <f>VLOOKUP(A3796, Kickstarter!B:E, 3, FALSE)</f>
        <v>5000</v>
      </c>
      <c r="D3796">
        <f>VLOOKUP(A3796, Kickstarter!B:E, 4, FALSE)</f>
        <v>50</v>
      </c>
      <c r="E3796" t="str">
        <f>VLOOKUP(A3796, Kickstarter!B:F, 5, FALSE)</f>
        <v>failed</v>
      </c>
      <c r="F3796" t="str">
        <f>VLOOKUP(A3796, Kickstarter!B:G, 6, FALSE)</f>
        <v>GB</v>
      </c>
      <c r="G3796" t="str">
        <f>VLOOKUP(A3796, Kickstarter!B:H, 7, FALSE)</f>
        <v>GBP</v>
      </c>
      <c r="H3796">
        <f>VLOOKUP(A3796, Kickstarter!B:I, 8, FALSE)</f>
        <v>1433685354</v>
      </c>
    </row>
    <row r="3797" spans="1:8" ht="45" x14ac:dyDescent="0.25">
      <c r="A3797" s="1" t="s">
        <v>3792</v>
      </c>
      <c r="B3797" s="1" t="str">
        <f>VLOOKUP(A3797, Kickstarter!B:C, 2, FALSE)</f>
        <v>Poppin Productions are currently entering the development stage of their very first production -  "Duodeca".</v>
      </c>
      <c r="C3797" s="9">
        <f>VLOOKUP(A3797, Kickstarter!B:E, 3, FALSE)</f>
        <v>600</v>
      </c>
      <c r="D3797">
        <f>VLOOKUP(A3797, Kickstarter!B:E, 4, FALSE)</f>
        <v>10</v>
      </c>
      <c r="E3797" t="str">
        <f>VLOOKUP(A3797, Kickstarter!B:F, 5, FALSE)</f>
        <v>failed</v>
      </c>
      <c r="F3797" t="str">
        <f>VLOOKUP(A3797, Kickstarter!B:G, 6, FALSE)</f>
        <v>GB</v>
      </c>
      <c r="G3797" t="str">
        <f>VLOOKUP(A3797, Kickstarter!B:H, 7, FALSE)</f>
        <v>GBP</v>
      </c>
      <c r="H3797">
        <f>VLOOKUP(A3797, Kickstarter!B:I, 8, FALSE)</f>
        <v>1440801000</v>
      </c>
    </row>
    <row r="3798" spans="1:8" ht="60" x14ac:dyDescent="0.25">
      <c r="A3798" s="1" t="s">
        <v>3793</v>
      </c>
      <c r="B3798" s="1" t="str">
        <f>VLOOKUP(A3798, Kickstarter!B:C, 2, FALSE)</f>
        <v>Part Psychological Thriller - Part Heartbreaking Drama - Part Spectacular Farce - 100% New American Musical Theatre</v>
      </c>
      <c r="C3798" s="9">
        <f>VLOOKUP(A3798, Kickstarter!B:E, 3, FALSE)</f>
        <v>22500</v>
      </c>
      <c r="D3798">
        <f>VLOOKUP(A3798, Kickstarter!B:E, 4, FALSE)</f>
        <v>1</v>
      </c>
      <c r="E3798" t="str">
        <f>VLOOKUP(A3798, Kickstarter!B:F, 5, FALSE)</f>
        <v>failed</v>
      </c>
      <c r="F3798" t="str">
        <f>VLOOKUP(A3798, Kickstarter!B:G, 6, FALSE)</f>
        <v>US</v>
      </c>
      <c r="G3798" t="str">
        <f>VLOOKUP(A3798, Kickstarter!B:H, 7, FALSE)</f>
        <v>USD</v>
      </c>
      <c r="H3798">
        <f>VLOOKUP(A3798, Kickstarter!B:I, 8, FALSE)</f>
        <v>1484354556</v>
      </c>
    </row>
    <row r="3799" spans="1:8" ht="60" x14ac:dyDescent="0.25">
      <c r="A3799" s="1" t="s">
        <v>3794</v>
      </c>
      <c r="B3799" s="1" t="str">
        <f>VLOOKUP(A3799, Kickstarter!B:C, 2, FALSE)</f>
        <v>FACING EAST, a dramatic new musical, follows an upstanding mormon couple facing the suicide of the gay son. Help us bring it to London!</v>
      </c>
      <c r="C3799" s="9">
        <f>VLOOKUP(A3799, Kickstarter!B:E, 3, FALSE)</f>
        <v>6000</v>
      </c>
      <c r="D3799">
        <f>VLOOKUP(A3799, Kickstarter!B:E, 4, FALSE)</f>
        <v>5380</v>
      </c>
      <c r="E3799" t="str">
        <f>VLOOKUP(A3799, Kickstarter!B:F, 5, FALSE)</f>
        <v>failed</v>
      </c>
      <c r="F3799" t="str">
        <f>VLOOKUP(A3799, Kickstarter!B:G, 6, FALSE)</f>
        <v>US</v>
      </c>
      <c r="G3799" t="str">
        <f>VLOOKUP(A3799, Kickstarter!B:H, 7, FALSE)</f>
        <v>USD</v>
      </c>
      <c r="H3799">
        <f>VLOOKUP(A3799, Kickstarter!B:I, 8, FALSE)</f>
        <v>1429564165</v>
      </c>
    </row>
    <row r="3800" spans="1:8" ht="60" x14ac:dyDescent="0.25">
      <c r="A3800" s="1" t="s">
        <v>3795</v>
      </c>
      <c r="B3800" s="1" t="str">
        <f>VLOOKUP(A3800, Kickstarter!B:C, 2, FALSE)</f>
        <v>Ceasefire WWII. Yet Nazis continue the Holocaust.  A German &amp; a girl try to stop the execution of Christian,Gay &amp; Jewish prisoners.</v>
      </c>
      <c r="C3800" s="9">
        <f>VLOOKUP(A3800, Kickstarter!B:E, 3, FALSE)</f>
        <v>70000</v>
      </c>
      <c r="D3800">
        <f>VLOOKUP(A3800, Kickstarter!B:E, 4, FALSE)</f>
        <v>1025</v>
      </c>
      <c r="E3800" t="str">
        <f>VLOOKUP(A3800, Kickstarter!B:F, 5, FALSE)</f>
        <v>failed</v>
      </c>
      <c r="F3800" t="str">
        <f>VLOOKUP(A3800, Kickstarter!B:G, 6, FALSE)</f>
        <v>US</v>
      </c>
      <c r="G3800" t="str">
        <f>VLOOKUP(A3800, Kickstarter!B:H, 7, FALSE)</f>
        <v>USD</v>
      </c>
      <c r="H3800">
        <f>VLOOKUP(A3800, Kickstarter!B:I, 8, FALSE)</f>
        <v>1407691248</v>
      </c>
    </row>
    <row r="3801" spans="1:8" ht="45" x14ac:dyDescent="0.25">
      <c r="A3801" s="1" t="s">
        <v>3796</v>
      </c>
      <c r="B3801" s="1" t="str">
        <f>VLOOKUP(A3801, Kickstarter!B:C, 2, FALSE)</f>
        <v>An original musical on it's way to the stage in Minneapolis, MN. Feel free to ask any questions.</v>
      </c>
      <c r="C3801" s="9">
        <f>VLOOKUP(A3801, Kickstarter!B:E, 3, FALSE)</f>
        <v>10000</v>
      </c>
      <c r="D3801">
        <f>VLOOKUP(A3801, Kickstarter!B:E, 4, FALSE)</f>
        <v>402</v>
      </c>
      <c r="E3801" t="str">
        <f>VLOOKUP(A3801, Kickstarter!B:F, 5, FALSE)</f>
        <v>failed</v>
      </c>
      <c r="F3801" t="str">
        <f>VLOOKUP(A3801, Kickstarter!B:G, 6, FALSE)</f>
        <v>US</v>
      </c>
      <c r="G3801" t="str">
        <f>VLOOKUP(A3801, Kickstarter!B:H, 7, FALSE)</f>
        <v>USD</v>
      </c>
      <c r="H3801">
        <f>VLOOKUP(A3801, Kickstarter!B:I, 8, FALSE)</f>
        <v>1457734843</v>
      </c>
    </row>
    <row r="3802" spans="1:8" ht="30" x14ac:dyDescent="0.25">
      <c r="A3802" s="1" t="s">
        <v>3797</v>
      </c>
      <c r="B3802" s="1" t="e">
        <f>VLOOKUP(A3802, Kickstarter!B:C, 2, FALSE)</f>
        <v>#N/A</v>
      </c>
      <c r="C3802" s="9" t="e">
        <f>VLOOKUP(A3802, Kickstarter!B:E, 3, FALSE)</f>
        <v>#N/A</v>
      </c>
      <c r="D3802" t="e">
        <f>VLOOKUP(A3802, Kickstarter!B:E, 4, FALSE)</f>
        <v>#N/A</v>
      </c>
      <c r="E3802" t="e">
        <f>VLOOKUP(A3802, Kickstarter!B:F, 5, FALSE)</f>
        <v>#N/A</v>
      </c>
      <c r="F3802" t="e">
        <f>VLOOKUP(A3802, Kickstarter!B:G, 6, FALSE)</f>
        <v>#N/A</v>
      </c>
      <c r="G3802" t="e">
        <f>VLOOKUP(A3802, Kickstarter!B:H, 7, FALSE)</f>
        <v>#N/A</v>
      </c>
      <c r="H3802" t="e">
        <f>VLOOKUP(A3802, Kickstarter!B:I, 8, FALSE)</f>
        <v>#N/A</v>
      </c>
    </row>
    <row r="3803" spans="1:8" ht="45" x14ac:dyDescent="0.25">
      <c r="A3803" s="1" t="s">
        <v>3798</v>
      </c>
      <c r="B3803" s="1" t="str">
        <f>VLOOKUP(A3803, Kickstarter!B:C, 2, FALSE)</f>
        <v>The Imaginary : A Musical is a new musical adaptation based on the novel written by A.F. Harrold.       TheImaginaryAMusical.com</v>
      </c>
      <c r="C3803" s="9">
        <f>VLOOKUP(A3803, Kickstarter!B:E, 3, FALSE)</f>
        <v>5000</v>
      </c>
      <c r="D3803">
        <f>VLOOKUP(A3803, Kickstarter!B:E, 4, FALSE)</f>
        <v>426</v>
      </c>
      <c r="E3803" t="str">
        <f>VLOOKUP(A3803, Kickstarter!B:F, 5, FALSE)</f>
        <v>failed</v>
      </c>
      <c r="F3803" t="str">
        <f>VLOOKUP(A3803, Kickstarter!B:G, 6, FALSE)</f>
        <v>US</v>
      </c>
      <c r="G3803" t="str">
        <f>VLOOKUP(A3803, Kickstarter!B:H, 7, FALSE)</f>
        <v>USD</v>
      </c>
      <c r="H3803">
        <f>VLOOKUP(A3803, Kickstarter!B:I, 8, FALSE)</f>
        <v>1420215216</v>
      </c>
    </row>
    <row r="3804" spans="1:8" ht="45" x14ac:dyDescent="0.25">
      <c r="A3804" s="1" t="s">
        <v>3799</v>
      </c>
      <c r="B3804" s="1" t="str">
        <f>VLOOKUP(A3804, Kickstarter!B:C, 2, FALSE)</f>
        <v>A musical about how Shakespeare was inspired to write only his own plays after the co-authored play Henry VI was taken.</v>
      </c>
      <c r="C3804" s="9">
        <f>VLOOKUP(A3804, Kickstarter!B:E, 3, FALSE)</f>
        <v>3000</v>
      </c>
      <c r="D3804">
        <f>VLOOKUP(A3804, Kickstarter!B:E, 4, FALSE)</f>
        <v>0</v>
      </c>
      <c r="E3804" t="str">
        <f>VLOOKUP(A3804, Kickstarter!B:F, 5, FALSE)</f>
        <v>failed</v>
      </c>
      <c r="F3804" t="str">
        <f>VLOOKUP(A3804, Kickstarter!B:G, 6, FALSE)</f>
        <v>US</v>
      </c>
      <c r="G3804" t="str">
        <f>VLOOKUP(A3804, Kickstarter!B:H, 7, FALSE)</f>
        <v>USD</v>
      </c>
      <c r="H3804">
        <f>VLOOKUP(A3804, Kickstarter!B:I, 8, FALSE)</f>
        <v>1445482906</v>
      </c>
    </row>
    <row r="3805" spans="1:8" ht="30" x14ac:dyDescent="0.25">
      <c r="A3805" s="1" t="s">
        <v>3800</v>
      </c>
      <c r="B3805" s="1" t="str">
        <f>VLOOKUP(A3805, Kickstarter!B:C, 2, FALSE)</f>
        <v>A fully orchestrated concept album of Benjamin Button the Musical!</v>
      </c>
      <c r="C3805" s="9">
        <f>VLOOKUP(A3805, Kickstarter!B:E, 3, FALSE)</f>
        <v>12000</v>
      </c>
      <c r="D3805">
        <f>VLOOKUP(A3805, Kickstarter!B:E, 4, FALSE)</f>
        <v>2358</v>
      </c>
      <c r="E3805" t="str">
        <f>VLOOKUP(A3805, Kickstarter!B:F, 5, FALSE)</f>
        <v>failed</v>
      </c>
      <c r="F3805" t="str">
        <f>VLOOKUP(A3805, Kickstarter!B:G, 6, FALSE)</f>
        <v>US</v>
      </c>
      <c r="G3805" t="str">
        <f>VLOOKUP(A3805, Kickstarter!B:H, 7, FALSE)</f>
        <v>USD</v>
      </c>
      <c r="H3805">
        <f>VLOOKUP(A3805, Kickstarter!B:I, 8, FALSE)</f>
        <v>1457133568</v>
      </c>
    </row>
    <row r="3806" spans="1:8" ht="60" x14ac:dyDescent="0.25">
      <c r="A3806" s="1" t="s">
        <v>3801</v>
      </c>
      <c r="B3806" s="1" t="str">
        <f>VLOOKUP(A3806, Kickstarter!B:C, 2, FALSE)</f>
        <v>Basement Theatrics is producing Spring Awakening July 22-31, 2016 at 12th Ave Arts in Seattle, WA! Help make this the best it can be!</v>
      </c>
      <c r="C3806" s="9">
        <f>VLOOKUP(A3806, Kickstarter!B:E, 3, FALSE)</f>
        <v>8000</v>
      </c>
      <c r="D3806">
        <f>VLOOKUP(A3806, Kickstarter!B:E, 4, FALSE)</f>
        <v>0</v>
      </c>
      <c r="E3806" t="str">
        <f>VLOOKUP(A3806, Kickstarter!B:F, 5, FALSE)</f>
        <v>failed</v>
      </c>
      <c r="F3806" t="str">
        <f>VLOOKUP(A3806, Kickstarter!B:G, 6, FALSE)</f>
        <v>US</v>
      </c>
      <c r="G3806" t="str">
        <f>VLOOKUP(A3806, Kickstarter!B:H, 7, FALSE)</f>
        <v>USD</v>
      </c>
      <c r="H3806">
        <f>VLOOKUP(A3806, Kickstarter!B:I, 8, FALSE)</f>
        <v>1469948400</v>
      </c>
    </row>
    <row r="3807" spans="1:8" ht="45" x14ac:dyDescent="0.25">
      <c r="A3807" s="1" t="s">
        <v>3802</v>
      </c>
      <c r="B3807" s="1" t="str">
        <f>VLOOKUP(A3807, Kickstarter!B:C, 2, FALSE)</f>
        <v>"Sounds By The River" tells the story of a Detroit composer through
his music, poetry, and dance.</v>
      </c>
      <c r="C3807" s="9">
        <f>VLOOKUP(A3807, Kickstarter!B:E, 3, FALSE)</f>
        <v>150000</v>
      </c>
      <c r="D3807">
        <f>VLOOKUP(A3807, Kickstarter!B:E, 4, FALSE)</f>
        <v>3</v>
      </c>
      <c r="E3807" t="str">
        <f>VLOOKUP(A3807, Kickstarter!B:F, 5, FALSE)</f>
        <v>failed</v>
      </c>
      <c r="F3807" t="str">
        <f>VLOOKUP(A3807, Kickstarter!B:G, 6, FALSE)</f>
        <v>US</v>
      </c>
      <c r="G3807" t="str">
        <f>VLOOKUP(A3807, Kickstarter!B:H, 7, FALSE)</f>
        <v>USD</v>
      </c>
      <c r="H3807">
        <f>VLOOKUP(A3807, Kickstarter!B:I, 8, FALSE)</f>
        <v>1411852640</v>
      </c>
    </row>
    <row r="3808" spans="1:8" ht="60" x14ac:dyDescent="0.25">
      <c r="A3808" s="1" t="s">
        <v>3803</v>
      </c>
      <c r="B3808" s="1" t="str">
        <f>VLOOKUP(A3808, Kickstarter!B:C, 2, FALSE)</f>
        <v>A truly multicultural experience - Hip Hop, Bollywood, Classical Dancers #liveband #Revoultionary Script 19th July@NationalTheatre</v>
      </c>
      <c r="C3808" s="9">
        <f>VLOOKUP(A3808, Kickstarter!B:E, 3, FALSE)</f>
        <v>7500</v>
      </c>
      <c r="D3808">
        <f>VLOOKUP(A3808, Kickstarter!B:E, 4, FALSE)</f>
        <v>5</v>
      </c>
      <c r="E3808" t="str">
        <f>VLOOKUP(A3808, Kickstarter!B:F, 5, FALSE)</f>
        <v>failed</v>
      </c>
      <c r="F3808" t="str">
        <f>VLOOKUP(A3808, Kickstarter!B:G, 6, FALSE)</f>
        <v>AU</v>
      </c>
      <c r="G3808" t="str">
        <f>VLOOKUP(A3808, Kickstarter!B:H, 7, FALSE)</f>
        <v>AUD</v>
      </c>
      <c r="H3808">
        <f>VLOOKUP(A3808, Kickstarter!B:I, 8, FALSE)</f>
        <v>1404022381</v>
      </c>
    </row>
    <row r="3809" spans="1:8" ht="60" x14ac:dyDescent="0.25">
      <c r="A3809" s="1" t="s">
        <v>3804</v>
      </c>
      <c r="B3809" s="1" t="str">
        <f>VLOOKUP(A3809, Kickstarter!B:C, 2, FALSE)</f>
        <v>A vibrant, street-wise, and musical performance that follows the lives of stories of the community of Washington Heights...</v>
      </c>
      <c r="C3809" s="9">
        <f>VLOOKUP(A3809, Kickstarter!B:E, 3, FALSE)</f>
        <v>1500</v>
      </c>
      <c r="D3809">
        <f>VLOOKUP(A3809, Kickstarter!B:E, 4, FALSE)</f>
        <v>455</v>
      </c>
      <c r="E3809" t="str">
        <f>VLOOKUP(A3809, Kickstarter!B:F, 5, FALSE)</f>
        <v>failed</v>
      </c>
      <c r="F3809" t="str">
        <f>VLOOKUP(A3809, Kickstarter!B:G, 6, FALSE)</f>
        <v>US</v>
      </c>
      <c r="G3809" t="str">
        <f>VLOOKUP(A3809, Kickstarter!B:H, 7, FALSE)</f>
        <v>USD</v>
      </c>
      <c r="H3809">
        <f>VLOOKUP(A3809, Kickstarter!B:I, 8, FALSE)</f>
        <v>1428097739</v>
      </c>
    </row>
    <row r="3810" spans="1:8" ht="45" x14ac:dyDescent="0.25">
      <c r="A3810" s="1" t="s">
        <v>3805</v>
      </c>
      <c r="B3810" s="1" t="str">
        <f>VLOOKUP(A3810, Kickstarter!B:C, 2, FALSE)</f>
        <v>Following a sell-out run in Loughborough, Time at the Bar! is heading to this year's Fringe Festival... But we need your help!</v>
      </c>
      <c r="C3810" s="9">
        <f>VLOOKUP(A3810, Kickstarter!B:E, 3, FALSE)</f>
        <v>1000</v>
      </c>
      <c r="D3810">
        <f>VLOOKUP(A3810, Kickstarter!B:E, 4, FALSE)</f>
        <v>1000</v>
      </c>
      <c r="E3810" t="str">
        <f>VLOOKUP(A3810, Kickstarter!B:F, 5, FALSE)</f>
        <v>successful</v>
      </c>
      <c r="F3810" t="str">
        <f>VLOOKUP(A3810, Kickstarter!B:G, 6, FALSE)</f>
        <v>GB</v>
      </c>
      <c r="G3810" t="str">
        <f>VLOOKUP(A3810, Kickstarter!B:H, 7, FALSE)</f>
        <v>GBP</v>
      </c>
      <c r="H3810">
        <f>VLOOKUP(A3810, Kickstarter!B:I, 8, FALSE)</f>
        <v>1429955619</v>
      </c>
    </row>
    <row r="3811" spans="1:8" ht="60" x14ac:dyDescent="0.25">
      <c r="A3811" s="1" t="s">
        <v>3806</v>
      </c>
      <c r="B3811" s="1" t="str">
        <f>VLOOKUP(A3811, Kickstarter!B:C, 2, FALSE)</f>
        <v>The story of two women trying to produce their own version of Chekhov's The Seagull with limited resources and unfettered enthusiasm.</v>
      </c>
      <c r="C3811" s="9">
        <f>VLOOKUP(A3811, Kickstarter!B:E, 3, FALSE)</f>
        <v>2000</v>
      </c>
      <c r="D3811">
        <f>VLOOKUP(A3811, Kickstarter!B:E, 4, FALSE)</f>
        <v>2025</v>
      </c>
      <c r="E3811" t="str">
        <f>VLOOKUP(A3811, Kickstarter!B:F, 5, FALSE)</f>
        <v>successful</v>
      </c>
      <c r="F3811" t="str">
        <f>VLOOKUP(A3811, Kickstarter!B:G, 6, FALSE)</f>
        <v>GB</v>
      </c>
      <c r="G3811" t="str">
        <f>VLOOKUP(A3811, Kickstarter!B:H, 7, FALSE)</f>
        <v>GBP</v>
      </c>
      <c r="H3811">
        <f>VLOOKUP(A3811, Kickstarter!B:I, 8, FALSE)</f>
        <v>1406761200</v>
      </c>
    </row>
    <row r="3812" spans="1:8" ht="60" x14ac:dyDescent="0.25">
      <c r="A3812" s="1" t="s">
        <v>3807</v>
      </c>
      <c r="B3812" s="1" t="str">
        <f>VLOOKUP(A3812, Kickstarter!B:C, 2, FALSE)</f>
        <v>Theater students of UMass present a large-scale theater collaboration that will revolutionize the way you see Shakespeare.</v>
      </c>
      <c r="C3812" s="9">
        <f>VLOOKUP(A3812, Kickstarter!B:E, 3, FALSE)</f>
        <v>1500</v>
      </c>
      <c r="D3812">
        <f>VLOOKUP(A3812, Kickstarter!B:E, 4, FALSE)</f>
        <v>1826</v>
      </c>
      <c r="E3812" t="str">
        <f>VLOOKUP(A3812, Kickstarter!B:F, 5, FALSE)</f>
        <v>successful</v>
      </c>
      <c r="F3812" t="str">
        <f>VLOOKUP(A3812, Kickstarter!B:G, 6, FALSE)</f>
        <v>US</v>
      </c>
      <c r="G3812" t="str">
        <f>VLOOKUP(A3812, Kickstarter!B:H, 7, FALSE)</f>
        <v>USD</v>
      </c>
      <c r="H3812">
        <f>VLOOKUP(A3812, Kickstarter!B:I, 8, FALSE)</f>
        <v>1426965758</v>
      </c>
    </row>
    <row r="3813" spans="1:8" ht="60" x14ac:dyDescent="0.25">
      <c r="A3813" s="1" t="s">
        <v>3808</v>
      </c>
      <c r="B3813" s="1" t="str">
        <f>VLOOKUP(A3813, Kickstarter!B:C, 2, FALSE)</f>
        <v>The University of Exeter Shakespeare Society is touring its acclaimed show The Merchant of Venice to Stratford-upon-Avon!</v>
      </c>
      <c r="C3813" s="9">
        <f>VLOOKUP(A3813, Kickstarter!B:E, 3, FALSE)</f>
        <v>250</v>
      </c>
      <c r="D3813">
        <f>VLOOKUP(A3813, Kickstarter!B:E, 4, FALSE)</f>
        <v>825</v>
      </c>
      <c r="E3813" t="str">
        <f>VLOOKUP(A3813, Kickstarter!B:F, 5, FALSE)</f>
        <v>successful</v>
      </c>
      <c r="F3813" t="str">
        <f>VLOOKUP(A3813, Kickstarter!B:G, 6, FALSE)</f>
        <v>GB</v>
      </c>
      <c r="G3813" t="str">
        <f>VLOOKUP(A3813, Kickstarter!B:H, 7, FALSE)</f>
        <v>GBP</v>
      </c>
      <c r="H3813">
        <f>VLOOKUP(A3813, Kickstarter!B:I, 8, FALSE)</f>
        <v>1464692400</v>
      </c>
    </row>
    <row r="3814" spans="1:8" ht="60" x14ac:dyDescent="0.25">
      <c r="A3814" s="1" t="s">
        <v>3809</v>
      </c>
      <c r="B3814" s="1" t="str">
        <f>VLOOKUP(A3814, Kickstarter!B:C, 2, FALSE)</f>
        <v>We are raising funds for our local theatre group "The Stage Door". Funding required for lighting, stage equipment and productions.</v>
      </c>
      <c r="C3814" s="9">
        <f>VLOOKUP(A3814, Kickstarter!B:E, 3, FALSE)</f>
        <v>2000</v>
      </c>
      <c r="D3814">
        <f>VLOOKUP(A3814, Kickstarter!B:E, 4, FALSE)</f>
        <v>2191</v>
      </c>
      <c r="E3814" t="str">
        <f>VLOOKUP(A3814, Kickstarter!B:F, 5, FALSE)</f>
        <v>successful</v>
      </c>
      <c r="F3814" t="str">
        <f>VLOOKUP(A3814, Kickstarter!B:G, 6, FALSE)</f>
        <v>CA</v>
      </c>
      <c r="G3814" t="str">
        <f>VLOOKUP(A3814, Kickstarter!B:H, 7, FALSE)</f>
        <v>CAD</v>
      </c>
      <c r="H3814">
        <f>VLOOKUP(A3814, Kickstarter!B:I, 8, FALSE)</f>
        <v>1433131140</v>
      </c>
    </row>
    <row r="3815" spans="1:8" ht="60" x14ac:dyDescent="0.25">
      <c r="A3815" s="1" t="s">
        <v>3810</v>
      </c>
      <c r="B3815" s="1" t="str">
        <f>VLOOKUP(A3815, Kickstarter!B:C, 2, FALSE)</f>
        <v>A comedic play about hillbilly vampires and the absurdity of judging by appearances. Wanna live forever? Better watch what you drink.</v>
      </c>
      <c r="C3815" s="9">
        <f>VLOOKUP(A3815, Kickstarter!B:E, 3, FALSE)</f>
        <v>2100</v>
      </c>
      <c r="D3815">
        <f>VLOOKUP(A3815, Kickstarter!B:E, 4, FALSE)</f>
        <v>2119.9899999999998</v>
      </c>
      <c r="E3815" t="str">
        <f>VLOOKUP(A3815, Kickstarter!B:F, 5, FALSE)</f>
        <v>successful</v>
      </c>
      <c r="F3815" t="str">
        <f>VLOOKUP(A3815, Kickstarter!B:G, 6, FALSE)</f>
        <v>US</v>
      </c>
      <c r="G3815" t="str">
        <f>VLOOKUP(A3815, Kickstarter!B:H, 7, FALSE)</f>
        <v>USD</v>
      </c>
      <c r="H3815">
        <f>VLOOKUP(A3815, Kickstarter!B:I, 8, FALSE)</f>
        <v>1465940580</v>
      </c>
    </row>
    <row r="3816" spans="1:8" ht="60" x14ac:dyDescent="0.25">
      <c r="A3816" s="1" t="s">
        <v>3811</v>
      </c>
      <c r="B3816" s="1" t="str">
        <f>VLOOKUP(A3816, Kickstarter!B:C, 2, FALSE)</f>
        <v>Wax Wings is proud to be presenting the premiere of EYES. SHUT DOOR OPEN, a new play by Boston playwright Cassie M. Seinuk.</v>
      </c>
      <c r="C3816" s="9">
        <f>VLOOKUP(A3816, Kickstarter!B:E, 3, FALSE)</f>
        <v>1500</v>
      </c>
      <c r="D3816">
        <f>VLOOKUP(A3816, Kickstarter!B:E, 4, FALSE)</f>
        <v>2102</v>
      </c>
      <c r="E3816" t="str">
        <f>VLOOKUP(A3816, Kickstarter!B:F, 5, FALSE)</f>
        <v>successful</v>
      </c>
      <c r="F3816" t="str">
        <f>VLOOKUP(A3816, Kickstarter!B:G, 6, FALSE)</f>
        <v>US</v>
      </c>
      <c r="G3816" t="str">
        <f>VLOOKUP(A3816, Kickstarter!B:H, 7, FALSE)</f>
        <v>USD</v>
      </c>
      <c r="H3816">
        <f>VLOOKUP(A3816, Kickstarter!B:I, 8, FALSE)</f>
        <v>1427860740</v>
      </c>
    </row>
    <row r="3817" spans="1:8" ht="30" x14ac:dyDescent="0.25">
      <c r="A3817" s="1" t="s">
        <v>3812</v>
      </c>
      <c r="B3817" s="1" t="str">
        <f>VLOOKUP(A3817, Kickstarter!B:C, 2, FALSE)</f>
        <v>Come and help us make the Canterbury Shakespeare Festival a reality</v>
      </c>
      <c r="C3817" s="9">
        <f>VLOOKUP(A3817, Kickstarter!B:E, 3, FALSE)</f>
        <v>1000</v>
      </c>
      <c r="D3817">
        <f>VLOOKUP(A3817, Kickstarter!B:E, 4, FALSE)</f>
        <v>1000.01</v>
      </c>
      <c r="E3817" t="str">
        <f>VLOOKUP(A3817, Kickstarter!B:F, 5, FALSE)</f>
        <v>successful</v>
      </c>
      <c r="F3817" t="str">
        <f>VLOOKUP(A3817, Kickstarter!B:G, 6, FALSE)</f>
        <v>GB</v>
      </c>
      <c r="G3817" t="str">
        <f>VLOOKUP(A3817, Kickstarter!B:H, 7, FALSE)</f>
        <v>GBP</v>
      </c>
      <c r="H3817">
        <f>VLOOKUP(A3817, Kickstarter!B:I, 8, FALSE)</f>
        <v>1440111600</v>
      </c>
    </row>
    <row r="3818" spans="1:8" ht="60" x14ac:dyDescent="0.25">
      <c r="A3818" s="1" t="s">
        <v>3813</v>
      </c>
      <c r="B3818" s="1" t="str">
        <f>VLOOKUP(A3818, Kickstarter!B:C, 2, FALSE)</f>
        <v>A new play by Brandon Taitt.
Presented by The Theatre Cosmic. 
Premiering in August at the 2014 Minnesota Fringe Festival</v>
      </c>
      <c r="C3818" s="9">
        <f>VLOOKUP(A3818, Kickstarter!B:E, 3, FALSE)</f>
        <v>1500</v>
      </c>
      <c r="D3818">
        <f>VLOOKUP(A3818, Kickstarter!B:E, 4, FALSE)</f>
        <v>1788.57</v>
      </c>
      <c r="E3818" t="str">
        <f>VLOOKUP(A3818, Kickstarter!B:F, 5, FALSE)</f>
        <v>successful</v>
      </c>
      <c r="F3818" t="str">
        <f>VLOOKUP(A3818, Kickstarter!B:G, 6, FALSE)</f>
        <v>US</v>
      </c>
      <c r="G3818" t="str">
        <f>VLOOKUP(A3818, Kickstarter!B:H, 7, FALSE)</f>
        <v>USD</v>
      </c>
      <c r="H3818">
        <f>VLOOKUP(A3818, Kickstarter!B:I, 8, FALSE)</f>
        <v>1405614823</v>
      </c>
    </row>
    <row r="3819" spans="1:8" ht="60" x14ac:dyDescent="0.25">
      <c r="A3819" s="1" t="s">
        <v>3814</v>
      </c>
      <c r="B3819" s="1" t="str">
        <f>VLOOKUP(A3819, Kickstarter!B:C, 2, FALSE)</f>
        <v>Using 9 actors, TWIST focuses on the horror and unjust in 1837 London.  Think Peter and the Starcatcher meets American Horror Story.</v>
      </c>
      <c r="C3819" s="9">
        <f>VLOOKUP(A3819, Kickstarter!B:E, 3, FALSE)</f>
        <v>2000</v>
      </c>
      <c r="D3819">
        <f>VLOOKUP(A3819, Kickstarter!B:E, 4, FALSE)</f>
        <v>2145</v>
      </c>
      <c r="E3819" t="str">
        <f>VLOOKUP(A3819, Kickstarter!B:F, 5, FALSE)</f>
        <v>successful</v>
      </c>
      <c r="F3819" t="str">
        <f>VLOOKUP(A3819, Kickstarter!B:G, 6, FALSE)</f>
        <v>US</v>
      </c>
      <c r="G3819" t="str">
        <f>VLOOKUP(A3819, Kickstarter!B:H, 7, FALSE)</f>
        <v>USD</v>
      </c>
      <c r="H3819">
        <f>VLOOKUP(A3819, Kickstarter!B:I, 8, FALSE)</f>
        <v>1445659140</v>
      </c>
    </row>
    <row r="3820" spans="1:8" ht="45" x14ac:dyDescent="0.25">
      <c r="A3820" s="1" t="s">
        <v>3815</v>
      </c>
      <c r="B3820" s="1" t="str">
        <f>VLOOKUP(A3820, Kickstarter!B:C, 2, FALSE)</f>
        <v>The Arthurian Order of Avalon is attempting to raise funds to put on the annual Human Chessboard in March 2015!</v>
      </c>
      <c r="C3820" s="9">
        <f>VLOOKUP(A3820, Kickstarter!B:E, 3, FALSE)</f>
        <v>250</v>
      </c>
      <c r="D3820">
        <f>VLOOKUP(A3820, Kickstarter!B:E, 4, FALSE)</f>
        <v>570</v>
      </c>
      <c r="E3820" t="str">
        <f>VLOOKUP(A3820, Kickstarter!B:F, 5, FALSE)</f>
        <v>successful</v>
      </c>
      <c r="F3820" t="str">
        <f>VLOOKUP(A3820, Kickstarter!B:G, 6, FALSE)</f>
        <v>US</v>
      </c>
      <c r="G3820" t="str">
        <f>VLOOKUP(A3820, Kickstarter!B:H, 7, FALSE)</f>
        <v>USD</v>
      </c>
      <c r="H3820">
        <f>VLOOKUP(A3820, Kickstarter!B:I, 8, FALSE)</f>
        <v>1426187582</v>
      </c>
    </row>
    <row r="3821" spans="1:8" ht="45" x14ac:dyDescent="0.25">
      <c r="A3821" s="1" t="s">
        <v>3816</v>
      </c>
      <c r="B3821" s="1" t="str">
        <f>VLOOKUP(A3821, Kickstarter!B:C, 2, FALSE)</f>
        <v>Support this collection of new plays by Kansas City writers and the artists who are bringing it to life!</v>
      </c>
      <c r="C3821" s="9">
        <f>VLOOKUP(A3821, Kickstarter!B:E, 3, FALSE)</f>
        <v>1000</v>
      </c>
      <c r="D3821">
        <f>VLOOKUP(A3821, Kickstarter!B:E, 4, FALSE)</f>
        <v>1064</v>
      </c>
      <c r="E3821" t="str">
        <f>VLOOKUP(A3821, Kickstarter!B:F, 5, FALSE)</f>
        <v>successful</v>
      </c>
      <c r="F3821" t="str">
        <f>VLOOKUP(A3821, Kickstarter!B:G, 6, FALSE)</f>
        <v>US</v>
      </c>
      <c r="G3821" t="str">
        <f>VLOOKUP(A3821, Kickstarter!B:H, 7, FALSE)</f>
        <v>USD</v>
      </c>
      <c r="H3821">
        <f>VLOOKUP(A3821, Kickstarter!B:I, 8, FALSE)</f>
        <v>1437166920</v>
      </c>
    </row>
    <row r="3822" spans="1:8" ht="45" x14ac:dyDescent="0.25">
      <c r="A3822" s="1" t="s">
        <v>3817</v>
      </c>
      <c r="B3822" s="1" t="str">
        <f>VLOOKUP(A3822, Kickstarter!B:C, 2, FALSE)</f>
        <v>Tusentack Theatre is a professional theatre company providing opportunities to adults who access Mental Health Services.</v>
      </c>
      <c r="C3822" s="9">
        <f>VLOOKUP(A3822, Kickstarter!B:E, 3, FALSE)</f>
        <v>300</v>
      </c>
      <c r="D3822">
        <f>VLOOKUP(A3822, Kickstarter!B:E, 4, FALSE)</f>
        <v>430</v>
      </c>
      <c r="E3822" t="str">
        <f>VLOOKUP(A3822, Kickstarter!B:F, 5, FALSE)</f>
        <v>successful</v>
      </c>
      <c r="F3822" t="str">
        <f>VLOOKUP(A3822, Kickstarter!B:G, 6, FALSE)</f>
        <v>GB</v>
      </c>
      <c r="G3822" t="str">
        <f>VLOOKUP(A3822, Kickstarter!B:H, 7, FALSE)</f>
        <v>GBP</v>
      </c>
      <c r="H3822">
        <f>VLOOKUP(A3822, Kickstarter!B:I, 8, FALSE)</f>
        <v>1436110717</v>
      </c>
    </row>
    <row r="3823" spans="1:8" ht="60" x14ac:dyDescent="0.25">
      <c r="A3823" s="1" t="s">
        <v>3818</v>
      </c>
      <c r="B3823" s="1" t="str">
        <f>VLOOKUP(A3823, Kickstarter!B:C, 2, FALSE)</f>
        <v>Brooklyn Quartet, directed by reg e gaines, in a collaboration of ambitious and unique storytelling, live music and cinematic staging,</v>
      </c>
      <c r="C3823" s="9">
        <f>VLOOKUP(A3823, Kickstarter!B:E, 3, FALSE)</f>
        <v>3500</v>
      </c>
      <c r="D3823">
        <f>VLOOKUP(A3823, Kickstarter!B:E, 4, FALSE)</f>
        <v>3659</v>
      </c>
      <c r="E3823" t="str">
        <f>VLOOKUP(A3823, Kickstarter!B:F, 5, FALSE)</f>
        <v>successful</v>
      </c>
      <c r="F3823" t="str">
        <f>VLOOKUP(A3823, Kickstarter!B:G, 6, FALSE)</f>
        <v>US</v>
      </c>
      <c r="G3823" t="str">
        <f>VLOOKUP(A3823, Kickstarter!B:H, 7, FALSE)</f>
        <v>USD</v>
      </c>
      <c r="H3823">
        <f>VLOOKUP(A3823, Kickstarter!B:I, 8, FALSE)</f>
        <v>1451881207</v>
      </c>
    </row>
    <row r="3824" spans="1:8" ht="60" x14ac:dyDescent="0.25">
      <c r="A3824" s="1" t="s">
        <v>3819</v>
      </c>
      <c r="B3824" s="1" t="str">
        <f>VLOOKUP(A3824, Kickstarter!B:C, 2, FALSE)</f>
        <v>19 TheaterstÃ¼cke des Schnuppe Figurentheaters bei einem GroÃŸbrand zerstÃ¶rt - bitte unterstÃ¼tzt uns, den Wiederaufbau zu finanzieren</v>
      </c>
      <c r="C3824" s="9">
        <f>VLOOKUP(A3824, Kickstarter!B:E, 3, FALSE)</f>
        <v>5000</v>
      </c>
      <c r="D3824">
        <f>VLOOKUP(A3824, Kickstarter!B:E, 4, FALSE)</f>
        <v>5501</v>
      </c>
      <c r="E3824" t="str">
        <f>VLOOKUP(A3824, Kickstarter!B:F, 5, FALSE)</f>
        <v>successful</v>
      </c>
      <c r="F3824" t="str">
        <f>VLOOKUP(A3824, Kickstarter!B:G, 6, FALSE)</f>
        <v>DE</v>
      </c>
      <c r="G3824" t="str">
        <f>VLOOKUP(A3824, Kickstarter!B:H, 7, FALSE)</f>
        <v>EUR</v>
      </c>
      <c r="H3824">
        <f>VLOOKUP(A3824, Kickstarter!B:I, 8, FALSE)</f>
        <v>1453244340</v>
      </c>
    </row>
    <row r="3825" spans="1:8" ht="60" x14ac:dyDescent="0.25">
      <c r="A3825" s="1" t="s">
        <v>3820</v>
      </c>
      <c r="B3825" s="1" t="str">
        <f>VLOOKUP(A3825, Kickstarter!B:C, 2, FALSE)</f>
        <v>Feed, a new play by Garrett Markgraf (based on the novel by M.T. Anderson), Directed by Anna Marck at Oakland University.</v>
      </c>
      <c r="C3825" s="9">
        <f>VLOOKUP(A3825, Kickstarter!B:E, 3, FALSE)</f>
        <v>2500</v>
      </c>
      <c r="D3825">
        <f>VLOOKUP(A3825, Kickstarter!B:E, 4, FALSE)</f>
        <v>2650</v>
      </c>
      <c r="E3825" t="str">
        <f>VLOOKUP(A3825, Kickstarter!B:F, 5, FALSE)</f>
        <v>successful</v>
      </c>
      <c r="F3825" t="str">
        <f>VLOOKUP(A3825, Kickstarter!B:G, 6, FALSE)</f>
        <v>US</v>
      </c>
      <c r="G3825" t="str">
        <f>VLOOKUP(A3825, Kickstarter!B:H, 7, FALSE)</f>
        <v>USD</v>
      </c>
      <c r="H3825">
        <f>VLOOKUP(A3825, Kickstarter!B:I, 8, FALSE)</f>
        <v>1437364740</v>
      </c>
    </row>
    <row r="3826" spans="1:8" ht="60" x14ac:dyDescent="0.25">
      <c r="A3826" s="1" t="s">
        <v>3821</v>
      </c>
      <c r="B3826" s="1" t="str">
        <f>VLOOKUP(A3826, Kickstarter!B:C, 2, FALSE)</f>
        <v>the hardy presents a collaboration between Robbie Curran and Abram Rooney. Kemble House, 9th-14th August, every night at 8pm.</v>
      </c>
      <c r="C3826" s="9">
        <f>VLOOKUP(A3826, Kickstarter!B:E, 3, FALSE)</f>
        <v>250</v>
      </c>
      <c r="D3826">
        <f>VLOOKUP(A3826, Kickstarter!B:E, 4, FALSE)</f>
        <v>270</v>
      </c>
      <c r="E3826" t="str">
        <f>VLOOKUP(A3826, Kickstarter!B:F, 5, FALSE)</f>
        <v>successful</v>
      </c>
      <c r="F3826" t="str">
        <f>VLOOKUP(A3826, Kickstarter!B:G, 6, FALSE)</f>
        <v>GB</v>
      </c>
      <c r="G3826" t="str">
        <f>VLOOKUP(A3826, Kickstarter!B:H, 7, FALSE)</f>
        <v>GBP</v>
      </c>
      <c r="H3826">
        <f>VLOOKUP(A3826, Kickstarter!B:I, 8, FALSE)</f>
        <v>1470058860</v>
      </c>
    </row>
    <row r="3827" spans="1:8" ht="60" x14ac:dyDescent="0.25">
      <c r="A3827" s="1" t="s">
        <v>3822</v>
      </c>
      <c r="B3827" s="1" t="str">
        <f>VLOOKUP(A3827, Kickstarter!B:C, 2, FALSE)</f>
        <v>A girl in Burkina Faso is more likely to marry than finish high school. Public theatre can promote the need for girls to stay in school</v>
      </c>
      <c r="C3827" s="9">
        <f>VLOOKUP(A3827, Kickstarter!B:E, 3, FALSE)</f>
        <v>5000</v>
      </c>
      <c r="D3827">
        <f>VLOOKUP(A3827, Kickstarter!B:E, 4, FALSE)</f>
        <v>5271</v>
      </c>
      <c r="E3827" t="str">
        <f>VLOOKUP(A3827, Kickstarter!B:F, 5, FALSE)</f>
        <v>successful</v>
      </c>
      <c r="F3827" t="str">
        <f>VLOOKUP(A3827, Kickstarter!B:G, 6, FALSE)</f>
        <v>US</v>
      </c>
      <c r="G3827" t="str">
        <f>VLOOKUP(A3827, Kickstarter!B:H, 7, FALSE)</f>
        <v>USD</v>
      </c>
      <c r="H3827">
        <f>VLOOKUP(A3827, Kickstarter!B:I, 8, FALSE)</f>
        <v>1434505214</v>
      </c>
    </row>
    <row r="3828" spans="1:8" ht="45" x14ac:dyDescent="0.25">
      <c r="A3828" s="1" t="s">
        <v>3823</v>
      </c>
      <c r="B3828" s="1" t="str">
        <f>VLOOKUP(A3828, Kickstarter!B:C, 2, FALSE)</f>
        <v>This is the story about the Westons. One family who live with mental illness on a daily basis.</v>
      </c>
      <c r="C3828" s="9">
        <f>VLOOKUP(A3828, Kickstarter!B:E, 3, FALSE)</f>
        <v>600</v>
      </c>
      <c r="D3828">
        <f>VLOOKUP(A3828, Kickstarter!B:E, 4, FALSE)</f>
        <v>715</v>
      </c>
      <c r="E3828" t="str">
        <f>VLOOKUP(A3828, Kickstarter!B:F, 5, FALSE)</f>
        <v>successful</v>
      </c>
      <c r="F3828" t="str">
        <f>VLOOKUP(A3828, Kickstarter!B:G, 6, FALSE)</f>
        <v>GB</v>
      </c>
      <c r="G3828" t="str">
        <f>VLOOKUP(A3828, Kickstarter!B:H, 7, FALSE)</f>
        <v>GBP</v>
      </c>
      <c r="H3828">
        <f>VLOOKUP(A3828, Kickstarter!B:I, 8, FALSE)</f>
        <v>1430993394</v>
      </c>
    </row>
    <row r="3829" spans="1:8" ht="60" x14ac:dyDescent="0.25">
      <c r="A3829" s="1" t="s">
        <v>3824</v>
      </c>
      <c r="B3829" s="1" t="str">
        <f>VLOOKUP(A3829, Kickstarter!B:C, 2, FALSE)</f>
        <v>IAM TRYING TO TAKE MY DEBUT PLAY BROKEN BISCUITS TO EDINGBURGH FESTIVAL 2015 AND REALLY NEED SOME FUNDING TO HELP ME ACHIEVE THIS GOAL</v>
      </c>
      <c r="C3829" s="9">
        <f>VLOOKUP(A3829, Kickstarter!B:E, 3, FALSE)</f>
        <v>3000</v>
      </c>
      <c r="D3829">
        <f>VLOOKUP(A3829, Kickstarter!B:E, 4, FALSE)</f>
        <v>4580</v>
      </c>
      <c r="E3829" t="str">
        <f>VLOOKUP(A3829, Kickstarter!B:F, 5, FALSE)</f>
        <v>successful</v>
      </c>
      <c r="F3829" t="str">
        <f>VLOOKUP(A3829, Kickstarter!B:G, 6, FALSE)</f>
        <v>GB</v>
      </c>
      <c r="G3829" t="str">
        <f>VLOOKUP(A3829, Kickstarter!B:H, 7, FALSE)</f>
        <v>GBP</v>
      </c>
      <c r="H3829">
        <f>VLOOKUP(A3829, Kickstarter!B:I, 8, FALSE)</f>
        <v>1427414400</v>
      </c>
    </row>
    <row r="3830" spans="1:8" ht="60" x14ac:dyDescent="0.25">
      <c r="A3830" s="1" t="s">
        <v>3825</v>
      </c>
      <c r="B3830" s="1" t="str">
        <f>VLOOKUP(A3830, Kickstarter!B:C, 2, FALSE)</f>
        <v>In 1942 three black and one Puerto Rican jazz musicians from Harlem join the segregated US Marines. We see "Love In Time of War"</v>
      </c>
      <c r="C3830" s="9">
        <f>VLOOKUP(A3830, Kickstarter!B:E, 3, FALSE)</f>
        <v>5000</v>
      </c>
      <c r="D3830">
        <f>VLOOKUP(A3830, Kickstarter!B:E, 4, FALSE)</f>
        <v>5000</v>
      </c>
      <c r="E3830" t="str">
        <f>VLOOKUP(A3830, Kickstarter!B:F, 5, FALSE)</f>
        <v>successful</v>
      </c>
      <c r="F3830" t="str">
        <f>VLOOKUP(A3830, Kickstarter!B:G, 6, FALSE)</f>
        <v>US</v>
      </c>
      <c r="G3830" t="str">
        <f>VLOOKUP(A3830, Kickstarter!B:H, 7, FALSE)</f>
        <v>USD</v>
      </c>
      <c r="H3830">
        <f>VLOOKUP(A3830, Kickstarter!B:I, 8, FALSE)</f>
        <v>1420033187</v>
      </c>
    </row>
    <row r="3831" spans="1:8" ht="60" x14ac:dyDescent="0.25">
      <c r="A3831" s="1" t="s">
        <v>3826</v>
      </c>
      <c r="B3831" s="1" t="str">
        <f>VLOOKUP(A3831, Kickstarter!B:C, 2, FALSE)</f>
        <v>A play that illustrates the symptoms of PTSD, shows its effect on families, and demonstrates some of the difficulties of treating it.</v>
      </c>
      <c r="C3831" s="9">
        <f>VLOOKUP(A3831, Kickstarter!B:E, 3, FALSE)</f>
        <v>500</v>
      </c>
      <c r="D3831">
        <f>VLOOKUP(A3831, Kickstarter!B:E, 4, FALSE)</f>
        <v>501</v>
      </c>
      <c r="E3831" t="str">
        <f>VLOOKUP(A3831, Kickstarter!B:F, 5, FALSE)</f>
        <v>successful</v>
      </c>
      <c r="F3831" t="str">
        <f>VLOOKUP(A3831, Kickstarter!B:G, 6, FALSE)</f>
        <v>US</v>
      </c>
      <c r="G3831" t="str">
        <f>VLOOKUP(A3831, Kickstarter!B:H, 7, FALSE)</f>
        <v>USD</v>
      </c>
      <c r="H3831">
        <f>VLOOKUP(A3831, Kickstarter!B:I, 8, FALSE)</f>
        <v>1472676371</v>
      </c>
    </row>
    <row r="3832" spans="1:8" ht="45" x14ac:dyDescent="0.25">
      <c r="A3832" s="1" t="s">
        <v>3827</v>
      </c>
      <c r="B3832" s="1" t="str">
        <f>VLOOKUP(A3832, Kickstarter!B:C, 2, FALSE)</f>
        <v>The Aeon Theatre company is producing another original play by Parker Hale at the Manhattan Reportory Theatre</v>
      </c>
      <c r="C3832" s="9">
        <f>VLOOKUP(A3832, Kickstarter!B:E, 3, FALSE)</f>
        <v>100</v>
      </c>
      <c r="D3832">
        <f>VLOOKUP(A3832, Kickstarter!B:E, 4, FALSE)</f>
        <v>225</v>
      </c>
      <c r="E3832" t="str">
        <f>VLOOKUP(A3832, Kickstarter!B:F, 5, FALSE)</f>
        <v>successful</v>
      </c>
      <c r="F3832" t="str">
        <f>VLOOKUP(A3832, Kickstarter!B:G, 6, FALSE)</f>
        <v>US</v>
      </c>
      <c r="G3832" t="str">
        <f>VLOOKUP(A3832, Kickstarter!B:H, 7, FALSE)</f>
        <v>USD</v>
      </c>
      <c r="H3832">
        <f>VLOOKUP(A3832, Kickstarter!B:I, 8, FALSE)</f>
        <v>1464371211</v>
      </c>
    </row>
    <row r="3833" spans="1:8" ht="60" x14ac:dyDescent="0.25">
      <c r="A3833" s="1" t="s">
        <v>3828</v>
      </c>
      <c r="B3833" s="1" t="str">
        <f>VLOOKUP(A3833, Kickstarter!B:C, 2, FALSE)</f>
        <v>Help Shared Shakes to adopt Murphey Academy, a Title I elementary school in Greensboro for a full day of performances and workshops.</v>
      </c>
      <c r="C3833" s="9">
        <f>VLOOKUP(A3833, Kickstarter!B:E, 3, FALSE)</f>
        <v>500</v>
      </c>
      <c r="D3833">
        <f>VLOOKUP(A3833, Kickstarter!B:E, 4, FALSE)</f>
        <v>530.11</v>
      </c>
      <c r="E3833" t="str">
        <f>VLOOKUP(A3833, Kickstarter!B:F, 5, FALSE)</f>
        <v>successful</v>
      </c>
      <c r="F3833" t="str">
        <f>VLOOKUP(A3833, Kickstarter!B:G, 6, FALSE)</f>
        <v>US</v>
      </c>
      <c r="G3833" t="str">
        <f>VLOOKUP(A3833, Kickstarter!B:H, 7, FALSE)</f>
        <v>USD</v>
      </c>
      <c r="H3833">
        <f>VLOOKUP(A3833, Kickstarter!B:I, 8, FALSE)</f>
        <v>1415222545</v>
      </c>
    </row>
    <row r="3834" spans="1:8" ht="60" x14ac:dyDescent="0.25">
      <c r="A3834" s="1" t="s">
        <v>3829</v>
      </c>
      <c r="B3834" s="1" t="str">
        <f>VLOOKUP(A3834, Kickstarter!B:C, 2, FALSE)</f>
        <v>Santa Barbara Youth Ensemble is performing Hairspray at the Lobero. Help create beautiful memories for these kids by pledging today!</v>
      </c>
      <c r="C3834" s="9">
        <f>VLOOKUP(A3834, Kickstarter!B:E, 3, FALSE)</f>
        <v>1200</v>
      </c>
      <c r="D3834">
        <f>VLOOKUP(A3834, Kickstarter!B:E, 4, FALSE)</f>
        <v>1256</v>
      </c>
      <c r="E3834" t="str">
        <f>VLOOKUP(A3834, Kickstarter!B:F, 5, FALSE)</f>
        <v>successful</v>
      </c>
      <c r="F3834" t="str">
        <f>VLOOKUP(A3834, Kickstarter!B:G, 6, FALSE)</f>
        <v>US</v>
      </c>
      <c r="G3834" t="str">
        <f>VLOOKUP(A3834, Kickstarter!B:H, 7, FALSE)</f>
        <v>USD</v>
      </c>
      <c r="H3834">
        <f>VLOOKUP(A3834, Kickstarter!B:I, 8, FALSE)</f>
        <v>1455936335</v>
      </c>
    </row>
    <row r="3835" spans="1:8" ht="60" x14ac:dyDescent="0.25">
      <c r="A3835" s="1" t="s">
        <v>3830</v>
      </c>
      <c r="B3835" s="1" t="str">
        <f>VLOOKUP(A3835, Kickstarter!B:C, 2, FALSE)</f>
        <v>Get more kids to love Shakespeare by developing the fun &amp; effective Shakespeare is Boffo! course as an replicable program for teachers.</v>
      </c>
      <c r="C3835" s="9">
        <f>VLOOKUP(A3835, Kickstarter!B:E, 3, FALSE)</f>
        <v>1200</v>
      </c>
      <c r="D3835">
        <f>VLOOKUP(A3835, Kickstarter!B:E, 4, FALSE)</f>
        <v>1400</v>
      </c>
      <c r="E3835" t="str">
        <f>VLOOKUP(A3835, Kickstarter!B:F, 5, FALSE)</f>
        <v>successful</v>
      </c>
      <c r="F3835" t="str">
        <f>VLOOKUP(A3835, Kickstarter!B:G, 6, FALSE)</f>
        <v>CA</v>
      </c>
      <c r="G3835" t="str">
        <f>VLOOKUP(A3835, Kickstarter!B:H, 7, FALSE)</f>
        <v>CAD</v>
      </c>
      <c r="H3835">
        <f>VLOOKUP(A3835, Kickstarter!B:I, 8, FALSE)</f>
        <v>1417460940</v>
      </c>
    </row>
    <row r="3836" spans="1:8" ht="60" x14ac:dyDescent="0.25">
      <c r="A3836" s="1" t="s">
        <v>3831</v>
      </c>
      <c r="B3836" s="1" t="str">
        <f>VLOOKUP(A3836, Kickstarter!B:C, 2, FALSE)</f>
        <v>About the impact of addiction on relationships; my play hopes to inspire &amp; support those affected to connect with their own creativity</v>
      </c>
      <c r="C3836" s="9">
        <f>VLOOKUP(A3836, Kickstarter!B:E, 3, FALSE)</f>
        <v>3000</v>
      </c>
      <c r="D3836">
        <f>VLOOKUP(A3836, Kickstarter!B:E, 4, FALSE)</f>
        <v>3271</v>
      </c>
      <c r="E3836" t="str">
        <f>VLOOKUP(A3836, Kickstarter!B:F, 5, FALSE)</f>
        <v>successful</v>
      </c>
      <c r="F3836" t="str">
        <f>VLOOKUP(A3836, Kickstarter!B:G, 6, FALSE)</f>
        <v>GB</v>
      </c>
      <c r="G3836" t="str">
        <f>VLOOKUP(A3836, Kickstarter!B:H, 7, FALSE)</f>
        <v>GBP</v>
      </c>
      <c r="H3836">
        <f>VLOOKUP(A3836, Kickstarter!B:I, 8, FALSE)</f>
        <v>1434624067</v>
      </c>
    </row>
    <row r="3837" spans="1:8" ht="60" x14ac:dyDescent="0.25">
      <c r="A3837" s="1" t="s">
        <v>3832</v>
      </c>
      <c r="B3837" s="1" t="str">
        <f>VLOOKUP(A3837, Kickstarter!B:C, 2, FALSE)</f>
        <v>IT DOESN'T MATTER is a new comedic piece of political theatre written by three enthusiastic students. Help us produce it at LIPA!</v>
      </c>
      <c r="C3837" s="9">
        <f>VLOOKUP(A3837, Kickstarter!B:E, 3, FALSE)</f>
        <v>200</v>
      </c>
      <c r="D3837">
        <f>VLOOKUP(A3837, Kickstarter!B:E, 4, FALSE)</f>
        <v>320</v>
      </c>
      <c r="E3837" t="str">
        <f>VLOOKUP(A3837, Kickstarter!B:F, 5, FALSE)</f>
        <v>successful</v>
      </c>
      <c r="F3837" t="str">
        <f>VLOOKUP(A3837, Kickstarter!B:G, 6, FALSE)</f>
        <v>GB</v>
      </c>
      <c r="G3837" t="str">
        <f>VLOOKUP(A3837, Kickstarter!B:H, 7, FALSE)</f>
        <v>GBP</v>
      </c>
      <c r="H3837">
        <f>VLOOKUP(A3837, Kickstarter!B:I, 8, FALSE)</f>
        <v>1461278208</v>
      </c>
    </row>
    <row r="3838" spans="1:8" ht="45" x14ac:dyDescent="0.25">
      <c r="A3838" s="1" t="s">
        <v>3833</v>
      </c>
      <c r="B3838" s="1" t="str">
        <f>VLOOKUP(A3838, Kickstarter!B:C, 2, FALSE)</f>
        <v>"The surveyor said the foundation was shaky". A woman finds what it means to rebuild her marriage.</v>
      </c>
      <c r="C3838" s="9">
        <f>VLOOKUP(A3838, Kickstarter!B:E, 3, FALSE)</f>
        <v>800</v>
      </c>
      <c r="D3838">
        <f>VLOOKUP(A3838, Kickstarter!B:E, 4, FALSE)</f>
        <v>900</v>
      </c>
      <c r="E3838" t="str">
        <f>VLOOKUP(A3838, Kickstarter!B:F, 5, FALSE)</f>
        <v>successful</v>
      </c>
      <c r="F3838" t="str">
        <f>VLOOKUP(A3838, Kickstarter!B:G, 6, FALSE)</f>
        <v>US</v>
      </c>
      <c r="G3838" t="str">
        <f>VLOOKUP(A3838, Kickstarter!B:H, 7, FALSE)</f>
        <v>USD</v>
      </c>
      <c r="H3838">
        <f>VLOOKUP(A3838, Kickstarter!B:I, 8, FALSE)</f>
        <v>1470197340</v>
      </c>
    </row>
    <row r="3839" spans="1:8" ht="30" x14ac:dyDescent="0.25">
      <c r="A3839" s="1" t="s">
        <v>3834</v>
      </c>
      <c r="B3839" s="1" t="str">
        <f>VLOOKUP(A3839, Kickstarter!B:C, 2, FALSE)</f>
        <v>A high-flying French farce with the thrust of a well-tuned jet engine</v>
      </c>
      <c r="C3839" s="9">
        <f>VLOOKUP(A3839, Kickstarter!B:E, 3, FALSE)</f>
        <v>2000</v>
      </c>
      <c r="D3839">
        <f>VLOOKUP(A3839, Kickstarter!B:E, 4, FALSE)</f>
        <v>2042</v>
      </c>
      <c r="E3839" t="str">
        <f>VLOOKUP(A3839, Kickstarter!B:F, 5, FALSE)</f>
        <v>successful</v>
      </c>
      <c r="F3839" t="str">
        <f>VLOOKUP(A3839, Kickstarter!B:G, 6, FALSE)</f>
        <v>GB</v>
      </c>
      <c r="G3839" t="str">
        <f>VLOOKUP(A3839, Kickstarter!B:H, 7, FALSE)</f>
        <v>GBP</v>
      </c>
      <c r="H3839">
        <f>VLOOKUP(A3839, Kickstarter!B:I, 8, FALSE)</f>
        <v>1435947758</v>
      </c>
    </row>
    <row r="3840" spans="1:8" ht="60" x14ac:dyDescent="0.25">
      <c r="A3840" s="1" t="s">
        <v>3835</v>
      </c>
      <c r="B3840" s="1" t="str">
        <f>VLOOKUP(A3840, Kickstarter!B:C, 2, FALSE)</f>
        <v>BlodsbrÃ¶llop - vi vill fÃ¶rverkliga vÃ¥r idÃ© om en passionerad berÃ¤ttelse i hÃ¶stfÃ¤rger - vill du?
A passionate story in autumncolours.</v>
      </c>
      <c r="C3840" s="9">
        <f>VLOOKUP(A3840, Kickstarter!B:E, 3, FALSE)</f>
        <v>100000</v>
      </c>
      <c r="D3840">
        <f>VLOOKUP(A3840, Kickstarter!B:E, 4, FALSE)</f>
        <v>100824</v>
      </c>
      <c r="E3840" t="str">
        <f>VLOOKUP(A3840, Kickstarter!B:F, 5, FALSE)</f>
        <v>successful</v>
      </c>
      <c r="F3840" t="str">
        <f>VLOOKUP(A3840, Kickstarter!B:G, 6, FALSE)</f>
        <v>SE</v>
      </c>
      <c r="G3840" t="str">
        <f>VLOOKUP(A3840, Kickstarter!B:H, 7, FALSE)</f>
        <v>SEK</v>
      </c>
      <c r="H3840">
        <f>VLOOKUP(A3840, Kickstarter!B:I, 8, FALSE)</f>
        <v>1432314209</v>
      </c>
    </row>
    <row r="3841" spans="1:8" ht="60" x14ac:dyDescent="0.25">
      <c r="A3841" s="1" t="s">
        <v>3836</v>
      </c>
      <c r="B3841" s="1" t="str">
        <f>VLOOKUP(A3841, Kickstarter!B:C, 2, FALSE)</f>
        <v>A futuristic and absurd style play, produced by Colectivo El Pozo, where the characters make a crucial decision. Written by R Dorantes.</v>
      </c>
      <c r="C3841" s="9">
        <f>VLOOKUP(A3841, Kickstarter!B:E, 3, FALSE)</f>
        <v>2000</v>
      </c>
      <c r="D3841">
        <f>VLOOKUP(A3841, Kickstarter!B:E, 4, FALSE)</f>
        <v>2025</v>
      </c>
      <c r="E3841" t="str">
        <f>VLOOKUP(A3841, Kickstarter!B:F, 5, FALSE)</f>
        <v>successful</v>
      </c>
      <c r="F3841" t="str">
        <f>VLOOKUP(A3841, Kickstarter!B:G, 6, FALSE)</f>
        <v>US</v>
      </c>
      <c r="G3841" t="str">
        <f>VLOOKUP(A3841, Kickstarter!B:H, 7, FALSE)</f>
        <v>USD</v>
      </c>
      <c r="H3841">
        <f>VLOOKUP(A3841, Kickstarter!B:I, 8, FALSE)</f>
        <v>1438226724</v>
      </c>
    </row>
    <row r="3842" spans="1:8" ht="45" x14ac:dyDescent="0.25">
      <c r="A3842" s="1" t="s">
        <v>3837</v>
      </c>
      <c r="B3842" s="1" t="str">
        <f>VLOOKUP(A3842, Kickstarter!B:C, 2, FALSE)</f>
        <v>A gritty play looking at a modern day relationship, highlighting issues of mental health and abuse suffered by men.</v>
      </c>
      <c r="C3842" s="9">
        <f>VLOOKUP(A3842, Kickstarter!B:E, 3, FALSE)</f>
        <v>1</v>
      </c>
      <c r="D3842">
        <f>VLOOKUP(A3842, Kickstarter!B:E, 4, FALSE)</f>
        <v>65</v>
      </c>
      <c r="E3842" t="str">
        <f>VLOOKUP(A3842, Kickstarter!B:F, 5, FALSE)</f>
        <v>successful</v>
      </c>
      <c r="F3842" t="str">
        <f>VLOOKUP(A3842, Kickstarter!B:G, 6, FALSE)</f>
        <v>GB</v>
      </c>
      <c r="G3842" t="str">
        <f>VLOOKUP(A3842, Kickstarter!B:H, 7, FALSE)</f>
        <v>GBP</v>
      </c>
      <c r="H3842">
        <f>VLOOKUP(A3842, Kickstarter!B:I, 8, FALSE)</f>
        <v>1459180229</v>
      </c>
    </row>
    <row r="3843" spans="1:8" ht="60" x14ac:dyDescent="0.25">
      <c r="A3843" s="1" t="s">
        <v>3838</v>
      </c>
      <c r="B3843" s="1" t="str">
        <f>VLOOKUP(A3843, Kickstarter!B:C, 2, FALSE)</f>
        <v>A play by award winning writer Eric Monte. 
"If they come back" follows the lives of two teenage boys during the civil rights movement.</v>
      </c>
      <c r="C3843" s="9">
        <f>VLOOKUP(A3843, Kickstarter!B:E, 3, FALSE)</f>
        <v>10000</v>
      </c>
      <c r="D3843">
        <f>VLOOKUP(A3843, Kickstarter!B:E, 4, FALSE)</f>
        <v>872</v>
      </c>
      <c r="E3843" t="str">
        <f>VLOOKUP(A3843, Kickstarter!B:F, 5, FALSE)</f>
        <v>failed</v>
      </c>
      <c r="F3843" t="str">
        <f>VLOOKUP(A3843, Kickstarter!B:G, 6, FALSE)</f>
        <v>US</v>
      </c>
      <c r="G3843" t="str">
        <f>VLOOKUP(A3843, Kickstarter!B:H, 7, FALSE)</f>
        <v>USD</v>
      </c>
      <c r="H3843">
        <f>VLOOKUP(A3843, Kickstarter!B:I, 8, FALSE)</f>
        <v>1405882287</v>
      </c>
    </row>
    <row r="3844" spans="1:8" ht="60" x14ac:dyDescent="0.25">
      <c r="A3844" s="1" t="s">
        <v>3839</v>
      </c>
      <c r="B3844" s="1" t="str">
        <f>VLOOKUP(A3844, Kickstarter!B:C, 2, FALSE)</f>
        <v>Follow the sell-out Tree Folk Theatre, as we lead you through The Tempest with masks, puppetry and live music! 15th July - 3rd August</v>
      </c>
      <c r="C3844" s="9">
        <f>VLOOKUP(A3844, Kickstarter!B:E, 3, FALSE)</f>
        <v>5000</v>
      </c>
      <c r="D3844">
        <f>VLOOKUP(A3844, Kickstarter!B:E, 4, FALSE)</f>
        <v>1097</v>
      </c>
      <c r="E3844" t="str">
        <f>VLOOKUP(A3844, Kickstarter!B:F, 5, FALSE)</f>
        <v>failed</v>
      </c>
      <c r="F3844" t="str">
        <f>VLOOKUP(A3844, Kickstarter!B:G, 6, FALSE)</f>
        <v>GB</v>
      </c>
      <c r="G3844" t="str">
        <f>VLOOKUP(A3844, Kickstarter!B:H, 7, FALSE)</f>
        <v>GBP</v>
      </c>
      <c r="H3844">
        <f>VLOOKUP(A3844, Kickstarter!B:I, 8, FALSE)</f>
        <v>1399809052</v>
      </c>
    </row>
    <row r="3845" spans="1:8" ht="60" x14ac:dyDescent="0.25">
      <c r="A3845" s="1" t="s">
        <v>3840</v>
      </c>
      <c r="B3845" s="1" t="str">
        <f>VLOOKUP(A3845, Kickstarter!B:C, 2, FALSE)</f>
        <v>Vengeance Can Wait navigates Japanese sub-culture as it charts a dark, twisted and touching, â€œdifferentâ€ kind of love story.</v>
      </c>
      <c r="C3845" s="9">
        <f>VLOOKUP(A3845, Kickstarter!B:E, 3, FALSE)</f>
        <v>5000</v>
      </c>
      <c r="D3845">
        <f>VLOOKUP(A3845, Kickstarter!B:E, 4, FALSE)</f>
        <v>1065</v>
      </c>
      <c r="E3845" t="str">
        <f>VLOOKUP(A3845, Kickstarter!B:F, 5, FALSE)</f>
        <v>failed</v>
      </c>
      <c r="F3845" t="str">
        <f>VLOOKUP(A3845, Kickstarter!B:G, 6, FALSE)</f>
        <v>US</v>
      </c>
      <c r="G3845" t="str">
        <f>VLOOKUP(A3845, Kickstarter!B:H, 7, FALSE)</f>
        <v>USD</v>
      </c>
      <c r="H3845">
        <f>VLOOKUP(A3845, Kickstarter!B:I, 8, FALSE)</f>
        <v>1401587064</v>
      </c>
    </row>
    <row r="3846" spans="1:8" ht="60" x14ac:dyDescent="0.25">
      <c r="A3846" s="1" t="s">
        <v>3841</v>
      </c>
      <c r="B3846" s="1" t="str">
        <f>VLOOKUP(A3846, Kickstarter!B:C, 2, FALSE)</f>
        <v>A comedy about a Christopher Walken Club.  This show was chosen to perform in DC!  Help the production get to our nation's capital.</v>
      </c>
      <c r="C3846" s="9">
        <f>VLOOKUP(A3846, Kickstarter!B:E, 3, FALSE)</f>
        <v>9800</v>
      </c>
      <c r="D3846">
        <f>VLOOKUP(A3846, Kickstarter!B:E, 4, FALSE)</f>
        <v>4066</v>
      </c>
      <c r="E3846" t="str">
        <f>VLOOKUP(A3846, Kickstarter!B:F, 5, FALSE)</f>
        <v>failed</v>
      </c>
      <c r="F3846" t="str">
        <f>VLOOKUP(A3846, Kickstarter!B:G, 6, FALSE)</f>
        <v>US</v>
      </c>
      <c r="G3846" t="str">
        <f>VLOOKUP(A3846, Kickstarter!B:H, 7, FALSE)</f>
        <v>USD</v>
      </c>
      <c r="H3846">
        <f>VLOOKUP(A3846, Kickstarter!B:I, 8, FALSE)</f>
        <v>1401778740</v>
      </c>
    </row>
    <row r="3847" spans="1:8" ht="60" x14ac:dyDescent="0.25">
      <c r="A3847" s="1" t="s">
        <v>3842</v>
      </c>
      <c r="B3847" s="1" t="str">
        <f>VLOOKUP(A3847, Kickstarter!B:C, 2, FALSE)</f>
        <v>He met Marilyn. He became obsessed with Norma Jean. That changed everything.
                                A play by Frank Furino</v>
      </c>
      <c r="C3847" s="9">
        <f>VLOOKUP(A3847, Kickstarter!B:E, 3, FALSE)</f>
        <v>40000</v>
      </c>
      <c r="D3847">
        <f>VLOOKUP(A3847, Kickstarter!B:E, 4, FALSE)</f>
        <v>842</v>
      </c>
      <c r="E3847" t="str">
        <f>VLOOKUP(A3847, Kickstarter!B:F, 5, FALSE)</f>
        <v>failed</v>
      </c>
      <c r="F3847" t="str">
        <f>VLOOKUP(A3847, Kickstarter!B:G, 6, FALSE)</f>
        <v>US</v>
      </c>
      <c r="G3847" t="str">
        <f>VLOOKUP(A3847, Kickstarter!B:H, 7, FALSE)</f>
        <v>USD</v>
      </c>
      <c r="H3847">
        <f>VLOOKUP(A3847, Kickstarter!B:I, 8, FALSE)</f>
        <v>1443711774</v>
      </c>
    </row>
    <row r="3848" spans="1:8" ht="45" x14ac:dyDescent="0.25">
      <c r="A3848" s="1" t="s">
        <v>3843</v>
      </c>
      <c r="B3848" s="1" t="str">
        <f>VLOOKUP(A3848, Kickstarter!B:C, 2, FALSE)</f>
        <v>My Insane Shakespeare. An original play by Arthur Elbakyan premiering October 13th at United Solo, New York City.</v>
      </c>
      <c r="C3848" s="9">
        <f>VLOOKUP(A3848, Kickstarter!B:E, 3, FALSE)</f>
        <v>7000</v>
      </c>
      <c r="D3848">
        <f>VLOOKUP(A3848, Kickstarter!B:E, 4, FALSE)</f>
        <v>189</v>
      </c>
      <c r="E3848" t="str">
        <f>VLOOKUP(A3848, Kickstarter!B:F, 5, FALSE)</f>
        <v>failed</v>
      </c>
      <c r="F3848" t="str">
        <f>VLOOKUP(A3848, Kickstarter!B:G, 6, FALSE)</f>
        <v>US</v>
      </c>
      <c r="G3848" t="str">
        <f>VLOOKUP(A3848, Kickstarter!B:H, 7, FALSE)</f>
        <v>USD</v>
      </c>
      <c r="H3848">
        <f>VLOOKUP(A3848, Kickstarter!B:I, 8, FALSE)</f>
        <v>1412405940</v>
      </c>
    </row>
    <row r="3849" spans="1:8" ht="45" x14ac:dyDescent="0.25">
      <c r="A3849" s="1" t="s">
        <v>3844</v>
      </c>
      <c r="B3849" s="1" t="str">
        <f>VLOOKUP(A3849, Kickstarter!B:C, 2, FALSE)</f>
        <v>The production of the original play "Madame X" by Amanda Davison. Inspired by the painting by John Singer Sargent.</v>
      </c>
      <c r="C3849" s="9">
        <f>VLOOKUP(A3849, Kickstarter!B:E, 3, FALSE)</f>
        <v>10500</v>
      </c>
      <c r="D3849">
        <f>VLOOKUP(A3849, Kickstarter!B:E, 4, FALSE)</f>
        <v>1697</v>
      </c>
      <c r="E3849" t="str">
        <f>VLOOKUP(A3849, Kickstarter!B:F, 5, FALSE)</f>
        <v>failed</v>
      </c>
      <c r="F3849" t="str">
        <f>VLOOKUP(A3849, Kickstarter!B:G, 6, FALSE)</f>
        <v>US</v>
      </c>
      <c r="G3849" t="str">
        <f>VLOOKUP(A3849, Kickstarter!B:H, 7, FALSE)</f>
        <v>USD</v>
      </c>
      <c r="H3849">
        <f>VLOOKUP(A3849, Kickstarter!B:I, 8, FALSE)</f>
        <v>1437283391</v>
      </c>
    </row>
    <row r="3850" spans="1:8" ht="60" x14ac:dyDescent="0.25">
      <c r="A3850" s="1" t="s">
        <v>3845</v>
      </c>
      <c r="B3850" s="1" t="str">
        <f>VLOOKUP(A3850, Kickstarter!B:C, 2, FALSE)</f>
        <v>A Carnegie Mellon capstone play based on a woman's life as she slips from reality due to the degenerative effect of Alzheimer's Disease</v>
      </c>
      <c r="C3850" s="9">
        <f>VLOOKUP(A3850, Kickstarter!B:E, 3, FALSE)</f>
        <v>13000</v>
      </c>
      <c r="D3850">
        <f>VLOOKUP(A3850, Kickstarter!B:E, 4, FALSE)</f>
        <v>2129</v>
      </c>
      <c r="E3850" t="str">
        <f>VLOOKUP(A3850, Kickstarter!B:F, 5, FALSE)</f>
        <v>failed</v>
      </c>
      <c r="F3850" t="str">
        <f>VLOOKUP(A3850, Kickstarter!B:G, 6, FALSE)</f>
        <v>US</v>
      </c>
      <c r="G3850" t="str">
        <f>VLOOKUP(A3850, Kickstarter!B:H, 7, FALSE)</f>
        <v>USD</v>
      </c>
      <c r="H3850">
        <f>VLOOKUP(A3850, Kickstarter!B:I, 8, FALSE)</f>
        <v>1445196989</v>
      </c>
    </row>
    <row r="3851" spans="1:8" ht="75" x14ac:dyDescent="0.25">
      <c r="A3851" s="1" t="s">
        <v>3846</v>
      </c>
      <c r="B3851" s="1" t="str">
        <f>VLOOKUP(A3851, Kickstarter!B:C, 2, FALSE)</f>
        <v>Bayerische KomÃ¶die im Schaustellermillieu vor historischem Hintergrund des Oktoberfestes von Winfried Frey. UrauffÃ¼hrung September 2015</v>
      </c>
      <c r="C3851" s="9">
        <f>VLOOKUP(A3851, Kickstarter!B:E, 3, FALSE)</f>
        <v>30000</v>
      </c>
      <c r="D3851">
        <f>VLOOKUP(A3851, Kickstarter!B:E, 4, FALSE)</f>
        <v>2113</v>
      </c>
      <c r="E3851" t="str">
        <f>VLOOKUP(A3851, Kickstarter!B:F, 5, FALSE)</f>
        <v>failed</v>
      </c>
      <c r="F3851" t="str">
        <f>VLOOKUP(A3851, Kickstarter!B:G, 6, FALSE)</f>
        <v>DE</v>
      </c>
      <c r="G3851" t="str">
        <f>VLOOKUP(A3851, Kickstarter!B:H, 7, FALSE)</f>
        <v>EUR</v>
      </c>
      <c r="H3851">
        <f>VLOOKUP(A3851, Kickstarter!B:I, 8, FALSE)</f>
        <v>1434047084</v>
      </c>
    </row>
    <row r="3852" spans="1:8" ht="30" x14ac:dyDescent="0.25">
      <c r="A3852" s="1" t="s">
        <v>3847</v>
      </c>
      <c r="B3852" s="1" t="str">
        <f>VLOOKUP(A3852, Kickstarter!B:C, 2, FALSE)</f>
        <v>V-Day is a global activist movement to end violence against women and girls.</v>
      </c>
      <c r="C3852" s="9">
        <f>VLOOKUP(A3852, Kickstarter!B:E, 3, FALSE)</f>
        <v>1000</v>
      </c>
      <c r="D3852">
        <f>VLOOKUP(A3852, Kickstarter!B:E, 4, FALSE)</f>
        <v>38</v>
      </c>
      <c r="E3852" t="str">
        <f>VLOOKUP(A3852, Kickstarter!B:F, 5, FALSE)</f>
        <v>failed</v>
      </c>
      <c r="F3852" t="str">
        <f>VLOOKUP(A3852, Kickstarter!B:G, 6, FALSE)</f>
        <v>US</v>
      </c>
      <c r="G3852" t="str">
        <f>VLOOKUP(A3852, Kickstarter!B:H, 7, FALSE)</f>
        <v>USD</v>
      </c>
      <c r="H3852">
        <f>VLOOKUP(A3852, Kickstarter!B:I, 8, FALSE)</f>
        <v>1420081143</v>
      </c>
    </row>
    <row r="3853" spans="1:8" ht="45" x14ac:dyDescent="0.25">
      <c r="A3853" s="1" t="s">
        <v>3848</v>
      </c>
      <c r="B3853" s="1" t="str">
        <f>VLOOKUP(A3853, Kickstarter!B:C, 2, FALSE)</f>
        <v>A play about the horrible choices we have to make every day. Should we take a risk, or take the road most travelled?</v>
      </c>
      <c r="C3853" s="9">
        <f>VLOOKUP(A3853, Kickstarter!B:E, 3, FALSE)</f>
        <v>2500</v>
      </c>
      <c r="D3853">
        <f>VLOOKUP(A3853, Kickstarter!B:E, 4, FALSE)</f>
        <v>852</v>
      </c>
      <c r="E3853" t="str">
        <f>VLOOKUP(A3853, Kickstarter!B:F, 5, FALSE)</f>
        <v>failed</v>
      </c>
      <c r="F3853" t="str">
        <f>VLOOKUP(A3853, Kickstarter!B:G, 6, FALSE)</f>
        <v>GB</v>
      </c>
      <c r="G3853" t="str">
        <f>VLOOKUP(A3853, Kickstarter!B:H, 7, FALSE)</f>
        <v>GBP</v>
      </c>
      <c r="H3853">
        <f>VLOOKUP(A3853, Kickstarter!B:I, 8, FALSE)</f>
        <v>1437129179</v>
      </c>
    </row>
    <row r="3854" spans="1:8" ht="45" x14ac:dyDescent="0.25">
      <c r="A3854" s="1" t="s">
        <v>3849</v>
      </c>
      <c r="B3854" s="1" t="str">
        <f>VLOOKUP(A3854, Kickstarter!B:C, 2, FALSE)</f>
        <v>Writer/Director Lynette J. Blackwell presents the hilarious entangled love story of when evil and good attempt to coexist.</v>
      </c>
      <c r="C3854" s="9">
        <f>VLOOKUP(A3854, Kickstarter!B:E, 3, FALSE)</f>
        <v>10000</v>
      </c>
      <c r="D3854">
        <f>VLOOKUP(A3854, Kickstarter!B:E, 4, FALSE)</f>
        <v>20</v>
      </c>
      <c r="E3854" t="str">
        <f>VLOOKUP(A3854, Kickstarter!B:F, 5, FALSE)</f>
        <v>failed</v>
      </c>
      <c r="F3854" t="str">
        <f>VLOOKUP(A3854, Kickstarter!B:G, 6, FALSE)</f>
        <v>US</v>
      </c>
      <c r="G3854" t="str">
        <f>VLOOKUP(A3854, Kickstarter!B:H, 7, FALSE)</f>
        <v>USD</v>
      </c>
      <c r="H3854">
        <f>VLOOKUP(A3854, Kickstarter!B:I, 8, FALSE)</f>
        <v>1427427276</v>
      </c>
    </row>
    <row r="3855" spans="1:8" ht="45" x14ac:dyDescent="0.25">
      <c r="A3855" s="1" t="s">
        <v>3850</v>
      </c>
      <c r="B3855" s="1" t="str">
        <f>VLOOKUP(A3855, Kickstarter!B:C, 2, FALSE)</f>
        <v>A dose of One-woman "Dramedy" to cure those daily blues is just what the doctor ordered!</v>
      </c>
      <c r="C3855" s="9">
        <f>VLOOKUP(A3855, Kickstarter!B:E, 3, FALSE)</f>
        <v>100000</v>
      </c>
      <c r="D3855">
        <f>VLOOKUP(A3855, Kickstarter!B:E, 4, FALSE)</f>
        <v>26</v>
      </c>
      <c r="E3855" t="str">
        <f>VLOOKUP(A3855, Kickstarter!B:F, 5, FALSE)</f>
        <v>failed</v>
      </c>
      <c r="F3855" t="str">
        <f>VLOOKUP(A3855, Kickstarter!B:G, 6, FALSE)</f>
        <v>US</v>
      </c>
      <c r="G3855" t="str">
        <f>VLOOKUP(A3855, Kickstarter!B:H, 7, FALSE)</f>
        <v>USD</v>
      </c>
      <c r="H3855">
        <f>VLOOKUP(A3855, Kickstarter!B:I, 8, FALSE)</f>
        <v>1409602178</v>
      </c>
    </row>
    <row r="3856" spans="1:8" ht="30" x14ac:dyDescent="0.25">
      <c r="A3856" s="1" t="s">
        <v>3851</v>
      </c>
      <c r="B3856" s="1" t="str">
        <f>VLOOKUP(A3856, Kickstarter!B:C, 2, FALSE)</f>
        <v>A play dedicated to the 100th anniversary of the Armenian Genocide.</v>
      </c>
      <c r="C3856" s="9">
        <f>VLOOKUP(A3856, Kickstarter!B:E, 3, FALSE)</f>
        <v>11000</v>
      </c>
      <c r="D3856">
        <f>VLOOKUP(A3856, Kickstarter!B:E, 4, FALSE)</f>
        <v>1788</v>
      </c>
      <c r="E3856" t="str">
        <f>VLOOKUP(A3856, Kickstarter!B:F, 5, FALSE)</f>
        <v>failed</v>
      </c>
      <c r="F3856" t="str">
        <f>VLOOKUP(A3856, Kickstarter!B:G, 6, FALSE)</f>
        <v>US</v>
      </c>
      <c r="G3856" t="str">
        <f>VLOOKUP(A3856, Kickstarter!B:H, 7, FALSE)</f>
        <v>USD</v>
      </c>
      <c r="H3856">
        <f>VLOOKUP(A3856, Kickstarter!B:I, 8, FALSE)</f>
        <v>1431206058</v>
      </c>
    </row>
    <row r="3857" spans="1:8" ht="75" x14ac:dyDescent="0.25">
      <c r="A3857" s="1" t="s">
        <v>3852</v>
      </c>
      <c r="B3857" s="1" t="str">
        <f>VLOOKUP(A3857, Kickstarter!B:C, 2, FALSE)</f>
        <v>TWO NEW DARK COMEDIES OPENING IN NYC THIS APRIL AND MAY BY CHRISTOPHER B. LATRO 
ABOUT FAMILY, AMBITION, LOVE AND GREED</v>
      </c>
      <c r="C3857" s="9">
        <f>VLOOKUP(A3857, Kickstarter!B:E, 3, FALSE)</f>
        <v>1000</v>
      </c>
      <c r="D3857">
        <f>VLOOKUP(A3857, Kickstarter!B:E, 4, FALSE)</f>
        <v>25</v>
      </c>
      <c r="E3857" t="str">
        <f>VLOOKUP(A3857, Kickstarter!B:F, 5, FALSE)</f>
        <v>failed</v>
      </c>
      <c r="F3857" t="str">
        <f>VLOOKUP(A3857, Kickstarter!B:G, 6, FALSE)</f>
        <v>US</v>
      </c>
      <c r="G3857" t="str">
        <f>VLOOKUP(A3857, Kickstarter!B:H, 7, FALSE)</f>
        <v>USD</v>
      </c>
      <c r="H3857">
        <f>VLOOKUP(A3857, Kickstarter!B:I, 8, FALSE)</f>
        <v>1427408271</v>
      </c>
    </row>
    <row r="3858" spans="1:8" ht="60" x14ac:dyDescent="0.25">
      <c r="A3858" s="1" t="s">
        <v>3853</v>
      </c>
      <c r="B3858" s="1" t="str">
        <f>VLOOKUP(A3858, Kickstarter!B:C, 2, FALSE)</f>
        <v>Thought-provoking drama about one who gets so caught up in churchwork, loses the true meaning of serving God, &amp; has TROUBLE AT THE GATE</v>
      </c>
      <c r="C3858" s="9">
        <f>VLOOKUP(A3858, Kickstarter!B:E, 3, FALSE)</f>
        <v>5000</v>
      </c>
      <c r="D3858">
        <f>VLOOKUP(A3858, Kickstarter!B:E, 4, FALSE)</f>
        <v>1</v>
      </c>
      <c r="E3858" t="str">
        <f>VLOOKUP(A3858, Kickstarter!B:F, 5, FALSE)</f>
        <v>failed</v>
      </c>
      <c r="F3858" t="str">
        <f>VLOOKUP(A3858, Kickstarter!B:G, 6, FALSE)</f>
        <v>US</v>
      </c>
      <c r="G3858" t="str">
        <f>VLOOKUP(A3858, Kickstarter!B:H, 7, FALSE)</f>
        <v>USD</v>
      </c>
      <c r="H3858">
        <f>VLOOKUP(A3858, Kickstarter!B:I, 8, FALSE)</f>
        <v>1425833403</v>
      </c>
    </row>
    <row r="3859" spans="1:8" ht="60" x14ac:dyDescent="0.25">
      <c r="A3859" s="1" t="s">
        <v>3854</v>
      </c>
      <c r="B3859" s="1" t="str">
        <f>VLOOKUP(A3859, Kickstarter!B:C, 2, FALSE)</f>
        <v>The Ultimate Screenwriting Conference
is the experience showing screenwriters how to write and sell a screenplay in hollywood!</v>
      </c>
      <c r="C3859" s="9">
        <f>VLOOKUP(A3859, Kickstarter!B:E, 3, FALSE)</f>
        <v>5000</v>
      </c>
      <c r="D3859">
        <f>VLOOKUP(A3859, Kickstarter!B:E, 4, FALSE)</f>
        <v>260</v>
      </c>
      <c r="E3859" t="str">
        <f>VLOOKUP(A3859, Kickstarter!B:F, 5, FALSE)</f>
        <v>failed</v>
      </c>
      <c r="F3859" t="str">
        <f>VLOOKUP(A3859, Kickstarter!B:G, 6, FALSE)</f>
        <v>US</v>
      </c>
      <c r="G3859" t="str">
        <f>VLOOKUP(A3859, Kickstarter!B:H, 7, FALSE)</f>
        <v>USD</v>
      </c>
      <c r="H3859">
        <f>VLOOKUP(A3859, Kickstarter!B:I, 8, FALSE)</f>
        <v>1406913120</v>
      </c>
    </row>
    <row r="3860" spans="1:8" ht="60" x14ac:dyDescent="0.25">
      <c r="A3860" s="1" t="s">
        <v>3855</v>
      </c>
      <c r="B3860" s="1" t="str">
        <f>VLOOKUP(A3860, Kickstarter!B:C, 2, FALSE)</f>
        <v>With non-gender specific casting, CattyWhamPuss Theatre dismiss traditional casting biases in this, their ambitious first venture.</v>
      </c>
      <c r="C3860" s="9">
        <f>VLOOKUP(A3860, Kickstarter!B:E, 3, FALSE)</f>
        <v>500</v>
      </c>
      <c r="D3860">
        <f>VLOOKUP(A3860, Kickstarter!B:E, 4, FALSE)</f>
        <v>10</v>
      </c>
      <c r="E3860" t="str">
        <f>VLOOKUP(A3860, Kickstarter!B:F, 5, FALSE)</f>
        <v>failed</v>
      </c>
      <c r="F3860" t="str">
        <f>VLOOKUP(A3860, Kickstarter!B:G, 6, FALSE)</f>
        <v>GB</v>
      </c>
      <c r="G3860" t="str">
        <f>VLOOKUP(A3860, Kickstarter!B:H, 7, FALSE)</f>
        <v>GBP</v>
      </c>
      <c r="H3860">
        <f>VLOOKUP(A3860, Kickstarter!B:I, 8, FALSE)</f>
        <v>1432328400</v>
      </c>
    </row>
    <row r="3861" spans="1:8" ht="45" x14ac:dyDescent="0.25">
      <c r="A3861" s="1" t="s">
        <v>3856</v>
      </c>
      <c r="B3861" s="1" t="str">
        <f>VLOOKUP(A3861, Kickstarter!B:C, 2, FALSE)</f>
        <v>This is a play that will have each and everyone that sees it thinking about the dreams they had growing up. It's a dramady</v>
      </c>
      <c r="C3861" s="9">
        <f>VLOOKUP(A3861, Kickstarter!B:E, 3, FALSE)</f>
        <v>2500</v>
      </c>
      <c r="D3861">
        <f>VLOOKUP(A3861, Kickstarter!B:E, 4, FALSE)</f>
        <v>1</v>
      </c>
      <c r="E3861" t="str">
        <f>VLOOKUP(A3861, Kickstarter!B:F, 5, FALSE)</f>
        <v>failed</v>
      </c>
      <c r="F3861" t="str">
        <f>VLOOKUP(A3861, Kickstarter!B:G, 6, FALSE)</f>
        <v>US</v>
      </c>
      <c r="G3861" t="str">
        <f>VLOOKUP(A3861, Kickstarter!B:H, 7, FALSE)</f>
        <v>USD</v>
      </c>
      <c r="H3861">
        <f>VLOOKUP(A3861, Kickstarter!B:I, 8, FALSE)</f>
        <v>1403730000</v>
      </c>
    </row>
    <row r="3862" spans="1:8" ht="60" x14ac:dyDescent="0.25">
      <c r="A3862" s="1" t="s">
        <v>3857</v>
      </c>
      <c r="B3862" s="1" t="str">
        <f>VLOOKUP(A3862, Kickstarter!B:C, 2, FALSE)</f>
        <v>The unproduced screenplay by Tennessee Williams is given life for the first time on a Twin Cities stage by an ensemble of local actors.</v>
      </c>
      <c r="C3862" s="9">
        <f>VLOOKUP(A3862, Kickstarter!B:E, 3, FALSE)</f>
        <v>6000</v>
      </c>
      <c r="D3862">
        <f>VLOOKUP(A3862, Kickstarter!B:E, 4, FALSE)</f>
        <v>1060</v>
      </c>
      <c r="E3862" t="str">
        <f>VLOOKUP(A3862, Kickstarter!B:F, 5, FALSE)</f>
        <v>failed</v>
      </c>
      <c r="F3862" t="str">
        <f>VLOOKUP(A3862, Kickstarter!B:G, 6, FALSE)</f>
        <v>US</v>
      </c>
      <c r="G3862" t="str">
        <f>VLOOKUP(A3862, Kickstarter!B:H, 7, FALSE)</f>
        <v>USD</v>
      </c>
      <c r="H3862">
        <f>VLOOKUP(A3862, Kickstarter!B:I, 8, FALSE)</f>
        <v>1407858710</v>
      </c>
    </row>
    <row r="3863" spans="1:8" ht="15.75" x14ac:dyDescent="0.25">
      <c r="A3863" s="1" t="s">
        <v>3858</v>
      </c>
      <c r="B3863" s="1" t="str">
        <f>VLOOKUP(A3863, Kickstarter!B:C, 2, FALSE)</f>
        <v>THE COMING OF THE LORD!</v>
      </c>
      <c r="C3863" s="9">
        <f>VLOOKUP(A3863, Kickstarter!B:E, 3, FALSE)</f>
        <v>2000</v>
      </c>
      <c r="D3863">
        <f>VLOOKUP(A3863, Kickstarter!B:E, 4, FALSE)</f>
        <v>100</v>
      </c>
      <c r="E3863" t="str">
        <f>VLOOKUP(A3863, Kickstarter!B:F, 5, FALSE)</f>
        <v>failed</v>
      </c>
      <c r="F3863" t="str">
        <f>VLOOKUP(A3863, Kickstarter!B:G, 6, FALSE)</f>
        <v>US</v>
      </c>
      <c r="G3863" t="str">
        <f>VLOOKUP(A3863, Kickstarter!B:H, 7, FALSE)</f>
        <v>USD</v>
      </c>
      <c r="H3863">
        <f>VLOOKUP(A3863, Kickstarter!B:I, 8, FALSE)</f>
        <v>1415828820</v>
      </c>
    </row>
    <row r="3864" spans="1:8" ht="30" x14ac:dyDescent="0.25">
      <c r="A3864" s="1" t="s">
        <v>3859</v>
      </c>
      <c r="B3864" s="1" t="str">
        <f>VLOOKUP(A3864, Kickstarter!B:C, 2, FALSE)</f>
        <v>The hit immersive theatre experience of England comes to Corpus Christi!</v>
      </c>
      <c r="C3864" s="9">
        <f>VLOOKUP(A3864, Kickstarter!B:E, 3, FALSE)</f>
        <v>7500</v>
      </c>
      <c r="D3864">
        <f>VLOOKUP(A3864, Kickstarter!B:E, 4, FALSE)</f>
        <v>1</v>
      </c>
      <c r="E3864" t="str">
        <f>VLOOKUP(A3864, Kickstarter!B:F, 5, FALSE)</f>
        <v>failed</v>
      </c>
      <c r="F3864" t="str">
        <f>VLOOKUP(A3864, Kickstarter!B:G, 6, FALSE)</f>
        <v>US</v>
      </c>
      <c r="G3864" t="str">
        <f>VLOOKUP(A3864, Kickstarter!B:H, 7, FALSE)</f>
        <v>USD</v>
      </c>
      <c r="H3864">
        <f>VLOOKUP(A3864, Kickstarter!B:I, 8, FALSE)</f>
        <v>1473699540</v>
      </c>
    </row>
    <row r="3865" spans="1:8" ht="60" x14ac:dyDescent="0.25">
      <c r="A3865" s="1" t="s">
        <v>3860</v>
      </c>
      <c r="B3865" s="1" t="str">
        <f>VLOOKUP(A3865, Kickstarter!B:C, 2, FALSE)</f>
        <v>Umma Yemaya is  a play that examines the challenges of unconventional love. The Lady  and the Artist create their own world for love.</v>
      </c>
      <c r="C3865" s="9">
        <f>VLOOKUP(A3865, Kickstarter!B:E, 3, FALSE)</f>
        <v>6000</v>
      </c>
      <c r="D3865">
        <f>VLOOKUP(A3865, Kickstarter!B:E, 4, FALSE)</f>
        <v>0</v>
      </c>
      <c r="E3865" t="str">
        <f>VLOOKUP(A3865, Kickstarter!B:F, 5, FALSE)</f>
        <v>failed</v>
      </c>
      <c r="F3865" t="str">
        <f>VLOOKUP(A3865, Kickstarter!B:G, 6, FALSE)</f>
        <v>US</v>
      </c>
      <c r="G3865" t="str">
        <f>VLOOKUP(A3865, Kickstarter!B:H, 7, FALSE)</f>
        <v>USD</v>
      </c>
      <c r="H3865">
        <f>VLOOKUP(A3865, Kickstarter!B:I, 8, FALSE)</f>
        <v>1446739905</v>
      </c>
    </row>
    <row r="3866" spans="1:8" ht="60" x14ac:dyDescent="0.25">
      <c r="A3866" s="1" t="s">
        <v>3861</v>
      </c>
      <c r="B3866" s="1" t="str">
        <f>VLOOKUP(A3866, Kickstarter!B:C, 2, FALSE)</f>
        <v>I want to create a theatrical performance of the book Grammar Land and present it at schools to help children learn proper grammar.</v>
      </c>
      <c r="C3866" s="9">
        <f>VLOOKUP(A3866, Kickstarter!B:E, 3, FALSE)</f>
        <v>5000</v>
      </c>
      <c r="D3866">
        <f>VLOOKUP(A3866, Kickstarter!B:E, 4, FALSE)</f>
        <v>60</v>
      </c>
      <c r="E3866" t="str">
        <f>VLOOKUP(A3866, Kickstarter!B:F, 5, FALSE)</f>
        <v>failed</v>
      </c>
      <c r="F3866" t="str">
        <f>VLOOKUP(A3866, Kickstarter!B:G, 6, FALSE)</f>
        <v>US</v>
      </c>
      <c r="G3866" t="str">
        <f>VLOOKUP(A3866, Kickstarter!B:H, 7, FALSE)</f>
        <v>USD</v>
      </c>
      <c r="H3866">
        <f>VLOOKUP(A3866, Kickstarter!B:I, 8, FALSE)</f>
        <v>1447799054</v>
      </c>
    </row>
    <row r="3867" spans="1:8" ht="45" x14ac:dyDescent="0.25">
      <c r="A3867" s="1" t="s">
        <v>3862</v>
      </c>
      <c r="B3867" s="1" t="str">
        <f>VLOOKUP(A3867, Kickstarter!B:C, 2, FALSE)</f>
        <v>Sissy Entertainment delivers a delicious cabaret that blends comedic monologue, song, and traditional sketch comedy.</v>
      </c>
      <c r="C3867" s="9">
        <f>VLOOKUP(A3867, Kickstarter!B:E, 3, FALSE)</f>
        <v>2413</v>
      </c>
      <c r="D3867">
        <f>VLOOKUP(A3867, Kickstarter!B:E, 4, FALSE)</f>
        <v>650</v>
      </c>
      <c r="E3867" t="str">
        <f>VLOOKUP(A3867, Kickstarter!B:F, 5, FALSE)</f>
        <v>failed</v>
      </c>
      <c r="F3867" t="str">
        <f>VLOOKUP(A3867, Kickstarter!B:G, 6, FALSE)</f>
        <v>CA</v>
      </c>
      <c r="G3867" t="str">
        <f>VLOOKUP(A3867, Kickstarter!B:H, 7, FALSE)</f>
        <v>CAD</v>
      </c>
      <c r="H3867">
        <f>VLOOKUP(A3867, Kickstarter!B:I, 8, FALSE)</f>
        <v>1409376600</v>
      </c>
    </row>
    <row r="3868" spans="1:8" ht="30" x14ac:dyDescent="0.25">
      <c r="A3868" s="1" t="s">
        <v>3863</v>
      </c>
      <c r="B3868" s="1" t="str">
        <f>VLOOKUP(A3868, Kickstarter!B:C, 2, FALSE)</f>
        <v>A funny, moving, witty piece about a girl, her oboe, and her dreams.</v>
      </c>
      <c r="C3868" s="9">
        <f>VLOOKUP(A3868, Kickstarter!B:E, 3, FALSE)</f>
        <v>2000</v>
      </c>
      <c r="D3868">
        <f>VLOOKUP(A3868, Kickstarter!B:E, 4, FALSE)</f>
        <v>11</v>
      </c>
      <c r="E3868" t="str">
        <f>VLOOKUP(A3868, Kickstarter!B:F, 5, FALSE)</f>
        <v>failed</v>
      </c>
      <c r="F3868" t="str">
        <f>VLOOKUP(A3868, Kickstarter!B:G, 6, FALSE)</f>
        <v>US</v>
      </c>
      <c r="G3868" t="str">
        <f>VLOOKUP(A3868, Kickstarter!B:H, 7, FALSE)</f>
        <v>USD</v>
      </c>
      <c r="H3868">
        <f>VLOOKUP(A3868, Kickstarter!B:I, 8, FALSE)</f>
        <v>1458703740</v>
      </c>
    </row>
    <row r="3869" spans="1:8" ht="45" x14ac:dyDescent="0.25">
      <c r="A3869" s="1" t="s">
        <v>3864</v>
      </c>
      <c r="B3869" s="1" t="str">
        <f>VLOOKUP(A3869, Kickstarter!B:C, 2, FALSE)</f>
        <v>What do you know about Russian Culture? Our project helps the American children to find out about Russian literature.</v>
      </c>
      <c r="C3869" s="9">
        <f>VLOOKUP(A3869, Kickstarter!B:E, 3, FALSE)</f>
        <v>2000</v>
      </c>
      <c r="D3869">
        <f>VLOOKUP(A3869, Kickstarter!B:E, 4, FALSE)</f>
        <v>251</v>
      </c>
      <c r="E3869" t="str">
        <f>VLOOKUP(A3869, Kickstarter!B:F, 5, FALSE)</f>
        <v>failed</v>
      </c>
      <c r="F3869" t="str">
        <f>VLOOKUP(A3869, Kickstarter!B:G, 6, FALSE)</f>
        <v>US</v>
      </c>
      <c r="G3869" t="str">
        <f>VLOOKUP(A3869, Kickstarter!B:H, 7, FALSE)</f>
        <v>USD</v>
      </c>
      <c r="H3869">
        <f>VLOOKUP(A3869, Kickstarter!B:I, 8, FALSE)</f>
        <v>1466278339</v>
      </c>
    </row>
    <row r="3870" spans="1:8" ht="30" x14ac:dyDescent="0.25">
      <c r="A3870" s="1" t="s">
        <v>3865</v>
      </c>
      <c r="B3870" s="1" t="str">
        <f>VLOOKUP(A3870, Kickstarter!B:C, 2, FALSE)</f>
        <v>New collection of music by Scott Evan Davis!</v>
      </c>
      <c r="C3870" s="9">
        <f>VLOOKUP(A3870, Kickstarter!B:E, 3, FALSE)</f>
        <v>5000</v>
      </c>
      <c r="D3870">
        <f>VLOOKUP(A3870, Kickstarter!B:E, 4, FALSE)</f>
        <v>10</v>
      </c>
      <c r="E3870" t="str">
        <f>VLOOKUP(A3870, Kickstarter!B:F, 5, FALSE)</f>
        <v>canceled</v>
      </c>
      <c r="F3870" t="str">
        <f>VLOOKUP(A3870, Kickstarter!B:G, 6, FALSE)</f>
        <v>GB</v>
      </c>
      <c r="G3870" t="str">
        <f>VLOOKUP(A3870, Kickstarter!B:H, 7, FALSE)</f>
        <v>GBP</v>
      </c>
      <c r="H3870">
        <f>VLOOKUP(A3870, Kickstarter!B:I, 8, FALSE)</f>
        <v>1410191405</v>
      </c>
    </row>
    <row r="3871" spans="1:8" ht="30" x14ac:dyDescent="0.25">
      <c r="A3871" s="1" t="s">
        <v>3866</v>
      </c>
      <c r="B3871" s="1" t="str">
        <f>VLOOKUP(A3871, Kickstarter!B:C, 2, FALSE)</f>
        <v>A Musical about 3 women who pursue their Pleasure and end up finding themselves.</v>
      </c>
      <c r="C3871" s="9">
        <f>VLOOKUP(A3871, Kickstarter!B:E, 3, FALSE)</f>
        <v>13111</v>
      </c>
      <c r="D3871">
        <f>VLOOKUP(A3871, Kickstarter!B:E, 4, FALSE)</f>
        <v>452</v>
      </c>
      <c r="E3871" t="str">
        <f>VLOOKUP(A3871, Kickstarter!B:F, 5, FALSE)</f>
        <v>canceled</v>
      </c>
      <c r="F3871" t="str">
        <f>VLOOKUP(A3871, Kickstarter!B:G, 6, FALSE)</f>
        <v>US</v>
      </c>
      <c r="G3871" t="str">
        <f>VLOOKUP(A3871, Kickstarter!B:H, 7, FALSE)</f>
        <v>USD</v>
      </c>
      <c r="H3871">
        <f>VLOOKUP(A3871, Kickstarter!B:I, 8, FALSE)</f>
        <v>1426302660</v>
      </c>
    </row>
    <row r="3872" spans="1:8" ht="60" x14ac:dyDescent="0.25">
      <c r="A3872" s="1" t="s">
        <v>3867</v>
      </c>
      <c r="B3872" s="1" t="str">
        <f>VLOOKUP(A3872, Kickstarter!B:C, 2, FALSE)</f>
        <v>M,L,S&amp;R it's a sexy rock/pop musical confronting contemporary gay issues with an all male cast singing and dancing to top 40 songs.</v>
      </c>
      <c r="C3872" s="9">
        <f>VLOOKUP(A3872, Kickstarter!B:E, 3, FALSE)</f>
        <v>10000</v>
      </c>
      <c r="D3872">
        <f>VLOOKUP(A3872, Kickstarter!B:E, 4, FALSE)</f>
        <v>1500</v>
      </c>
      <c r="E3872" t="str">
        <f>VLOOKUP(A3872, Kickstarter!B:F, 5, FALSE)</f>
        <v>canceled</v>
      </c>
      <c r="F3872" t="str">
        <f>VLOOKUP(A3872, Kickstarter!B:G, 6, FALSE)</f>
        <v>US</v>
      </c>
      <c r="G3872" t="str">
        <f>VLOOKUP(A3872, Kickstarter!B:H, 7, FALSE)</f>
        <v>USD</v>
      </c>
      <c r="H3872">
        <f>VLOOKUP(A3872, Kickstarter!B:I, 8, FALSE)</f>
        <v>1404360478</v>
      </c>
    </row>
    <row r="3873" spans="1:8" ht="45" x14ac:dyDescent="0.25">
      <c r="A3873" s="1" t="s">
        <v>3868</v>
      </c>
      <c r="B3873" s="1" t="str">
        <f>VLOOKUP(A3873, Kickstarter!B:C, 2, FALSE)</f>
        <v>Our musical is finally ready to come to life, and we're raising funds to help make that happen!</v>
      </c>
      <c r="C3873" s="9">
        <f>VLOOKUP(A3873, Kickstarter!B:E, 3, FALSE)</f>
        <v>1500</v>
      </c>
      <c r="D3873">
        <f>VLOOKUP(A3873, Kickstarter!B:E, 4, FALSE)</f>
        <v>40</v>
      </c>
      <c r="E3873" t="str">
        <f>VLOOKUP(A3873, Kickstarter!B:F, 5, FALSE)</f>
        <v>canceled</v>
      </c>
      <c r="F3873" t="str">
        <f>VLOOKUP(A3873, Kickstarter!B:G, 6, FALSE)</f>
        <v>US</v>
      </c>
      <c r="G3873" t="str">
        <f>VLOOKUP(A3873, Kickstarter!B:H, 7, FALSE)</f>
        <v>USD</v>
      </c>
      <c r="H3873">
        <f>VLOOKUP(A3873, Kickstarter!B:I, 8, FALSE)</f>
        <v>1490809450</v>
      </c>
    </row>
    <row r="3874" spans="1:8" ht="60" x14ac:dyDescent="0.25">
      <c r="A3874" s="1" t="s">
        <v>3869</v>
      </c>
      <c r="B3874" s="1" t="str">
        <f>VLOOKUP(A3874, Kickstarter!B:C, 2, FALSE)</f>
        <v>We are a brand new theatrical teen production company, and we need enough money to put on our first musical production.</v>
      </c>
      <c r="C3874" s="9">
        <f>VLOOKUP(A3874, Kickstarter!B:E, 3, FALSE)</f>
        <v>15000</v>
      </c>
      <c r="D3874">
        <f>VLOOKUP(A3874, Kickstarter!B:E, 4, FALSE)</f>
        <v>0</v>
      </c>
      <c r="E3874" t="str">
        <f>VLOOKUP(A3874, Kickstarter!B:F, 5, FALSE)</f>
        <v>canceled</v>
      </c>
      <c r="F3874" t="str">
        <f>VLOOKUP(A3874, Kickstarter!B:G, 6, FALSE)</f>
        <v>US</v>
      </c>
      <c r="G3874" t="str">
        <f>VLOOKUP(A3874, Kickstarter!B:H, 7, FALSE)</f>
        <v>USD</v>
      </c>
      <c r="H3874">
        <f>VLOOKUP(A3874, Kickstarter!B:I, 8, FALSE)</f>
        <v>1439522996</v>
      </c>
    </row>
    <row r="3875" spans="1:8" ht="60" x14ac:dyDescent="0.25">
      <c r="A3875" s="1" t="s">
        <v>3870</v>
      </c>
      <c r="B3875" s="1" t="str">
        <f>VLOOKUP(A3875, Kickstarter!B:C, 2, FALSE)</f>
        <v>Looking for $250 sponsors to help us provide in-house field trips to schools focusing on character development shows for children K-3.</v>
      </c>
      <c r="C3875" s="9">
        <f>VLOOKUP(A3875, Kickstarter!B:E, 3, FALSE)</f>
        <v>5500</v>
      </c>
      <c r="D3875">
        <f>VLOOKUP(A3875, Kickstarter!B:E, 4, FALSE)</f>
        <v>0</v>
      </c>
      <c r="E3875" t="str">
        <f>VLOOKUP(A3875, Kickstarter!B:F, 5, FALSE)</f>
        <v>canceled</v>
      </c>
      <c r="F3875" t="str">
        <f>VLOOKUP(A3875, Kickstarter!B:G, 6, FALSE)</f>
        <v>US</v>
      </c>
      <c r="G3875" t="str">
        <f>VLOOKUP(A3875, Kickstarter!B:H, 7, FALSE)</f>
        <v>USD</v>
      </c>
      <c r="H3875">
        <f>VLOOKUP(A3875, Kickstarter!B:I, 8, FALSE)</f>
        <v>1444322535</v>
      </c>
    </row>
    <row r="3876" spans="1:8" ht="60" x14ac:dyDescent="0.25">
      <c r="A3876" s="1" t="s">
        <v>3871</v>
      </c>
      <c r="B3876" s="1" t="str">
        <f>VLOOKUP(A3876, Kickstarter!B:C, 2, FALSE)</f>
        <v>An exploration of arts, dance, music and theater bought to you by a talented team of performing arts enthusiasts - a FUNdraising event</v>
      </c>
      <c r="C3876" s="9">
        <f>VLOOKUP(A3876, Kickstarter!B:E, 3, FALSE)</f>
        <v>620</v>
      </c>
      <c r="D3876">
        <f>VLOOKUP(A3876, Kickstarter!B:E, 4, FALSE)</f>
        <v>0</v>
      </c>
      <c r="E3876" t="str">
        <f>VLOOKUP(A3876, Kickstarter!B:F, 5, FALSE)</f>
        <v>canceled</v>
      </c>
      <c r="F3876" t="str">
        <f>VLOOKUP(A3876, Kickstarter!B:G, 6, FALSE)</f>
        <v>NZ</v>
      </c>
      <c r="G3876" t="str">
        <f>VLOOKUP(A3876, Kickstarter!B:H, 7, FALSE)</f>
        <v>NZD</v>
      </c>
      <c r="H3876">
        <f>VLOOKUP(A3876, Kickstarter!B:I, 8, FALSE)</f>
        <v>1422061200</v>
      </c>
    </row>
    <row r="3877" spans="1:8" ht="45" x14ac:dyDescent="0.25">
      <c r="A3877" s="1" t="s">
        <v>3872</v>
      </c>
      <c r="B3877" s="1" t="str">
        <f>VLOOKUP(A3877, Kickstarter!B:C, 2, FALSE)</f>
        <v>Det nystartede vÃ¦kstlagsteater NÃ¸rrebro Musicalteater's hÃ¥rrejsende opsÃ¦tning af horror-musicalen "Sweeney Todd"!</v>
      </c>
      <c r="C3877" s="9">
        <f>VLOOKUP(A3877, Kickstarter!B:E, 3, FALSE)</f>
        <v>30000</v>
      </c>
      <c r="D3877">
        <f>VLOOKUP(A3877, Kickstarter!B:E, 4, FALSE)</f>
        <v>0</v>
      </c>
      <c r="E3877" t="str">
        <f>VLOOKUP(A3877, Kickstarter!B:F, 5, FALSE)</f>
        <v>canceled</v>
      </c>
      <c r="F3877" t="str">
        <f>VLOOKUP(A3877, Kickstarter!B:G, 6, FALSE)</f>
        <v>DK</v>
      </c>
      <c r="G3877" t="str">
        <f>VLOOKUP(A3877, Kickstarter!B:H, 7, FALSE)</f>
        <v>DKK</v>
      </c>
      <c r="H3877">
        <f>VLOOKUP(A3877, Kickstarter!B:I, 8, FALSE)</f>
        <v>1472896800</v>
      </c>
    </row>
    <row r="3878" spans="1:8" ht="60" x14ac:dyDescent="0.25">
      <c r="A3878" s="1" t="s">
        <v>3873</v>
      </c>
      <c r="B3878" s="1" t="str">
        <f>VLOOKUP(A3878, Kickstarter!B:C, 2, FALSE)</f>
        <v>Hopefully a successful Campaign will bring this original musical back to the stage for performances on 26th, 27th and 28th May 2016.</v>
      </c>
      <c r="C3878" s="9">
        <f>VLOOKUP(A3878, Kickstarter!B:E, 3, FALSE)</f>
        <v>3900</v>
      </c>
      <c r="D3878">
        <f>VLOOKUP(A3878, Kickstarter!B:E, 4, FALSE)</f>
        <v>2059</v>
      </c>
      <c r="E3878" t="str">
        <f>VLOOKUP(A3878, Kickstarter!B:F, 5, FALSE)</f>
        <v>canceled</v>
      </c>
      <c r="F3878" t="str">
        <f>VLOOKUP(A3878, Kickstarter!B:G, 6, FALSE)</f>
        <v>GB</v>
      </c>
      <c r="G3878" t="str">
        <f>VLOOKUP(A3878, Kickstarter!B:H, 7, FALSE)</f>
        <v>GBP</v>
      </c>
      <c r="H3878">
        <f>VLOOKUP(A3878, Kickstarter!B:I, 8, FALSE)</f>
        <v>1454425128</v>
      </c>
    </row>
    <row r="3879" spans="1:8" ht="60" x14ac:dyDescent="0.25">
      <c r="A3879" s="1" t="s">
        <v>3874</v>
      </c>
      <c r="B3879" s="1" t="str">
        <f>VLOOKUP(A3879, Kickstarter!B:C, 2, FALSE)</f>
        <v>Help us record the concept album and stage grand concerts with a fantastic cast and orchestra. Get your tickets, music and more!</v>
      </c>
      <c r="C3879" s="9">
        <f>VLOOKUP(A3879, Kickstarter!B:E, 3, FALSE)</f>
        <v>25000</v>
      </c>
      <c r="D3879">
        <f>VLOOKUP(A3879, Kickstarter!B:E, 4, FALSE)</f>
        <v>1241</v>
      </c>
      <c r="E3879" t="str">
        <f>VLOOKUP(A3879, Kickstarter!B:F, 5, FALSE)</f>
        <v>canceled</v>
      </c>
      <c r="F3879" t="str">
        <f>VLOOKUP(A3879, Kickstarter!B:G, 6, FALSE)</f>
        <v>US</v>
      </c>
      <c r="G3879" t="str">
        <f>VLOOKUP(A3879, Kickstarter!B:H, 7, FALSE)</f>
        <v>USD</v>
      </c>
      <c r="H3879">
        <f>VLOOKUP(A3879, Kickstarter!B:I, 8, FALSE)</f>
        <v>1481213752</v>
      </c>
    </row>
    <row r="3880" spans="1:8" ht="45" x14ac:dyDescent="0.25">
      <c r="A3880" s="1" t="s">
        <v>3875</v>
      </c>
      <c r="B3880" s="1" t="str">
        <f>VLOOKUP(A3880, Kickstarter!B:C, 2, FALSE)</f>
        <v>Encouraging young males to engage in vocational development in the art of musical theater and related dance classes.</v>
      </c>
      <c r="C3880" s="9">
        <f>VLOOKUP(A3880, Kickstarter!B:E, 3, FALSE)</f>
        <v>18000</v>
      </c>
      <c r="D3880">
        <f>VLOOKUP(A3880, Kickstarter!B:E, 4, FALSE)</f>
        <v>10</v>
      </c>
      <c r="E3880" t="str">
        <f>VLOOKUP(A3880, Kickstarter!B:F, 5, FALSE)</f>
        <v>canceled</v>
      </c>
      <c r="F3880" t="str">
        <f>VLOOKUP(A3880, Kickstarter!B:G, 6, FALSE)</f>
        <v>US</v>
      </c>
      <c r="G3880" t="str">
        <f>VLOOKUP(A3880, Kickstarter!B:H, 7, FALSE)</f>
        <v>USD</v>
      </c>
      <c r="H3880">
        <f>VLOOKUP(A3880, Kickstarter!B:I, 8, FALSE)</f>
        <v>1435636740</v>
      </c>
    </row>
    <row r="3881" spans="1:8" ht="45" x14ac:dyDescent="0.25">
      <c r="A3881" s="1" t="s">
        <v>3876</v>
      </c>
      <c r="B3881" s="1" t="str">
        <f>VLOOKUP(A3881, Kickstarter!B:C, 2, FALSE)</f>
        <v>Theatre â€˜Portableâ€™ Royal is a portable, fully working, 40 seater theatre which will tour the UK and beyond!</v>
      </c>
      <c r="C3881" s="9">
        <f>VLOOKUP(A3881, Kickstarter!B:E, 3, FALSE)</f>
        <v>15000</v>
      </c>
      <c r="D3881">
        <f>VLOOKUP(A3881, Kickstarter!B:E, 4, FALSE)</f>
        <v>0</v>
      </c>
      <c r="E3881" t="str">
        <f>VLOOKUP(A3881, Kickstarter!B:F, 5, FALSE)</f>
        <v>canceled</v>
      </c>
      <c r="F3881" t="str">
        <f>VLOOKUP(A3881, Kickstarter!B:G, 6, FALSE)</f>
        <v>GB</v>
      </c>
      <c r="G3881" t="str">
        <f>VLOOKUP(A3881, Kickstarter!B:H, 7, FALSE)</f>
        <v>GBP</v>
      </c>
      <c r="H3881">
        <f>VLOOKUP(A3881, Kickstarter!B:I, 8, FALSE)</f>
        <v>1422218396</v>
      </c>
    </row>
    <row r="3882" spans="1:8" ht="60" x14ac:dyDescent="0.25">
      <c r="A3882" s="1" t="s">
        <v>3877</v>
      </c>
      <c r="B3882" s="1" t="str">
        <f>VLOOKUP(A3882, Kickstarter!B:C, 2, FALSE)</f>
        <v>With Russell Grant as Mrs Meers, this classic musical taps into London's Theatro Technis 1-25 October 2014 for its UK fringe premiere!</v>
      </c>
      <c r="C3882" s="9">
        <f>VLOOKUP(A3882, Kickstarter!B:E, 3, FALSE)</f>
        <v>7500</v>
      </c>
      <c r="D3882">
        <f>VLOOKUP(A3882, Kickstarter!B:E, 4, FALSE)</f>
        <v>980</v>
      </c>
      <c r="E3882" t="str">
        <f>VLOOKUP(A3882, Kickstarter!B:F, 5, FALSE)</f>
        <v>canceled</v>
      </c>
      <c r="F3882" t="str">
        <f>VLOOKUP(A3882, Kickstarter!B:G, 6, FALSE)</f>
        <v>GB</v>
      </c>
      <c r="G3882" t="str">
        <f>VLOOKUP(A3882, Kickstarter!B:H, 7, FALSE)</f>
        <v>GBP</v>
      </c>
      <c r="H3882">
        <f>VLOOKUP(A3882, Kickstarter!B:I, 8, FALSE)</f>
        <v>1406761200</v>
      </c>
    </row>
    <row r="3883" spans="1:8" ht="30" x14ac:dyDescent="0.25">
      <c r="A3883" s="1" t="s">
        <v>3878</v>
      </c>
      <c r="B3883" s="1" t="str">
        <f>VLOOKUP(A3883, Kickstarter!B:C, 2, FALSE)</f>
        <v>A musical journey coming to the Blue Venue at the 2017 Orlando Fringe Festival!</v>
      </c>
      <c r="C3883" s="9">
        <f>VLOOKUP(A3883, Kickstarter!B:E, 3, FALSE)</f>
        <v>500</v>
      </c>
      <c r="D3883">
        <f>VLOOKUP(A3883, Kickstarter!B:E, 4, FALSE)</f>
        <v>25</v>
      </c>
      <c r="E3883" t="str">
        <f>VLOOKUP(A3883, Kickstarter!B:F, 5, FALSE)</f>
        <v>canceled</v>
      </c>
      <c r="F3883" t="str">
        <f>VLOOKUP(A3883, Kickstarter!B:G, 6, FALSE)</f>
        <v>US</v>
      </c>
      <c r="G3883" t="str">
        <f>VLOOKUP(A3883, Kickstarter!B:H, 7, FALSE)</f>
        <v>USD</v>
      </c>
      <c r="H3883">
        <f>VLOOKUP(A3883, Kickstarter!B:I, 8, FALSE)</f>
        <v>1487550399</v>
      </c>
    </row>
    <row r="3884" spans="1:8" ht="60" x14ac:dyDescent="0.25">
      <c r="A3884" s="1" t="s">
        <v>3879</v>
      </c>
      <c r="B3884" s="1" t="str">
        <f>VLOOKUP(A3884, Kickstarter!B:C, 2, FALSE)</f>
        <v>A musical vision of the Faust tale... how he signed his soul to the devil Mephistopheles to find Lori, the love of his life.</v>
      </c>
      <c r="C3884" s="9">
        <f>VLOOKUP(A3884, Kickstarter!B:E, 3, FALSE)</f>
        <v>30000</v>
      </c>
      <c r="D3884">
        <f>VLOOKUP(A3884, Kickstarter!B:E, 4, FALSE)</f>
        <v>0</v>
      </c>
      <c r="E3884" t="str">
        <f>VLOOKUP(A3884, Kickstarter!B:F, 5, FALSE)</f>
        <v>canceled</v>
      </c>
      <c r="F3884" t="str">
        <f>VLOOKUP(A3884, Kickstarter!B:G, 6, FALSE)</f>
        <v>AU</v>
      </c>
      <c r="G3884" t="str">
        <f>VLOOKUP(A3884, Kickstarter!B:H, 7, FALSE)</f>
        <v>AUD</v>
      </c>
      <c r="H3884">
        <f>VLOOKUP(A3884, Kickstarter!B:I, 8, FALSE)</f>
        <v>1454281380</v>
      </c>
    </row>
    <row r="3885" spans="1:8" ht="60" x14ac:dyDescent="0.25">
      <c r="A3885" s="1" t="s">
        <v>3880</v>
      </c>
      <c r="B3885" s="1" t="str">
        <f>VLOOKUP(A3885, Kickstarter!B:C, 2, FALSE)</f>
        <v>CAGED - A New Musical is the story of One Passion, One Voice, One Dream. - One man's quest to become the woman he always wanted to be.</v>
      </c>
      <c r="C3885" s="9">
        <f>VLOOKUP(A3885, Kickstarter!B:E, 3, FALSE)</f>
        <v>15000</v>
      </c>
      <c r="D3885">
        <f>VLOOKUP(A3885, Kickstarter!B:E, 4, FALSE)</f>
        <v>0</v>
      </c>
      <c r="E3885" t="str">
        <f>VLOOKUP(A3885, Kickstarter!B:F, 5, FALSE)</f>
        <v>canceled</v>
      </c>
      <c r="F3885" t="str">
        <f>VLOOKUP(A3885, Kickstarter!B:G, 6, FALSE)</f>
        <v>GB</v>
      </c>
      <c r="G3885" t="str">
        <f>VLOOKUP(A3885, Kickstarter!B:H, 7, FALSE)</f>
        <v>GBP</v>
      </c>
      <c r="H3885">
        <f>VLOOKUP(A3885, Kickstarter!B:I, 8, FALSE)</f>
        <v>1409668069</v>
      </c>
    </row>
    <row r="3886" spans="1:8" ht="45" x14ac:dyDescent="0.25">
      <c r="A3886" s="1" t="s">
        <v>3881</v>
      </c>
      <c r="B3886" s="1" t="str">
        <f>VLOOKUP(A3886, Kickstarter!B:C, 2, FALSE)</f>
        <v>The Group M3 is striving to give one of the poorest towns in the country hope again this Easter Holiday.</v>
      </c>
      <c r="C3886" s="9">
        <f>VLOOKUP(A3886, Kickstarter!B:E, 3, FALSE)</f>
        <v>10000</v>
      </c>
      <c r="D3886">
        <f>VLOOKUP(A3886, Kickstarter!B:E, 4, FALSE)</f>
        <v>0</v>
      </c>
      <c r="E3886" t="str">
        <f>VLOOKUP(A3886, Kickstarter!B:F, 5, FALSE)</f>
        <v>canceled</v>
      </c>
      <c r="F3886" t="str">
        <f>VLOOKUP(A3886, Kickstarter!B:G, 6, FALSE)</f>
        <v>US</v>
      </c>
      <c r="G3886" t="str">
        <f>VLOOKUP(A3886, Kickstarter!B:H, 7, FALSE)</f>
        <v>USD</v>
      </c>
      <c r="H3886">
        <f>VLOOKUP(A3886, Kickstarter!B:I, 8, FALSE)</f>
        <v>1427479192</v>
      </c>
    </row>
    <row r="3887" spans="1:8" ht="45" x14ac:dyDescent="0.25">
      <c r="A3887" s="1" t="s">
        <v>3882</v>
      </c>
      <c r="B3887" s="1" t="str">
        <f>VLOOKUP(A3887, Kickstarter!B:C, 2, FALSE)</f>
        <v>A LIVE musical spectacular theatrical experience of The Beatles recording sessions at Abbey Road Studios.</v>
      </c>
      <c r="C3887" s="9">
        <f>VLOOKUP(A3887, Kickstarter!B:E, 3, FALSE)</f>
        <v>375000</v>
      </c>
      <c r="D3887">
        <f>VLOOKUP(A3887, Kickstarter!B:E, 4, FALSE)</f>
        <v>0</v>
      </c>
      <c r="E3887" t="str">
        <f>VLOOKUP(A3887, Kickstarter!B:F, 5, FALSE)</f>
        <v>canceled</v>
      </c>
      <c r="F3887" t="str">
        <f>VLOOKUP(A3887, Kickstarter!B:G, 6, FALSE)</f>
        <v>US</v>
      </c>
      <c r="G3887" t="str">
        <f>VLOOKUP(A3887, Kickstarter!B:H, 7, FALSE)</f>
        <v>USD</v>
      </c>
      <c r="H3887">
        <f>VLOOKUP(A3887, Kickstarter!B:I, 8, FALSE)</f>
        <v>1462834191</v>
      </c>
    </row>
    <row r="3888" spans="1:8" ht="15.75" x14ac:dyDescent="0.25">
      <c r="A3888" s="1" t="s">
        <v>3883</v>
      </c>
      <c r="B3888" s="1">
        <f>VLOOKUP(A3888, Kickstarter!B:C, 2, FALSE)</f>
        <v>1</v>
      </c>
      <c r="C3888" s="9">
        <f>VLOOKUP(A3888, Kickstarter!B:E, 3, FALSE)</f>
        <v>10000</v>
      </c>
      <c r="D3888">
        <f>VLOOKUP(A3888, Kickstarter!B:E, 4, FALSE)</f>
        <v>0</v>
      </c>
      <c r="E3888" t="str">
        <f>VLOOKUP(A3888, Kickstarter!B:F, 5, FALSE)</f>
        <v>canceled</v>
      </c>
      <c r="F3888" t="str">
        <f>VLOOKUP(A3888, Kickstarter!B:G, 6, FALSE)</f>
        <v>AU</v>
      </c>
      <c r="G3888" t="str">
        <f>VLOOKUP(A3888, Kickstarter!B:H, 7, FALSE)</f>
        <v>AUD</v>
      </c>
      <c r="H3888">
        <f>VLOOKUP(A3888, Kickstarter!B:I, 8, FALSE)</f>
        <v>1418275702</v>
      </c>
    </row>
    <row r="3889" spans="1:8" ht="60" x14ac:dyDescent="0.25">
      <c r="A3889" s="1" t="s">
        <v>3884</v>
      </c>
      <c r="B3889" s="1" t="str">
        <f>VLOOKUP(A3889, Kickstarter!B:C, 2, FALSE)</f>
        <v>"SUPER!: An Original Musical" is an original work written by Ryan Hruza. This campaign is to fund the production and pay the cast/crew!</v>
      </c>
      <c r="C3889" s="9">
        <f>VLOOKUP(A3889, Kickstarter!B:E, 3, FALSE)</f>
        <v>2000</v>
      </c>
      <c r="D3889">
        <f>VLOOKUP(A3889, Kickstarter!B:E, 4, FALSE)</f>
        <v>35</v>
      </c>
      <c r="E3889" t="str">
        <f>VLOOKUP(A3889, Kickstarter!B:F, 5, FALSE)</f>
        <v>canceled</v>
      </c>
      <c r="F3889" t="str">
        <f>VLOOKUP(A3889, Kickstarter!B:G, 6, FALSE)</f>
        <v>US</v>
      </c>
      <c r="G3889" t="str">
        <f>VLOOKUP(A3889, Kickstarter!B:H, 7, FALSE)</f>
        <v>USD</v>
      </c>
      <c r="H3889">
        <f>VLOOKUP(A3889, Kickstarter!B:I, 8, FALSE)</f>
        <v>1430517600</v>
      </c>
    </row>
    <row r="3890" spans="1:8" ht="60" x14ac:dyDescent="0.25">
      <c r="A3890" s="1" t="s">
        <v>3885</v>
      </c>
      <c r="B3890" s="1" t="str">
        <f>VLOOKUP(A3890, Kickstarter!B:C, 2, FALSE)</f>
        <v>We are devising a vibrant new adaptation of Homer's The Odyssey featuring dynamic storytelling, stunning visuals and original music.</v>
      </c>
      <c r="C3890" s="9">
        <f>VLOOKUP(A3890, Kickstarter!B:E, 3, FALSE)</f>
        <v>2000</v>
      </c>
      <c r="D3890">
        <f>VLOOKUP(A3890, Kickstarter!B:E, 4, FALSE)</f>
        <v>542</v>
      </c>
      <c r="E3890" t="str">
        <f>VLOOKUP(A3890, Kickstarter!B:F, 5, FALSE)</f>
        <v>failed</v>
      </c>
      <c r="F3890" t="str">
        <f>VLOOKUP(A3890, Kickstarter!B:G, 6, FALSE)</f>
        <v>GB</v>
      </c>
      <c r="G3890" t="str">
        <f>VLOOKUP(A3890, Kickstarter!B:H, 7, FALSE)</f>
        <v>GBP</v>
      </c>
      <c r="H3890">
        <f>VLOOKUP(A3890, Kickstarter!B:I, 8, FALSE)</f>
        <v>1488114358</v>
      </c>
    </row>
    <row r="3891" spans="1:8" ht="45" x14ac:dyDescent="0.25">
      <c r="A3891" s="1" t="s">
        <v>3886</v>
      </c>
      <c r="B3891" s="1" t="str">
        <f>VLOOKUP(A3891, Kickstarter!B:C, 2, FALSE)</f>
        <v>A romantic comedy about a girl trying to figure out what to do with her life and an angel who comes to help her.</v>
      </c>
      <c r="C3891" s="9">
        <f>VLOOKUP(A3891, Kickstarter!B:E, 3, FALSE)</f>
        <v>8000</v>
      </c>
      <c r="D3891">
        <f>VLOOKUP(A3891, Kickstarter!B:E, 4, FALSE)</f>
        <v>118</v>
      </c>
      <c r="E3891" t="str">
        <f>VLOOKUP(A3891, Kickstarter!B:F, 5, FALSE)</f>
        <v>failed</v>
      </c>
      <c r="F3891" t="str">
        <f>VLOOKUP(A3891, Kickstarter!B:G, 6, FALSE)</f>
        <v>US</v>
      </c>
      <c r="G3891" t="str">
        <f>VLOOKUP(A3891, Kickstarter!B:H, 7, FALSE)</f>
        <v>USD</v>
      </c>
      <c r="H3891">
        <f>VLOOKUP(A3891, Kickstarter!B:I, 8, FALSE)</f>
        <v>1420413960</v>
      </c>
    </row>
    <row r="3892" spans="1:8" ht="60" x14ac:dyDescent="0.25">
      <c r="A3892" s="1" t="s">
        <v>3887</v>
      </c>
      <c r="B3892" s="1" t="str">
        <f>VLOOKUP(A3892, Kickstarter!B:C, 2, FALSE)</f>
        <v>Will Power Troupe is the only US group invited to perform in London's Shakespeare Festival. We need your help to bring the USA to UK!</v>
      </c>
      <c r="C3892" s="9">
        <f>VLOOKUP(A3892, Kickstarter!B:E, 3, FALSE)</f>
        <v>15000</v>
      </c>
      <c r="D3892">
        <f>VLOOKUP(A3892, Kickstarter!B:E, 4, FALSE)</f>
        <v>2524</v>
      </c>
      <c r="E3892" t="str">
        <f>VLOOKUP(A3892, Kickstarter!B:F, 5, FALSE)</f>
        <v>failed</v>
      </c>
      <c r="F3892" t="str">
        <f>VLOOKUP(A3892, Kickstarter!B:G, 6, FALSE)</f>
        <v>US</v>
      </c>
      <c r="G3892" t="str">
        <f>VLOOKUP(A3892, Kickstarter!B:H, 7, FALSE)</f>
        <v>USD</v>
      </c>
      <c r="H3892">
        <f>VLOOKUP(A3892, Kickstarter!B:I, 8, FALSE)</f>
        <v>1439662344</v>
      </c>
    </row>
    <row r="3893" spans="1:8" ht="30" x14ac:dyDescent="0.25">
      <c r="A3893" s="1" t="s">
        <v>3888</v>
      </c>
      <c r="B3893" s="1" t="str">
        <f>VLOOKUP(A3893, Kickstarter!B:C, 2, FALSE)</f>
        <v>A comedy about a mime who dreams of becoming a stand up comedian.</v>
      </c>
      <c r="C3893" s="9">
        <f>VLOOKUP(A3893, Kickstarter!B:E, 3, FALSE)</f>
        <v>800</v>
      </c>
      <c r="D3893">
        <f>VLOOKUP(A3893, Kickstarter!B:E, 4, FALSE)</f>
        <v>260</v>
      </c>
      <c r="E3893" t="str">
        <f>VLOOKUP(A3893, Kickstarter!B:F, 5, FALSE)</f>
        <v>failed</v>
      </c>
      <c r="F3893" t="str">
        <f>VLOOKUP(A3893, Kickstarter!B:G, 6, FALSE)</f>
        <v>US</v>
      </c>
      <c r="G3893" t="str">
        <f>VLOOKUP(A3893, Kickstarter!B:H, 7, FALSE)</f>
        <v>USD</v>
      </c>
      <c r="H3893">
        <f>VLOOKUP(A3893, Kickstarter!B:I, 8, FALSE)</f>
        <v>1427086740</v>
      </c>
    </row>
    <row r="3894" spans="1:8" ht="60" x14ac:dyDescent="0.25">
      <c r="A3894" s="1" t="s">
        <v>3889</v>
      </c>
      <c r="B3894" s="1" t="str">
        <f>VLOOKUP(A3894, Kickstarter!B:C, 2, FALSE)</f>
        <v>Saloon owner Gertude Blum mistrusts all men and scorns love, but sailor Harry Bales' romantic dreams force her to face her tragic past.</v>
      </c>
      <c r="C3894" s="9">
        <f>VLOOKUP(A3894, Kickstarter!B:E, 3, FALSE)</f>
        <v>1000</v>
      </c>
      <c r="D3894">
        <f>VLOOKUP(A3894, Kickstarter!B:E, 4, FALSE)</f>
        <v>0</v>
      </c>
      <c r="E3894" t="str">
        <f>VLOOKUP(A3894, Kickstarter!B:F, 5, FALSE)</f>
        <v>failed</v>
      </c>
      <c r="F3894" t="str">
        <f>VLOOKUP(A3894, Kickstarter!B:G, 6, FALSE)</f>
        <v>US</v>
      </c>
      <c r="G3894" t="str">
        <f>VLOOKUP(A3894, Kickstarter!B:H, 7, FALSE)</f>
        <v>USD</v>
      </c>
      <c r="H3894">
        <f>VLOOKUP(A3894, Kickstarter!B:I, 8, FALSE)</f>
        <v>1408863600</v>
      </c>
    </row>
    <row r="3895" spans="1:8" ht="60" x14ac:dyDescent="0.25">
      <c r="A3895" s="1" t="s">
        <v>3890</v>
      </c>
      <c r="B3895" s="1" t="str">
        <f>VLOOKUP(A3895, Kickstarter!B:C, 2, FALSE)</f>
        <v>An inspiring story of a young girl's journey from childhood to adulthood told through monologue, dialogue, poetry and music and dance.</v>
      </c>
      <c r="C3895" s="9">
        <f>VLOOKUP(A3895, Kickstarter!B:E, 3, FALSE)</f>
        <v>50000</v>
      </c>
      <c r="D3895">
        <f>VLOOKUP(A3895, Kickstarter!B:E, 4, FALSE)</f>
        <v>10775</v>
      </c>
      <c r="E3895" t="str">
        <f>VLOOKUP(A3895, Kickstarter!B:F, 5, FALSE)</f>
        <v>failed</v>
      </c>
      <c r="F3895" t="str">
        <f>VLOOKUP(A3895, Kickstarter!B:G, 6, FALSE)</f>
        <v>US</v>
      </c>
      <c r="G3895" t="str">
        <f>VLOOKUP(A3895, Kickstarter!B:H, 7, FALSE)</f>
        <v>USD</v>
      </c>
      <c r="H3895">
        <f>VLOOKUP(A3895, Kickstarter!B:I, 8, FALSE)</f>
        <v>1404194400</v>
      </c>
    </row>
    <row r="3896" spans="1:8" ht="60" x14ac:dyDescent="0.25">
      <c r="A3896" s="1" t="s">
        <v>3891</v>
      </c>
      <c r="B3896" s="1" t="str">
        <f>VLOOKUP(A3896, Kickstarter!B:C, 2, FALSE)</f>
        <v>Ryan and Vanessa are hosting Christmas for the first time but instead of a happy celebration, they get a hilarious survival situation.</v>
      </c>
      <c r="C3896" s="9">
        <f>VLOOKUP(A3896, Kickstarter!B:E, 3, FALSE)</f>
        <v>15000</v>
      </c>
      <c r="D3896">
        <f>VLOOKUP(A3896, Kickstarter!B:E, 4, FALSE)</f>
        <v>520</v>
      </c>
      <c r="E3896" t="str">
        <f>VLOOKUP(A3896, Kickstarter!B:F, 5, FALSE)</f>
        <v>failed</v>
      </c>
      <c r="F3896" t="str">
        <f>VLOOKUP(A3896, Kickstarter!B:G, 6, FALSE)</f>
        <v>US</v>
      </c>
      <c r="G3896" t="str">
        <f>VLOOKUP(A3896, Kickstarter!B:H, 7, FALSE)</f>
        <v>USD</v>
      </c>
      <c r="H3896">
        <f>VLOOKUP(A3896, Kickstarter!B:I, 8, FALSE)</f>
        <v>1481000340</v>
      </c>
    </row>
    <row r="3897" spans="1:8" ht="60" x14ac:dyDescent="0.25">
      <c r="A3897" s="1" t="s">
        <v>3892</v>
      </c>
      <c r="B3897" s="1" t="str">
        <f>VLOOKUP(A3897, Kickstarter!B:C, 2, FALSE)</f>
        <v>A Transgender makeup artist calls into question the loyalty of her best friend in a 1980's circus while dealing with her dying mother.</v>
      </c>
      <c r="C3897" s="9">
        <f>VLOOKUP(A3897, Kickstarter!B:E, 3, FALSE)</f>
        <v>1000</v>
      </c>
      <c r="D3897">
        <f>VLOOKUP(A3897, Kickstarter!B:E, 4, FALSE)</f>
        <v>50</v>
      </c>
      <c r="E3897" t="str">
        <f>VLOOKUP(A3897, Kickstarter!B:F, 5, FALSE)</f>
        <v>failed</v>
      </c>
      <c r="F3897" t="str">
        <f>VLOOKUP(A3897, Kickstarter!B:G, 6, FALSE)</f>
        <v>US</v>
      </c>
      <c r="G3897" t="str">
        <f>VLOOKUP(A3897, Kickstarter!B:H, 7, FALSE)</f>
        <v>USD</v>
      </c>
      <c r="H3897">
        <f>VLOOKUP(A3897, Kickstarter!B:I, 8, FALSE)</f>
        <v>1425103218</v>
      </c>
    </row>
    <row r="3898" spans="1:8" ht="60" x14ac:dyDescent="0.25">
      <c r="A3898" s="1" t="s">
        <v>3893</v>
      </c>
      <c r="B3898" s="1" t="str">
        <f>VLOOKUP(A3898, Kickstarter!B:C, 2, FALSE)</f>
        <v>Yorick and Co. is a comedy about a struggling theatre company whose mysterious benefactor starts haunting the show!</v>
      </c>
      <c r="C3898" s="9">
        <f>VLOOKUP(A3898, Kickstarter!B:E, 3, FALSE)</f>
        <v>1600</v>
      </c>
      <c r="D3898">
        <f>VLOOKUP(A3898, Kickstarter!B:E, 4, FALSE)</f>
        <v>170</v>
      </c>
      <c r="E3898" t="str">
        <f>VLOOKUP(A3898, Kickstarter!B:F, 5, FALSE)</f>
        <v>failed</v>
      </c>
      <c r="F3898" t="str">
        <f>VLOOKUP(A3898, Kickstarter!B:G, 6, FALSE)</f>
        <v>US</v>
      </c>
      <c r="G3898" t="str">
        <f>VLOOKUP(A3898, Kickstarter!B:H, 7, FALSE)</f>
        <v>USD</v>
      </c>
      <c r="H3898">
        <f>VLOOKUP(A3898, Kickstarter!B:I, 8, FALSE)</f>
        <v>1402979778</v>
      </c>
    </row>
    <row r="3899" spans="1:8" ht="60" x14ac:dyDescent="0.25">
      <c r="A3899" s="1" t="s">
        <v>3894</v>
      </c>
      <c r="B3899" s="1" t="str">
        <f>VLOOKUP(A3899, Kickstarter!B:C, 2, FALSE)</f>
        <v>Help us to put on a production of Terry Pratchett's Wyrd Sisters, an ambitions show for our theatre but one I believe we can do.</v>
      </c>
      <c r="C3899" s="9">
        <f>VLOOKUP(A3899, Kickstarter!B:E, 3, FALSE)</f>
        <v>2500</v>
      </c>
      <c r="D3899">
        <f>VLOOKUP(A3899, Kickstarter!B:E, 4, FALSE)</f>
        <v>440</v>
      </c>
      <c r="E3899" t="str">
        <f>VLOOKUP(A3899, Kickstarter!B:F, 5, FALSE)</f>
        <v>failed</v>
      </c>
      <c r="F3899" t="str">
        <f>VLOOKUP(A3899, Kickstarter!B:G, 6, FALSE)</f>
        <v>NZ</v>
      </c>
      <c r="G3899" t="str">
        <f>VLOOKUP(A3899, Kickstarter!B:H, 7, FALSE)</f>
        <v>NZD</v>
      </c>
      <c r="H3899">
        <f>VLOOKUP(A3899, Kickstarter!B:I, 8, FALSE)</f>
        <v>1420750683</v>
      </c>
    </row>
    <row r="3900" spans="1:8" ht="60" x14ac:dyDescent="0.25">
      <c r="A3900" s="1" t="s">
        <v>3895</v>
      </c>
      <c r="B3900" s="1" t="str">
        <f>VLOOKUP(A3900, Kickstarter!B:C, 2, FALSE)</f>
        <v>'Somewhere you know, nowhere you've been' a theatrical 
re-imagining of Walthamstowâ€™s past acted out beneath big skies in the marshes.</v>
      </c>
      <c r="C3900" s="9">
        <f>VLOOKUP(A3900, Kickstarter!B:E, 3, FALSE)</f>
        <v>2500</v>
      </c>
      <c r="D3900">
        <f>VLOOKUP(A3900, Kickstarter!B:E, 4, FALSE)</f>
        <v>814</v>
      </c>
      <c r="E3900" t="str">
        <f>VLOOKUP(A3900, Kickstarter!B:F, 5, FALSE)</f>
        <v>failed</v>
      </c>
      <c r="F3900" t="str">
        <f>VLOOKUP(A3900, Kickstarter!B:G, 6, FALSE)</f>
        <v>GB</v>
      </c>
      <c r="G3900" t="str">
        <f>VLOOKUP(A3900, Kickstarter!B:H, 7, FALSE)</f>
        <v>GBP</v>
      </c>
      <c r="H3900">
        <f>VLOOKUP(A3900, Kickstarter!B:I, 8, FALSE)</f>
        <v>1439827200</v>
      </c>
    </row>
    <row r="3901" spans="1:8" ht="45" x14ac:dyDescent="0.25">
      <c r="A3901" s="1" t="s">
        <v>3896</v>
      </c>
      <c r="B3901" s="1" t="str">
        <f>VLOOKUP(A3901, Kickstarter!B:C, 2, FALSE)</f>
        <v>More than just a play, RAIN is an outreach to hurting people who feel disengaged or rejected by others.</v>
      </c>
      <c r="C3901" s="9">
        <f>VLOOKUP(A3901, Kickstarter!B:E, 3, FALSE)</f>
        <v>10000</v>
      </c>
      <c r="D3901">
        <f>VLOOKUP(A3901, Kickstarter!B:E, 4, FALSE)</f>
        <v>125</v>
      </c>
      <c r="E3901" t="str">
        <f>VLOOKUP(A3901, Kickstarter!B:F, 5, FALSE)</f>
        <v>failed</v>
      </c>
      <c r="F3901" t="str">
        <f>VLOOKUP(A3901, Kickstarter!B:G, 6, FALSE)</f>
        <v>US</v>
      </c>
      <c r="G3901" t="str">
        <f>VLOOKUP(A3901, Kickstarter!B:H, 7, FALSE)</f>
        <v>USD</v>
      </c>
      <c r="H3901">
        <f>VLOOKUP(A3901, Kickstarter!B:I, 8, FALSE)</f>
        <v>1407868561</v>
      </c>
    </row>
    <row r="3902" spans="1:8" ht="45" x14ac:dyDescent="0.25">
      <c r="A3902" s="1" t="s">
        <v>3897</v>
      </c>
      <c r="B3902" s="1" t="str">
        <f>VLOOKUP(A3902, Kickstarter!B:C, 2, FALSE)</f>
        <v>HUB Theatre Group collaborates with local artists to present John Logan's RED to the community.</v>
      </c>
      <c r="C3902" s="9">
        <f>VLOOKUP(A3902, Kickstarter!B:E, 3, FALSE)</f>
        <v>2500</v>
      </c>
      <c r="D3902">
        <f>VLOOKUP(A3902, Kickstarter!B:E, 4, FALSE)</f>
        <v>135</v>
      </c>
      <c r="E3902" t="str">
        <f>VLOOKUP(A3902, Kickstarter!B:F, 5, FALSE)</f>
        <v>failed</v>
      </c>
      <c r="F3902" t="str">
        <f>VLOOKUP(A3902, Kickstarter!B:G, 6, FALSE)</f>
        <v>US</v>
      </c>
      <c r="G3902" t="str">
        <f>VLOOKUP(A3902, Kickstarter!B:H, 7, FALSE)</f>
        <v>USD</v>
      </c>
      <c r="H3902">
        <f>VLOOKUP(A3902, Kickstarter!B:I, 8, FALSE)</f>
        <v>1433988791</v>
      </c>
    </row>
    <row r="3903" spans="1:8" ht="60" x14ac:dyDescent="0.25">
      <c r="A3903" s="1" t="s">
        <v>3898</v>
      </c>
      <c r="B3903" s="1" t="str">
        <f>VLOOKUP(A3903, Kickstarter!B:C, 2, FALSE)</f>
        <v>"De Lewe" deals with the critical issues within today's youth. It reminds us that standing together is stronger than falling apart.</v>
      </c>
      <c r="C3903" s="9">
        <f>VLOOKUP(A3903, Kickstarter!B:E, 3, FALSE)</f>
        <v>3000</v>
      </c>
      <c r="D3903">
        <f>VLOOKUP(A3903, Kickstarter!B:E, 4, FALSE)</f>
        <v>25</v>
      </c>
      <c r="E3903" t="str">
        <f>VLOOKUP(A3903, Kickstarter!B:F, 5, FALSE)</f>
        <v>failed</v>
      </c>
      <c r="F3903" t="str">
        <f>VLOOKUP(A3903, Kickstarter!B:G, 6, FALSE)</f>
        <v>US</v>
      </c>
      <c r="G3903" t="str">
        <f>VLOOKUP(A3903, Kickstarter!B:H, 7, FALSE)</f>
        <v>USD</v>
      </c>
      <c r="H3903">
        <f>VLOOKUP(A3903, Kickstarter!B:I, 8, FALSE)</f>
        <v>1450554599</v>
      </c>
    </row>
    <row r="3904" spans="1:8" ht="60" x14ac:dyDescent="0.25">
      <c r="A3904" s="1" t="s">
        <v>3899</v>
      </c>
      <c r="B3904" s="1" t="str">
        <f>VLOOKUP(A3904, Kickstarter!B:C, 2, FALSE)</f>
        <v>Love, Sex and Apps is a double bill exploring the way in which we are both connected and disconnected with those around us.</v>
      </c>
      <c r="C3904" s="9">
        <f>VLOOKUP(A3904, Kickstarter!B:E, 3, FALSE)</f>
        <v>3000</v>
      </c>
      <c r="D3904">
        <f>VLOOKUP(A3904, Kickstarter!B:E, 4, FALSE)</f>
        <v>1465</v>
      </c>
      <c r="E3904" t="str">
        <f>VLOOKUP(A3904, Kickstarter!B:F, 5, FALSE)</f>
        <v>failed</v>
      </c>
      <c r="F3904" t="str">
        <f>VLOOKUP(A3904, Kickstarter!B:G, 6, FALSE)</f>
        <v>GB</v>
      </c>
      <c r="G3904" t="str">
        <f>VLOOKUP(A3904, Kickstarter!B:H, 7, FALSE)</f>
        <v>GBP</v>
      </c>
      <c r="H3904">
        <f>VLOOKUP(A3904, Kickstarter!B:I, 8, FALSE)</f>
        <v>1479125642</v>
      </c>
    </row>
    <row r="3905" spans="1:8" ht="60" x14ac:dyDescent="0.25">
      <c r="A3905" s="1" t="s">
        <v>3900</v>
      </c>
      <c r="B3905" s="1" t="str">
        <f>VLOOKUP(A3905, Kickstarter!B:C, 2, FALSE)</f>
        <v>Based on the novel â€œKnow Thy Lawâ€, this powerful play gives the insight and understanding of the power of knowing the law of the land.</v>
      </c>
      <c r="C3905" s="9">
        <f>VLOOKUP(A3905, Kickstarter!B:E, 3, FALSE)</f>
        <v>1500</v>
      </c>
      <c r="D3905">
        <f>VLOOKUP(A3905, Kickstarter!B:E, 4, FALSE)</f>
        <v>0</v>
      </c>
      <c r="E3905" t="str">
        <f>VLOOKUP(A3905, Kickstarter!B:F, 5, FALSE)</f>
        <v>failed</v>
      </c>
      <c r="F3905" t="str">
        <f>VLOOKUP(A3905, Kickstarter!B:G, 6, FALSE)</f>
        <v>US</v>
      </c>
      <c r="G3905" t="str">
        <f>VLOOKUP(A3905, Kickstarter!B:H, 7, FALSE)</f>
        <v>USD</v>
      </c>
      <c r="H3905">
        <f>VLOOKUP(A3905, Kickstarter!B:I, 8, FALSE)</f>
        <v>1439581080</v>
      </c>
    </row>
    <row r="3906" spans="1:8" ht="30" x14ac:dyDescent="0.25">
      <c r="A3906" s="1" t="s">
        <v>3901</v>
      </c>
      <c r="B3906" s="1" t="str">
        <f>VLOOKUP(A3906, Kickstarter!B:C, 2, FALSE)</f>
        <v>A play that will cover 4000 years of black history.</v>
      </c>
      <c r="C3906" s="9">
        <f>VLOOKUP(A3906, Kickstarter!B:E, 3, FALSE)</f>
        <v>10000</v>
      </c>
      <c r="D3906">
        <f>VLOOKUP(A3906, Kickstarter!B:E, 4, FALSE)</f>
        <v>3</v>
      </c>
      <c r="E3906" t="str">
        <f>VLOOKUP(A3906, Kickstarter!B:F, 5, FALSE)</f>
        <v>failed</v>
      </c>
      <c r="F3906" t="str">
        <f>VLOOKUP(A3906, Kickstarter!B:G, 6, FALSE)</f>
        <v>US</v>
      </c>
      <c r="G3906" t="str">
        <f>VLOOKUP(A3906, Kickstarter!B:H, 7, FALSE)</f>
        <v>USD</v>
      </c>
      <c r="H3906">
        <f>VLOOKUP(A3906, Kickstarter!B:I, 8, FALSE)</f>
        <v>1429074240</v>
      </c>
    </row>
    <row r="3907" spans="1:8" ht="60" x14ac:dyDescent="0.25">
      <c r="A3907" s="1" t="s">
        <v>3902</v>
      </c>
      <c r="B3907" s="1" t="str">
        <f>VLOOKUP(A3907, Kickstarter!B:C, 2, FALSE)</f>
        <v>"STAIRCASES" is a piece of collaborative new writing exploring 'L'esprit de l'escalier', or the conversations you wish you could have.</v>
      </c>
      <c r="C3907" s="9">
        <f>VLOOKUP(A3907, Kickstarter!B:E, 3, FALSE)</f>
        <v>1500</v>
      </c>
      <c r="D3907">
        <f>VLOOKUP(A3907, Kickstarter!B:E, 4, FALSE)</f>
        <v>173</v>
      </c>
      <c r="E3907" t="str">
        <f>VLOOKUP(A3907, Kickstarter!B:F, 5, FALSE)</f>
        <v>failed</v>
      </c>
      <c r="F3907" t="str">
        <f>VLOOKUP(A3907, Kickstarter!B:G, 6, FALSE)</f>
        <v>GB</v>
      </c>
      <c r="G3907" t="str">
        <f>VLOOKUP(A3907, Kickstarter!B:H, 7, FALSE)</f>
        <v>GBP</v>
      </c>
      <c r="H3907">
        <f>VLOOKUP(A3907, Kickstarter!B:I, 8, FALSE)</f>
        <v>1434063600</v>
      </c>
    </row>
    <row r="3908" spans="1:8" ht="45" x14ac:dyDescent="0.25">
      <c r="A3908" s="1" t="s">
        <v>3903</v>
      </c>
      <c r="B3908" s="1" t="str">
        <f>VLOOKUP(A3908, Kickstarter!B:C, 2, FALSE)</f>
        <v>We will workshop, stage and develop new writing, devised work and adaptations. A joyful leap into the possibilities of an idea!</v>
      </c>
      <c r="C3908" s="9">
        <f>VLOOKUP(A3908, Kickstarter!B:E, 3, FALSE)</f>
        <v>1500</v>
      </c>
      <c r="D3908">
        <f>VLOOKUP(A3908, Kickstarter!B:E, 4, FALSE)</f>
        <v>1010</v>
      </c>
      <c r="E3908" t="str">
        <f>VLOOKUP(A3908, Kickstarter!B:F, 5, FALSE)</f>
        <v>failed</v>
      </c>
      <c r="F3908" t="str">
        <f>VLOOKUP(A3908, Kickstarter!B:G, 6, FALSE)</f>
        <v>GB</v>
      </c>
      <c r="G3908" t="str">
        <f>VLOOKUP(A3908, Kickstarter!B:H, 7, FALSE)</f>
        <v>GBP</v>
      </c>
      <c r="H3908">
        <f>VLOOKUP(A3908, Kickstarter!B:I, 8, FALSE)</f>
        <v>1435325100</v>
      </c>
    </row>
    <row r="3909" spans="1:8" ht="45" x14ac:dyDescent="0.25">
      <c r="A3909" s="1" t="s">
        <v>3904</v>
      </c>
      <c r="B3909" s="1" t="str">
        <f>VLOOKUP(A3909, Kickstarter!B:C, 2, FALSE)</f>
        <v>Burqa&amp;Rifle dramatizes the  encounter between two women -- a vigilante and a convert to Islam.</v>
      </c>
      <c r="C3909" s="9">
        <f>VLOOKUP(A3909, Kickstarter!B:E, 3, FALSE)</f>
        <v>1000</v>
      </c>
      <c r="D3909">
        <f>VLOOKUP(A3909, Kickstarter!B:E, 4, FALSE)</f>
        <v>153</v>
      </c>
      <c r="E3909" t="str">
        <f>VLOOKUP(A3909, Kickstarter!B:F, 5, FALSE)</f>
        <v>failed</v>
      </c>
      <c r="F3909" t="str">
        <f>VLOOKUP(A3909, Kickstarter!B:G, 6, FALSE)</f>
        <v>US</v>
      </c>
      <c r="G3909" t="str">
        <f>VLOOKUP(A3909, Kickstarter!B:H, 7, FALSE)</f>
        <v>USD</v>
      </c>
      <c r="H3909">
        <f>VLOOKUP(A3909, Kickstarter!B:I, 8, FALSE)</f>
        <v>1414354080</v>
      </c>
    </row>
    <row r="3910" spans="1:8" ht="60" x14ac:dyDescent="0.25">
      <c r="A3910" s="1" t="s">
        <v>3905</v>
      </c>
      <c r="B3910" s="1" t="str">
        <f>VLOOKUP(A3910, Kickstarter!B:C, 2, FALSE)</f>
        <v>Death splits apart twin brothers in a questionable car accident. They shared dreams, and now they must share trials in the unknown.</v>
      </c>
      <c r="C3910" s="9">
        <f>VLOOKUP(A3910, Kickstarter!B:E, 3, FALSE)</f>
        <v>750</v>
      </c>
      <c r="D3910">
        <f>VLOOKUP(A3910, Kickstarter!B:E, 4, FALSE)</f>
        <v>65</v>
      </c>
      <c r="E3910" t="str">
        <f>VLOOKUP(A3910, Kickstarter!B:F, 5, FALSE)</f>
        <v>failed</v>
      </c>
      <c r="F3910" t="str">
        <f>VLOOKUP(A3910, Kickstarter!B:G, 6, FALSE)</f>
        <v>US</v>
      </c>
      <c r="G3910" t="str">
        <f>VLOOKUP(A3910, Kickstarter!B:H, 7, FALSE)</f>
        <v>USD</v>
      </c>
      <c r="H3910">
        <f>VLOOKUP(A3910, Kickstarter!B:I, 8, FALSE)</f>
        <v>1406603696</v>
      </c>
    </row>
    <row r="3911" spans="1:8" ht="45" x14ac:dyDescent="0.25">
      <c r="A3911" s="1" t="s">
        <v>3906</v>
      </c>
      <c r="B3911" s="1" t="str">
        <f>VLOOKUP(A3911, Kickstarter!B:C, 2, FALSE)</f>
        <v>I am trying to put on a gospel comedy stage play that is full of laughter and life lessons as well that will change your life forever,</v>
      </c>
      <c r="C3911" s="9">
        <f>VLOOKUP(A3911, Kickstarter!B:E, 3, FALSE)</f>
        <v>60000</v>
      </c>
      <c r="D3911">
        <f>VLOOKUP(A3911, Kickstarter!B:E, 4, FALSE)</f>
        <v>135</v>
      </c>
      <c r="E3911" t="str">
        <f>VLOOKUP(A3911, Kickstarter!B:F, 5, FALSE)</f>
        <v>failed</v>
      </c>
      <c r="F3911" t="str">
        <f>VLOOKUP(A3911, Kickstarter!B:G, 6, FALSE)</f>
        <v>US</v>
      </c>
      <c r="G3911" t="str">
        <f>VLOOKUP(A3911, Kickstarter!B:H, 7, FALSE)</f>
        <v>USD</v>
      </c>
      <c r="H3911">
        <f>VLOOKUP(A3911, Kickstarter!B:I, 8, FALSE)</f>
        <v>1410424642</v>
      </c>
    </row>
    <row r="3912" spans="1:8" ht="45" x14ac:dyDescent="0.25">
      <c r="A3912" s="1" t="s">
        <v>3907</v>
      </c>
      <c r="B3912" s="1" t="str">
        <f>VLOOKUP(A3912, Kickstarter!B:C, 2, FALSE)</f>
        <v>Join Sherlock Holmes and Dr. Watson as the first adventure together is dramatized live on-stage!  The game is afoot!</v>
      </c>
      <c r="C3912" s="9">
        <f>VLOOKUP(A3912, Kickstarter!B:E, 3, FALSE)</f>
        <v>6000</v>
      </c>
      <c r="D3912">
        <f>VLOOKUP(A3912, Kickstarter!B:E, 4, FALSE)</f>
        <v>185</v>
      </c>
      <c r="E3912" t="str">
        <f>VLOOKUP(A3912, Kickstarter!B:F, 5, FALSE)</f>
        <v>failed</v>
      </c>
      <c r="F3912" t="str">
        <f>VLOOKUP(A3912, Kickstarter!B:G, 6, FALSE)</f>
        <v>US</v>
      </c>
      <c r="G3912" t="str">
        <f>VLOOKUP(A3912, Kickstarter!B:H, 7, FALSE)</f>
        <v>USD</v>
      </c>
      <c r="H3912">
        <f>VLOOKUP(A3912, Kickstarter!B:I, 8, FALSE)</f>
        <v>1441649397</v>
      </c>
    </row>
    <row r="3913" spans="1:8" ht="45" x14ac:dyDescent="0.25">
      <c r="A3913" s="1" t="s">
        <v>3908</v>
      </c>
      <c r="B3913" s="1" t="str">
        <f>VLOOKUP(A3913, Kickstarter!B:C, 2, FALSE)</f>
        <v>â€˜Ministers of Graceâ€™ imagines what the movie Ghostbusters would be like if written by William Shakespeare.</v>
      </c>
      <c r="C3913" s="9">
        <f>VLOOKUP(A3913, Kickstarter!B:E, 3, FALSE)</f>
        <v>8000</v>
      </c>
      <c r="D3913">
        <f>VLOOKUP(A3913, Kickstarter!B:E, 4, FALSE)</f>
        <v>2993</v>
      </c>
      <c r="E3913" t="str">
        <f>VLOOKUP(A3913, Kickstarter!B:F, 5, FALSE)</f>
        <v>failed</v>
      </c>
      <c r="F3913" t="str">
        <f>VLOOKUP(A3913, Kickstarter!B:G, 6, FALSE)</f>
        <v>US</v>
      </c>
      <c r="G3913" t="str">
        <f>VLOOKUP(A3913, Kickstarter!B:H, 7, FALSE)</f>
        <v>USD</v>
      </c>
      <c r="H3913">
        <f>VLOOKUP(A3913, Kickstarter!B:I, 8, FALSE)</f>
        <v>1417033777</v>
      </c>
    </row>
    <row r="3914" spans="1:8" ht="45" x14ac:dyDescent="0.25">
      <c r="A3914" s="1" t="s">
        <v>3909</v>
      </c>
      <c r="B3914" s="1" t="str">
        <f>VLOOKUP(A3914, Kickstarter!B:C, 2, FALSE)</f>
        <v>Producing &amp; directing Jake's Women by Neil Simon opening July 9 and running through July 26 for Sonoma Arts Live</v>
      </c>
      <c r="C3914" s="9">
        <f>VLOOKUP(A3914, Kickstarter!B:E, 3, FALSE)</f>
        <v>15000</v>
      </c>
      <c r="D3914">
        <f>VLOOKUP(A3914, Kickstarter!B:E, 4, FALSE)</f>
        <v>1</v>
      </c>
      <c r="E3914" t="str">
        <f>VLOOKUP(A3914, Kickstarter!B:F, 5, FALSE)</f>
        <v>failed</v>
      </c>
      <c r="F3914" t="str">
        <f>VLOOKUP(A3914, Kickstarter!B:G, 6, FALSE)</f>
        <v>US</v>
      </c>
      <c r="G3914" t="str">
        <f>VLOOKUP(A3914, Kickstarter!B:H, 7, FALSE)</f>
        <v>USD</v>
      </c>
      <c r="H3914">
        <f>VLOOKUP(A3914, Kickstarter!B:I, 8, FALSE)</f>
        <v>1429936500</v>
      </c>
    </row>
    <row r="3915" spans="1:8" ht="45" x14ac:dyDescent="0.25">
      <c r="A3915" s="1" t="s">
        <v>3910</v>
      </c>
      <c r="B3915" s="1" t="str">
        <f>VLOOKUP(A3915, Kickstarter!B:C, 2, FALSE)</f>
        <v>â€œNo amount of fire or freshness can challenge what a man will store up in his ghostly heart.â€ â€“ The Great Gatsby</v>
      </c>
      <c r="C3915" s="9">
        <f>VLOOKUP(A3915, Kickstarter!B:E, 3, FALSE)</f>
        <v>10000</v>
      </c>
      <c r="D3915">
        <f>VLOOKUP(A3915, Kickstarter!B:E, 4, FALSE)</f>
        <v>1000</v>
      </c>
      <c r="E3915" t="str">
        <f>VLOOKUP(A3915, Kickstarter!B:F, 5, FALSE)</f>
        <v>failed</v>
      </c>
      <c r="F3915" t="str">
        <f>VLOOKUP(A3915, Kickstarter!B:G, 6, FALSE)</f>
        <v>US</v>
      </c>
      <c r="G3915" t="str">
        <f>VLOOKUP(A3915, Kickstarter!B:H, 7, FALSE)</f>
        <v>USD</v>
      </c>
      <c r="H3915">
        <f>VLOOKUP(A3915, Kickstarter!B:I, 8, FALSE)</f>
        <v>1448863449</v>
      </c>
    </row>
    <row r="3916" spans="1:8" ht="60" x14ac:dyDescent="0.25">
      <c r="A3916" s="1" t="s">
        <v>3911</v>
      </c>
      <c r="B3916" s="1" t="str">
        <f>VLOOKUP(A3916, Kickstarter!B:C, 2, FALSE)</f>
        <v>Bots &amp; Barrals and StoneCrabs Theatre are excited to present the UK premiere of Guillem Clua's powerful Catalan drama Skin in Flames.</v>
      </c>
      <c r="C3916" s="9">
        <f>VLOOKUP(A3916, Kickstarter!B:E, 3, FALSE)</f>
        <v>2500</v>
      </c>
      <c r="D3916">
        <f>VLOOKUP(A3916, Kickstarter!B:E, 4, FALSE)</f>
        <v>909</v>
      </c>
      <c r="E3916" t="str">
        <f>VLOOKUP(A3916, Kickstarter!B:F, 5, FALSE)</f>
        <v>failed</v>
      </c>
      <c r="F3916" t="str">
        <f>VLOOKUP(A3916, Kickstarter!B:G, 6, FALSE)</f>
        <v>GB</v>
      </c>
      <c r="G3916" t="str">
        <f>VLOOKUP(A3916, Kickstarter!B:H, 7, FALSE)</f>
        <v>GBP</v>
      </c>
      <c r="H3916">
        <f>VLOOKUP(A3916, Kickstarter!B:I, 8, FALSE)</f>
        <v>1431298740</v>
      </c>
    </row>
    <row r="3917" spans="1:8" ht="60" x14ac:dyDescent="0.25">
      <c r="A3917" s="1" t="s">
        <v>3912</v>
      </c>
      <c r="B3917" s="1" t="str">
        <f>VLOOKUP(A3917, Kickstarter!B:C, 2, FALSE)</f>
        <v>Following the enormous success of Hardcross, we are looking for new ways to bring this wonderful play to a wider audience.</v>
      </c>
      <c r="C3917" s="9">
        <f>VLOOKUP(A3917, Kickstarter!B:E, 3, FALSE)</f>
        <v>1500</v>
      </c>
      <c r="D3917">
        <f>VLOOKUP(A3917, Kickstarter!B:E, 4, FALSE)</f>
        <v>5</v>
      </c>
      <c r="E3917" t="str">
        <f>VLOOKUP(A3917, Kickstarter!B:F, 5, FALSE)</f>
        <v>failed</v>
      </c>
      <c r="F3917" t="str">
        <f>VLOOKUP(A3917, Kickstarter!B:G, 6, FALSE)</f>
        <v>GB</v>
      </c>
      <c r="G3917" t="str">
        <f>VLOOKUP(A3917, Kickstarter!B:H, 7, FALSE)</f>
        <v>GBP</v>
      </c>
      <c r="H3917">
        <f>VLOOKUP(A3917, Kickstarter!B:I, 8, FALSE)</f>
        <v>1464824309</v>
      </c>
    </row>
    <row r="3918" spans="1:8" ht="60" x14ac:dyDescent="0.25">
      <c r="A3918" s="1" t="s">
        <v>3913</v>
      </c>
      <c r="B3918" s="1" t="str">
        <f>VLOOKUP(A3918, Kickstarter!B:C, 2, FALSE)</f>
        <v>We're a small group of University students who need a little help making our final exam production the best product possible.</v>
      </c>
      <c r="C3918" s="9">
        <f>VLOOKUP(A3918, Kickstarter!B:E, 3, FALSE)</f>
        <v>2000</v>
      </c>
      <c r="D3918">
        <f>VLOOKUP(A3918, Kickstarter!B:E, 4, FALSE)</f>
        <v>0</v>
      </c>
      <c r="E3918" t="str">
        <f>VLOOKUP(A3918, Kickstarter!B:F, 5, FALSE)</f>
        <v>failed</v>
      </c>
      <c r="F3918" t="str">
        <f>VLOOKUP(A3918, Kickstarter!B:G, 6, FALSE)</f>
        <v>DK</v>
      </c>
      <c r="G3918" t="str">
        <f>VLOOKUP(A3918, Kickstarter!B:H, 7, FALSE)</f>
        <v>DKK</v>
      </c>
      <c r="H3918">
        <f>VLOOKUP(A3918, Kickstarter!B:I, 8, FALSE)</f>
        <v>1464952752</v>
      </c>
    </row>
    <row r="3919" spans="1:8" ht="45" x14ac:dyDescent="0.25">
      <c r="A3919" s="1" t="s">
        <v>3914</v>
      </c>
      <c r="B3919" s="1" t="str">
        <f>VLOOKUP(A3919, Kickstarter!B:C, 2, FALSE)</f>
        <v>We place the actors and script to the fore, with productions stripped down to barest level, aiming to make theatre accessible.</v>
      </c>
      <c r="C3919" s="9">
        <f>VLOOKUP(A3919, Kickstarter!B:E, 3, FALSE)</f>
        <v>3500</v>
      </c>
      <c r="D3919">
        <f>VLOOKUP(A3919, Kickstarter!B:E, 4, FALSE)</f>
        <v>10</v>
      </c>
      <c r="E3919" t="str">
        <f>VLOOKUP(A3919, Kickstarter!B:F, 5, FALSE)</f>
        <v>failed</v>
      </c>
      <c r="F3919" t="str">
        <f>VLOOKUP(A3919, Kickstarter!B:G, 6, FALSE)</f>
        <v>GB</v>
      </c>
      <c r="G3919" t="str">
        <f>VLOOKUP(A3919, Kickstarter!B:H, 7, FALSE)</f>
        <v>GBP</v>
      </c>
      <c r="H3919">
        <f>VLOOKUP(A3919, Kickstarter!B:I, 8, FALSE)</f>
        <v>1410439161</v>
      </c>
    </row>
    <row r="3920" spans="1:8" ht="60" x14ac:dyDescent="0.25">
      <c r="A3920" s="1" t="s">
        <v>3915</v>
      </c>
      <c r="B3920" s="1" t="str">
        <f>VLOOKUP(A3920, Kickstarter!B:C, 2, FALSE)</f>
        <v>A fantastic new comedy coming to the West End 2014.  An Alan Ayckbourn meets Richard Curtis style comedy. Who knew singing was therapy!</v>
      </c>
      <c r="C3920" s="9">
        <f>VLOOKUP(A3920, Kickstarter!B:E, 3, FALSE)</f>
        <v>60000</v>
      </c>
      <c r="D3920">
        <f>VLOOKUP(A3920, Kickstarter!B:E, 4, FALSE)</f>
        <v>120</v>
      </c>
      <c r="E3920" t="str">
        <f>VLOOKUP(A3920, Kickstarter!B:F, 5, FALSE)</f>
        <v>failed</v>
      </c>
      <c r="F3920" t="str">
        <f>VLOOKUP(A3920, Kickstarter!B:G, 6, FALSE)</f>
        <v>GB</v>
      </c>
      <c r="G3920" t="str">
        <f>VLOOKUP(A3920, Kickstarter!B:H, 7, FALSE)</f>
        <v>GBP</v>
      </c>
      <c r="H3920">
        <f>VLOOKUP(A3920, Kickstarter!B:I, 8, FALSE)</f>
        <v>1407168000</v>
      </c>
    </row>
    <row r="3921" spans="1:8" ht="45" x14ac:dyDescent="0.25">
      <c r="A3921" s="1" t="s">
        <v>3916</v>
      </c>
      <c r="B3921" s="1" t="str">
        <f>VLOOKUP(A3921, Kickstarter!B:C, 2, FALSE)</f>
        <v>Two sisters living in a Cornish seaside town attempt to hide and escape from a life- circle of deceit, abuse, incest and revenge.</v>
      </c>
      <c r="C3921" s="9">
        <f>VLOOKUP(A3921, Kickstarter!B:E, 3, FALSE)</f>
        <v>5000</v>
      </c>
      <c r="D3921">
        <f>VLOOKUP(A3921, Kickstarter!B:E, 4, FALSE)</f>
        <v>90</v>
      </c>
      <c r="E3921" t="str">
        <f>VLOOKUP(A3921, Kickstarter!B:F, 5, FALSE)</f>
        <v>failed</v>
      </c>
      <c r="F3921" t="str">
        <f>VLOOKUP(A3921, Kickstarter!B:G, 6, FALSE)</f>
        <v>GB</v>
      </c>
      <c r="G3921" t="str">
        <f>VLOOKUP(A3921, Kickstarter!B:H, 7, FALSE)</f>
        <v>GBP</v>
      </c>
      <c r="H3921">
        <f>VLOOKUP(A3921, Kickstarter!B:I, 8, FALSE)</f>
        <v>1453075200</v>
      </c>
    </row>
    <row r="3922" spans="1:8" ht="60" x14ac:dyDescent="0.25">
      <c r="A3922" s="1" t="s">
        <v>3917</v>
      </c>
      <c r="B3922" s="1" t="str">
        <f>VLOOKUP(A3922, Kickstarter!B:C, 2, FALSE)</f>
        <v>An enthralling tale charting the ecstasies and tragedies behind the seven white masks of centenarian clown,Scaramouche Jones.</v>
      </c>
      <c r="C3922" s="9">
        <f>VLOOKUP(A3922, Kickstarter!B:E, 3, FALSE)</f>
        <v>2500</v>
      </c>
      <c r="D3922">
        <f>VLOOKUP(A3922, Kickstarter!B:E, 4, FALSE)</f>
        <v>135</v>
      </c>
      <c r="E3922" t="str">
        <f>VLOOKUP(A3922, Kickstarter!B:F, 5, FALSE)</f>
        <v>failed</v>
      </c>
      <c r="F3922" t="str">
        <f>VLOOKUP(A3922, Kickstarter!B:G, 6, FALSE)</f>
        <v>GB</v>
      </c>
      <c r="G3922" t="str">
        <f>VLOOKUP(A3922, Kickstarter!B:H, 7, FALSE)</f>
        <v>GBP</v>
      </c>
      <c r="H3922">
        <f>VLOOKUP(A3922, Kickstarter!B:I, 8, FALSE)</f>
        <v>1479032260</v>
      </c>
    </row>
    <row r="3923" spans="1:8" ht="60" x14ac:dyDescent="0.25">
      <c r="A3923" s="1" t="s">
        <v>3918</v>
      </c>
      <c r="B3923" s="1" t="str">
        <f>VLOOKUP(A3923, Kickstarter!B:C, 2, FALSE)</f>
        <v>CLTC are crowdfunding for our latest production - Joe Calarco's brilliant adaptation of Shakespeare's most loved tragedy.</v>
      </c>
      <c r="C3923" s="9">
        <f>VLOOKUP(A3923, Kickstarter!B:E, 3, FALSE)</f>
        <v>3000</v>
      </c>
      <c r="D3923">
        <f>VLOOKUP(A3923, Kickstarter!B:E, 4, FALSE)</f>
        <v>0</v>
      </c>
      <c r="E3923" t="str">
        <f>VLOOKUP(A3923, Kickstarter!B:F, 5, FALSE)</f>
        <v>failed</v>
      </c>
      <c r="F3923" t="str">
        <f>VLOOKUP(A3923, Kickstarter!B:G, 6, FALSE)</f>
        <v>GB</v>
      </c>
      <c r="G3923" t="str">
        <f>VLOOKUP(A3923, Kickstarter!B:H, 7, FALSE)</f>
        <v>GBP</v>
      </c>
      <c r="H3923">
        <f>VLOOKUP(A3923, Kickstarter!B:I, 8, FALSE)</f>
        <v>1414346400</v>
      </c>
    </row>
    <row r="3924" spans="1:8" ht="60" x14ac:dyDescent="0.25">
      <c r="A3924" s="1" t="s">
        <v>3919</v>
      </c>
      <c r="B3924" s="1" t="str">
        <f>VLOOKUP(A3924, Kickstarter!B:C, 2, FALSE)</f>
        <v>TDPF is a play about a woman named Lisa who devotes her life to her marriage and ministry â€”since it is a woman place says her husband.</v>
      </c>
      <c r="C3924" s="9">
        <f>VLOOKUP(A3924, Kickstarter!B:E, 3, FALSE)</f>
        <v>750</v>
      </c>
      <c r="D3924">
        <f>VLOOKUP(A3924, Kickstarter!B:E, 4, FALSE)</f>
        <v>61</v>
      </c>
      <c r="E3924" t="str">
        <f>VLOOKUP(A3924, Kickstarter!B:F, 5, FALSE)</f>
        <v>failed</v>
      </c>
      <c r="F3924" t="str">
        <f>VLOOKUP(A3924, Kickstarter!B:G, 6, FALSE)</f>
        <v>US</v>
      </c>
      <c r="G3924" t="str">
        <f>VLOOKUP(A3924, Kickstarter!B:H, 7, FALSE)</f>
        <v>USD</v>
      </c>
      <c r="H3924">
        <f>VLOOKUP(A3924, Kickstarter!B:I, 8, FALSE)</f>
        <v>1425337200</v>
      </c>
    </row>
    <row r="3925" spans="1:8" ht="60" x14ac:dyDescent="0.25">
      <c r="A3925" s="1" t="s">
        <v>3920</v>
      </c>
      <c r="B3925" s="1" t="str">
        <f>VLOOKUP(A3925, Kickstarter!B:C, 2, FALSE)</f>
        <v>Eleanor Roosevelt: Passionate campaigner for human rights, champion for peace, staunch supporter of FDR's policies, betrayed wife.</v>
      </c>
      <c r="C3925" s="9">
        <f>VLOOKUP(A3925, Kickstarter!B:E, 3, FALSE)</f>
        <v>11500</v>
      </c>
      <c r="D3925">
        <f>VLOOKUP(A3925, Kickstarter!B:E, 4, FALSE)</f>
        <v>1384</v>
      </c>
      <c r="E3925" t="str">
        <f>VLOOKUP(A3925, Kickstarter!B:F, 5, FALSE)</f>
        <v>failed</v>
      </c>
      <c r="F3925" t="str">
        <f>VLOOKUP(A3925, Kickstarter!B:G, 6, FALSE)</f>
        <v>GB</v>
      </c>
      <c r="G3925" t="str">
        <f>VLOOKUP(A3925, Kickstarter!B:H, 7, FALSE)</f>
        <v>GBP</v>
      </c>
      <c r="H3925">
        <f>VLOOKUP(A3925, Kickstarter!B:I, 8, FALSE)</f>
        <v>1428622271</v>
      </c>
    </row>
    <row r="3926" spans="1:8" ht="45" x14ac:dyDescent="0.25">
      <c r="A3926" s="1" t="s">
        <v>3921</v>
      </c>
      <c r="B3926" s="1" t="str">
        <f>VLOOKUP(A3926, Kickstarter!B:C, 2, FALSE)</f>
        <v>Help Comedy Illusionist Reggie Rice spread the magic of laughter as he takes his award-winning illusion show to a town near you!</v>
      </c>
      <c r="C3926" s="9">
        <f>VLOOKUP(A3926, Kickstarter!B:E, 3, FALSE)</f>
        <v>15000</v>
      </c>
      <c r="D3926">
        <f>VLOOKUP(A3926, Kickstarter!B:E, 4, FALSE)</f>
        <v>2290</v>
      </c>
      <c r="E3926" t="str">
        <f>VLOOKUP(A3926, Kickstarter!B:F, 5, FALSE)</f>
        <v>failed</v>
      </c>
      <c r="F3926" t="str">
        <f>VLOOKUP(A3926, Kickstarter!B:G, 6, FALSE)</f>
        <v>US</v>
      </c>
      <c r="G3926" t="str">
        <f>VLOOKUP(A3926, Kickstarter!B:H, 7, FALSE)</f>
        <v>USD</v>
      </c>
      <c r="H3926">
        <f>VLOOKUP(A3926, Kickstarter!B:I, 8, FALSE)</f>
        <v>1403823722</v>
      </c>
    </row>
    <row r="3927" spans="1:8" ht="45" x14ac:dyDescent="0.25">
      <c r="A3927" s="1" t="s">
        <v>3922</v>
      </c>
      <c r="B3927" s="1" t="str">
        <f>VLOOKUP(A3927, Kickstarter!B:C, 2, FALSE)</f>
        <v>Help Save High School Theater Program
Your donations will be used to purchase props, build sets, and costumes.</v>
      </c>
      <c r="C3927" s="9">
        <f>VLOOKUP(A3927, Kickstarter!B:E, 3, FALSE)</f>
        <v>150</v>
      </c>
      <c r="D3927">
        <f>VLOOKUP(A3927, Kickstarter!B:E, 4, FALSE)</f>
        <v>15</v>
      </c>
      <c r="E3927" t="str">
        <f>VLOOKUP(A3927, Kickstarter!B:F, 5, FALSE)</f>
        <v>failed</v>
      </c>
      <c r="F3927" t="str">
        <f>VLOOKUP(A3927, Kickstarter!B:G, 6, FALSE)</f>
        <v>US</v>
      </c>
      <c r="G3927" t="str">
        <f>VLOOKUP(A3927, Kickstarter!B:H, 7, FALSE)</f>
        <v>USD</v>
      </c>
      <c r="H3927">
        <f>VLOOKUP(A3927, Kickstarter!B:I, 8, FALSE)</f>
        <v>1406753639</v>
      </c>
    </row>
    <row r="3928" spans="1:8" ht="45" x14ac:dyDescent="0.25">
      <c r="A3928" s="1" t="s">
        <v>3923</v>
      </c>
      <c r="B3928" s="1" t="str">
        <f>VLOOKUP(A3928, Kickstarter!B:C, 2, FALSE)</f>
        <v>Producing syllabus-relevant theatre targeted to HSC students on the NSW Central Coast</v>
      </c>
      <c r="C3928" s="9">
        <f>VLOOKUP(A3928, Kickstarter!B:E, 3, FALSE)</f>
        <v>5000</v>
      </c>
      <c r="D3928">
        <f>VLOOKUP(A3928, Kickstarter!B:E, 4, FALSE)</f>
        <v>15</v>
      </c>
      <c r="E3928" t="str">
        <f>VLOOKUP(A3928, Kickstarter!B:F, 5, FALSE)</f>
        <v>failed</v>
      </c>
      <c r="F3928" t="str">
        <f>VLOOKUP(A3928, Kickstarter!B:G, 6, FALSE)</f>
        <v>AU</v>
      </c>
      <c r="G3928" t="str">
        <f>VLOOKUP(A3928, Kickstarter!B:H, 7, FALSE)</f>
        <v>AUD</v>
      </c>
      <c r="H3928">
        <f>VLOOKUP(A3928, Kickstarter!B:I, 8, FALSE)</f>
        <v>1419645748</v>
      </c>
    </row>
    <row r="3929" spans="1:8" ht="60" x14ac:dyDescent="0.25">
      <c r="A3929" s="1" t="s">
        <v>3924</v>
      </c>
      <c r="B3929" s="1" t="str">
        <f>VLOOKUP(A3929, Kickstarter!B:C, 2, FALSE)</f>
        <v>Brand new graduate theater company 'FMP Theatre' proudly presents the definitive WW1 play, Journey's End, with a little help from you.</v>
      </c>
      <c r="C3929" s="9">
        <f>VLOOKUP(A3929, Kickstarter!B:E, 3, FALSE)</f>
        <v>2500</v>
      </c>
      <c r="D3929">
        <f>VLOOKUP(A3929, Kickstarter!B:E, 4, FALSE)</f>
        <v>25</v>
      </c>
      <c r="E3929" t="str">
        <f>VLOOKUP(A3929, Kickstarter!B:F, 5, FALSE)</f>
        <v>failed</v>
      </c>
      <c r="F3929" t="str">
        <f>VLOOKUP(A3929, Kickstarter!B:G, 6, FALSE)</f>
        <v>GB</v>
      </c>
      <c r="G3929" t="str">
        <f>VLOOKUP(A3929, Kickstarter!B:H, 7, FALSE)</f>
        <v>GBP</v>
      </c>
      <c r="H3929">
        <f>VLOOKUP(A3929, Kickstarter!B:I, 8, FALSE)</f>
        <v>1407565504</v>
      </c>
    </row>
    <row r="3930" spans="1:8" ht="60" x14ac:dyDescent="0.25">
      <c r="A3930" s="1" t="s">
        <v>3925</v>
      </c>
      <c r="B3930" s="1" t="str">
        <f>VLOOKUP(A3930, Kickstarter!B:C, 2, FALSE)</f>
        <v>"Charm" class is in session! Mama Darleena, a transgender African-American woman, shares rules for etiquette with her LGBTQ students.</v>
      </c>
      <c r="C3930" s="9">
        <f>VLOOKUP(A3930, Kickstarter!B:E, 3, FALSE)</f>
        <v>5000</v>
      </c>
      <c r="D3930">
        <f>VLOOKUP(A3930, Kickstarter!B:E, 4, FALSE)</f>
        <v>651</v>
      </c>
      <c r="E3930" t="str">
        <f>VLOOKUP(A3930, Kickstarter!B:F, 5, FALSE)</f>
        <v>failed</v>
      </c>
      <c r="F3930" t="str">
        <f>VLOOKUP(A3930, Kickstarter!B:G, 6, FALSE)</f>
        <v>US</v>
      </c>
      <c r="G3930" t="str">
        <f>VLOOKUP(A3930, Kickstarter!B:H, 7, FALSE)</f>
        <v>USD</v>
      </c>
      <c r="H3930">
        <f>VLOOKUP(A3930, Kickstarter!B:I, 8, FALSE)</f>
        <v>1444971540</v>
      </c>
    </row>
    <row r="3931" spans="1:8" ht="60" x14ac:dyDescent="0.25">
      <c r="A3931" s="1" t="s">
        <v>3926</v>
      </c>
      <c r="B3931" s="1" t="str">
        <f>VLOOKUP(A3931, Kickstarter!B:C, 2, FALSE)</f>
        <v>We need to raise funds to bring this elaborate production to life with special FX makeup, highly detailed sets, and costumes.</v>
      </c>
      <c r="C3931" s="9">
        <f>VLOOKUP(A3931, Kickstarter!B:E, 3, FALSE)</f>
        <v>20000</v>
      </c>
      <c r="D3931">
        <f>VLOOKUP(A3931, Kickstarter!B:E, 4, FALSE)</f>
        <v>453</v>
      </c>
      <c r="E3931" t="str">
        <f>VLOOKUP(A3931, Kickstarter!B:F, 5, FALSE)</f>
        <v>failed</v>
      </c>
      <c r="F3931" t="str">
        <f>VLOOKUP(A3931, Kickstarter!B:G, 6, FALSE)</f>
        <v>US</v>
      </c>
      <c r="G3931" t="str">
        <f>VLOOKUP(A3931, Kickstarter!B:H, 7, FALSE)</f>
        <v>USD</v>
      </c>
      <c r="H3931">
        <f>VLOOKUP(A3931, Kickstarter!B:I, 8, FALSE)</f>
        <v>1474228265</v>
      </c>
    </row>
    <row r="3932" spans="1:8" ht="60" x14ac:dyDescent="0.25">
      <c r="A3932" s="1" t="s">
        <v>3927</v>
      </c>
      <c r="B3932" s="1" t="str">
        <f>VLOOKUP(A3932, Kickstarter!B:C, 2, FALSE)</f>
        <v>We are a new and exciting semi-pro  theatre company who will support &amp; hire local actors &amp; writers in Brisbane &amp; Queensland.</v>
      </c>
      <c r="C3932" s="9">
        <f>VLOOKUP(A3932, Kickstarter!B:E, 3, FALSE)</f>
        <v>10000</v>
      </c>
      <c r="D3932">
        <f>VLOOKUP(A3932, Kickstarter!B:E, 4, FALSE)</f>
        <v>0</v>
      </c>
      <c r="E3932" t="str">
        <f>VLOOKUP(A3932, Kickstarter!B:F, 5, FALSE)</f>
        <v>failed</v>
      </c>
      <c r="F3932" t="str">
        <f>VLOOKUP(A3932, Kickstarter!B:G, 6, FALSE)</f>
        <v>AU</v>
      </c>
      <c r="G3932" t="str">
        <f>VLOOKUP(A3932, Kickstarter!B:H, 7, FALSE)</f>
        <v>AUD</v>
      </c>
      <c r="H3932">
        <f>VLOOKUP(A3932, Kickstarter!B:I, 8, FALSE)</f>
        <v>1459490400</v>
      </c>
    </row>
    <row r="3933" spans="1:8" ht="60" x14ac:dyDescent="0.25">
      <c r="A3933" s="1" t="s">
        <v>3928</v>
      </c>
      <c r="B3933" s="1" t="str">
        <f>VLOOKUP(A3933, Kickstarter!B:C, 2, FALSE)</f>
        <v>An original stage play designed to bring to light the long-term effects on adult survivors of childhood sexual abuse. We do survive!</v>
      </c>
      <c r="C3933" s="9">
        <f>VLOOKUP(A3933, Kickstarter!B:E, 3, FALSE)</f>
        <v>8000</v>
      </c>
      <c r="D3933">
        <f>VLOOKUP(A3933, Kickstarter!B:E, 4, FALSE)</f>
        <v>0</v>
      </c>
      <c r="E3933" t="str">
        <f>VLOOKUP(A3933, Kickstarter!B:F, 5, FALSE)</f>
        <v>failed</v>
      </c>
      <c r="F3933" t="str">
        <f>VLOOKUP(A3933, Kickstarter!B:G, 6, FALSE)</f>
        <v>US</v>
      </c>
      <c r="G3933" t="str">
        <f>VLOOKUP(A3933, Kickstarter!B:H, 7, FALSE)</f>
        <v>USD</v>
      </c>
      <c r="H3933">
        <f>VLOOKUP(A3933, Kickstarter!B:I, 8, FALSE)</f>
        <v>1441510707</v>
      </c>
    </row>
    <row r="3934" spans="1:8" ht="60" x14ac:dyDescent="0.25">
      <c r="A3934" s="1" t="s">
        <v>3929</v>
      </c>
      <c r="B3934" s="1" t="str">
        <f>VLOOKUP(A3934, Kickstarter!B:C, 2, FALSE)</f>
        <v>Audience tell stories from their life chooses the improv actors to re-enact the story on the spot via song, dance and theatrics.</v>
      </c>
      <c r="C3934" s="9">
        <f>VLOOKUP(A3934, Kickstarter!B:E, 3, FALSE)</f>
        <v>12000</v>
      </c>
      <c r="D3934">
        <f>VLOOKUP(A3934, Kickstarter!B:E, 4, FALSE)</f>
        <v>1</v>
      </c>
      <c r="E3934" t="str">
        <f>VLOOKUP(A3934, Kickstarter!B:F, 5, FALSE)</f>
        <v>failed</v>
      </c>
      <c r="F3934" t="str">
        <f>VLOOKUP(A3934, Kickstarter!B:G, 6, FALSE)</f>
        <v>US</v>
      </c>
      <c r="G3934" t="str">
        <f>VLOOKUP(A3934, Kickstarter!B:H, 7, FALSE)</f>
        <v>USD</v>
      </c>
      <c r="H3934">
        <f>VLOOKUP(A3934, Kickstarter!B:I, 8, FALSE)</f>
        <v>1458097364</v>
      </c>
    </row>
    <row r="3935" spans="1:8" ht="60" x14ac:dyDescent="0.25">
      <c r="A3935" s="1" t="s">
        <v>3930</v>
      </c>
      <c r="B3935" s="1" t="str">
        <f>VLOOKUP(A3935, Kickstarter!B:C, 2, FALSE)</f>
        <v>Presenting the complete three part of writer/director Ty Foard's "A King's Story" ...a dramatic artistic one director play festival</v>
      </c>
      <c r="C3935" s="9">
        <f>VLOOKUP(A3935, Kickstarter!B:E, 3, FALSE)</f>
        <v>7000</v>
      </c>
      <c r="D3935">
        <f>VLOOKUP(A3935, Kickstarter!B:E, 4, FALSE)</f>
        <v>1102</v>
      </c>
      <c r="E3935" t="str">
        <f>VLOOKUP(A3935, Kickstarter!B:F, 5, FALSE)</f>
        <v>failed</v>
      </c>
      <c r="F3935" t="str">
        <f>VLOOKUP(A3935, Kickstarter!B:G, 6, FALSE)</f>
        <v>US</v>
      </c>
      <c r="G3935" t="str">
        <f>VLOOKUP(A3935, Kickstarter!B:H, 7, FALSE)</f>
        <v>USD</v>
      </c>
      <c r="H3935">
        <f>VLOOKUP(A3935, Kickstarter!B:I, 8, FALSE)</f>
        <v>1468716180</v>
      </c>
    </row>
    <row r="3936" spans="1:8" ht="45" x14ac:dyDescent="0.25">
      <c r="A3936" s="1" t="s">
        <v>3931</v>
      </c>
      <c r="B3936" s="1" t="str">
        <f>VLOOKUP(A3936, Kickstarter!B:C, 2, FALSE)</f>
        <v>Lost youth and lost souls struggle to find meaning amid dingy basements, vanishing malls, and a bleak Midwestern summer.</v>
      </c>
      <c r="C3936" s="9">
        <f>VLOOKUP(A3936, Kickstarter!B:E, 3, FALSE)</f>
        <v>5000</v>
      </c>
      <c r="D3936">
        <f>VLOOKUP(A3936, Kickstarter!B:E, 4, FALSE)</f>
        <v>550</v>
      </c>
      <c r="E3936" t="str">
        <f>VLOOKUP(A3936, Kickstarter!B:F, 5, FALSE)</f>
        <v>failed</v>
      </c>
      <c r="F3936" t="str">
        <f>VLOOKUP(A3936, Kickstarter!B:G, 6, FALSE)</f>
        <v>US</v>
      </c>
      <c r="G3936" t="str">
        <f>VLOOKUP(A3936, Kickstarter!B:H, 7, FALSE)</f>
        <v>USD</v>
      </c>
      <c r="H3936">
        <f>VLOOKUP(A3936, Kickstarter!B:I, 8, FALSE)</f>
        <v>1443704400</v>
      </c>
    </row>
    <row r="3937" spans="1:8" ht="60" x14ac:dyDescent="0.25">
      <c r="A3937" s="1" t="s">
        <v>3932</v>
      </c>
      <c r="B3937" s="1" t="str">
        <f>VLOOKUP(A3937, Kickstarter!B:C, 2, FALSE)</f>
        <v>Forgotten composer, virtuoso pianist, actor, and activist.
I'm hoping to produce my play which explores Julius's life and music.</v>
      </c>
      <c r="C3937" s="9">
        <f>VLOOKUP(A3937, Kickstarter!B:E, 3, FALSE)</f>
        <v>3000</v>
      </c>
      <c r="D3937">
        <f>VLOOKUP(A3937, Kickstarter!B:E, 4, FALSE)</f>
        <v>1315</v>
      </c>
      <c r="E3937" t="str">
        <f>VLOOKUP(A3937, Kickstarter!B:F, 5, FALSE)</f>
        <v>failed</v>
      </c>
      <c r="F3937" t="str">
        <f>VLOOKUP(A3937, Kickstarter!B:G, 6, FALSE)</f>
        <v>GB</v>
      </c>
      <c r="G3937" t="str">
        <f>VLOOKUP(A3937, Kickstarter!B:H, 7, FALSE)</f>
        <v>GBP</v>
      </c>
      <c r="H3937">
        <f>VLOOKUP(A3937, Kickstarter!B:I, 8, FALSE)</f>
        <v>1443973546</v>
      </c>
    </row>
    <row r="3938" spans="1:8" ht="60" x14ac:dyDescent="0.25">
      <c r="A3938" s="1" t="s">
        <v>3933</v>
      </c>
      <c r="B3938" s="1" t="str">
        <f>VLOOKUP(A3938, Kickstarter!B:C, 2, FALSE)</f>
        <v>This stage play is a true story about one woman's fight against breast cancer while still having to deal with the adversities of life.</v>
      </c>
      <c r="C3938" s="9">
        <f>VLOOKUP(A3938, Kickstarter!B:E, 3, FALSE)</f>
        <v>20000</v>
      </c>
      <c r="D3938">
        <f>VLOOKUP(A3938, Kickstarter!B:E, 4, FALSE)</f>
        <v>0</v>
      </c>
      <c r="E3938" t="str">
        <f>VLOOKUP(A3938, Kickstarter!B:F, 5, FALSE)</f>
        <v>failed</v>
      </c>
      <c r="F3938" t="str">
        <f>VLOOKUP(A3938, Kickstarter!B:G, 6, FALSE)</f>
        <v>US</v>
      </c>
      <c r="G3938" t="str">
        <f>VLOOKUP(A3938, Kickstarter!B:H, 7, FALSE)</f>
        <v>USD</v>
      </c>
      <c r="H3938">
        <f>VLOOKUP(A3938, Kickstarter!B:I, 8, FALSE)</f>
        <v>1480576720</v>
      </c>
    </row>
    <row r="3939" spans="1:8" ht="45" x14ac:dyDescent="0.25">
      <c r="A3939" s="1" t="s">
        <v>3934</v>
      </c>
      <c r="B3939" s="1" t="str">
        <f>VLOOKUP(A3939, Kickstarter!B:C, 2, FALSE)</f>
        <v>Support the artists of the new play FEVER: a story of love, friendship and sonnets. Donate to help us develop this production!</v>
      </c>
      <c r="C3939" s="9">
        <f>VLOOKUP(A3939, Kickstarter!B:E, 3, FALSE)</f>
        <v>2885</v>
      </c>
      <c r="D3939">
        <f>VLOOKUP(A3939, Kickstarter!B:E, 4, FALSE)</f>
        <v>2485</v>
      </c>
      <c r="E3939" t="str">
        <f>VLOOKUP(A3939, Kickstarter!B:F, 5, FALSE)</f>
        <v>failed</v>
      </c>
      <c r="F3939" t="str">
        <f>VLOOKUP(A3939, Kickstarter!B:G, 6, FALSE)</f>
        <v>US</v>
      </c>
      <c r="G3939" t="str">
        <f>VLOOKUP(A3939, Kickstarter!B:H, 7, FALSE)</f>
        <v>USD</v>
      </c>
      <c r="H3939">
        <f>VLOOKUP(A3939, Kickstarter!B:I, 8, FALSE)</f>
        <v>1468249760</v>
      </c>
    </row>
    <row r="3940" spans="1:8" ht="60" x14ac:dyDescent="0.25">
      <c r="A3940" s="1" t="s">
        <v>3935</v>
      </c>
      <c r="B3940" s="1" t="str">
        <f>VLOOKUP(A3940, Kickstarter!B:C, 2, FALSE)</f>
        <v>We Kickstarted Broken Alley Theatre in the summer of 2013. It's been an amazing two years. This year, BATx goes bigger than ever.</v>
      </c>
      <c r="C3940" s="9">
        <f>VLOOKUP(A3940, Kickstarter!B:E, 3, FALSE)</f>
        <v>3255</v>
      </c>
      <c r="D3940">
        <f>VLOOKUP(A3940, Kickstarter!B:E, 4, FALSE)</f>
        <v>397</v>
      </c>
      <c r="E3940" t="str">
        <f>VLOOKUP(A3940, Kickstarter!B:F, 5, FALSE)</f>
        <v>failed</v>
      </c>
      <c r="F3940" t="str">
        <f>VLOOKUP(A3940, Kickstarter!B:G, 6, FALSE)</f>
        <v>US</v>
      </c>
      <c r="G3940" t="str">
        <f>VLOOKUP(A3940, Kickstarter!B:H, 7, FALSE)</f>
        <v>USD</v>
      </c>
      <c r="H3940">
        <f>VLOOKUP(A3940, Kickstarter!B:I, 8, FALSE)</f>
        <v>1435441454</v>
      </c>
    </row>
    <row r="3941" spans="1:8" ht="60" x14ac:dyDescent="0.25">
      <c r="A3941" s="1" t="s">
        <v>3936</v>
      </c>
      <c r="B3941" s="1" t="str">
        <f>VLOOKUP(A3941, Kickstarter!B:C, 2, FALSE)</f>
        <v>'Potter.' is a parody of the popular Harry Potter series allowing aspiring actors a chance to work in a professional production.</v>
      </c>
      <c r="C3941" s="9">
        <f>VLOOKUP(A3941, Kickstarter!B:E, 3, FALSE)</f>
        <v>5000</v>
      </c>
      <c r="D3941">
        <f>VLOOKUP(A3941, Kickstarter!B:E, 4, FALSE)</f>
        <v>5</v>
      </c>
      <c r="E3941" t="str">
        <f>VLOOKUP(A3941, Kickstarter!B:F, 5, FALSE)</f>
        <v>failed</v>
      </c>
      <c r="F3941" t="str">
        <f>VLOOKUP(A3941, Kickstarter!B:G, 6, FALSE)</f>
        <v>AU</v>
      </c>
      <c r="G3941" t="str">
        <f>VLOOKUP(A3941, Kickstarter!B:H, 7, FALSE)</f>
        <v>AUD</v>
      </c>
      <c r="H3941">
        <f>VLOOKUP(A3941, Kickstarter!B:I, 8, FALSE)</f>
        <v>1412656200</v>
      </c>
    </row>
    <row r="3942" spans="1:8" ht="60" x14ac:dyDescent="0.25">
      <c r="A3942" s="1" t="s">
        <v>3937</v>
      </c>
      <c r="B3942" s="1" t="str">
        <f>VLOOKUP(A3942, Kickstarter!B:C, 2, FALSE)</f>
        <v>A Stage Play that will bring you to the edge of your seat , leave you thinkin and will also have you laughing while enjoyin the talent</v>
      </c>
      <c r="C3942" s="9">
        <f>VLOOKUP(A3942, Kickstarter!B:E, 3, FALSE)</f>
        <v>5000</v>
      </c>
      <c r="D3942">
        <f>VLOOKUP(A3942, Kickstarter!B:E, 4, FALSE)</f>
        <v>11</v>
      </c>
      <c r="E3942" t="str">
        <f>VLOOKUP(A3942, Kickstarter!B:F, 5, FALSE)</f>
        <v>failed</v>
      </c>
      <c r="F3942" t="str">
        <f>VLOOKUP(A3942, Kickstarter!B:G, 6, FALSE)</f>
        <v>US</v>
      </c>
      <c r="G3942" t="str">
        <f>VLOOKUP(A3942, Kickstarter!B:H, 7, FALSE)</f>
        <v>USD</v>
      </c>
      <c r="H3942">
        <f>VLOOKUP(A3942, Kickstarter!B:I, 8, FALSE)</f>
        <v>1420199351</v>
      </c>
    </row>
    <row r="3943" spans="1:8" ht="75" x14ac:dyDescent="0.25">
      <c r="A3943" s="1" t="s">
        <v>3938</v>
      </c>
      <c r="B3943" s="1" t="str">
        <f>VLOOKUP(A3943, Kickstarter!B:C, 2, FALSE)</f>
        <v>Help produce "Boseman and Lena" by Athol Fugard.
Celebrate 18 years of Service to Arts and Community, 2nd Show of a 7th Season in NOLA!</v>
      </c>
      <c r="C3943" s="9">
        <f>VLOOKUP(A3943, Kickstarter!B:E, 3, FALSE)</f>
        <v>5500</v>
      </c>
      <c r="D3943">
        <f>VLOOKUP(A3943, Kickstarter!B:E, 4, FALSE)</f>
        <v>50</v>
      </c>
      <c r="E3943" t="str">
        <f>VLOOKUP(A3943, Kickstarter!B:F, 5, FALSE)</f>
        <v>failed</v>
      </c>
      <c r="F3943" t="str">
        <f>VLOOKUP(A3943, Kickstarter!B:G, 6, FALSE)</f>
        <v>US</v>
      </c>
      <c r="G3943" t="str">
        <f>VLOOKUP(A3943, Kickstarter!B:H, 7, FALSE)</f>
        <v>USD</v>
      </c>
      <c r="H3943">
        <f>VLOOKUP(A3943, Kickstarter!B:I, 8, FALSE)</f>
        <v>1416877200</v>
      </c>
    </row>
    <row r="3944" spans="1:8" ht="45" x14ac:dyDescent="0.25">
      <c r="A3944" s="1" t="s">
        <v>3939</v>
      </c>
      <c r="B3944" s="1" t="str">
        <f>VLOOKUP(A3944, Kickstarter!B:C, 2, FALSE)</f>
        <v>In the 30's, two brothers, Benny and Phil, who go to the Arizona desert to be extras in a huge Biblical epic. Riotous comedy!</v>
      </c>
      <c r="C3944" s="9">
        <f>VLOOKUP(A3944, Kickstarter!B:E, 3, FALSE)</f>
        <v>1200</v>
      </c>
      <c r="D3944">
        <f>VLOOKUP(A3944, Kickstarter!B:E, 4, FALSE)</f>
        <v>0</v>
      </c>
      <c r="E3944" t="str">
        <f>VLOOKUP(A3944, Kickstarter!B:F, 5, FALSE)</f>
        <v>failed</v>
      </c>
      <c r="F3944" t="str">
        <f>VLOOKUP(A3944, Kickstarter!B:G, 6, FALSE)</f>
        <v>US</v>
      </c>
      <c r="G3944" t="str">
        <f>VLOOKUP(A3944, Kickstarter!B:H, 7, FALSE)</f>
        <v>USD</v>
      </c>
      <c r="H3944">
        <f>VLOOKUP(A3944, Kickstarter!B:I, 8, FALSE)</f>
        <v>1434490914</v>
      </c>
    </row>
    <row r="3945" spans="1:8" ht="45" x14ac:dyDescent="0.25">
      <c r="A3945" s="1" t="s">
        <v>3940</v>
      </c>
      <c r="B3945" s="1" t="str">
        <f>VLOOKUP(A3945, Kickstarter!B:C, 2, FALSE)</f>
        <v>Field Trip Theatre has  commissioned Alexandra Petri to write a world premiere play set in DC , "The Scrum",</v>
      </c>
      <c r="C3945" s="9">
        <f>VLOOKUP(A3945, Kickstarter!B:E, 3, FALSE)</f>
        <v>5000</v>
      </c>
      <c r="D3945">
        <f>VLOOKUP(A3945, Kickstarter!B:E, 4, FALSE)</f>
        <v>1782</v>
      </c>
      <c r="E3945" t="str">
        <f>VLOOKUP(A3945, Kickstarter!B:F, 5, FALSE)</f>
        <v>failed</v>
      </c>
      <c r="F3945" t="str">
        <f>VLOOKUP(A3945, Kickstarter!B:G, 6, FALSE)</f>
        <v>US</v>
      </c>
      <c r="G3945" t="str">
        <f>VLOOKUP(A3945, Kickstarter!B:H, 7, FALSE)</f>
        <v>USD</v>
      </c>
      <c r="H3945">
        <f>VLOOKUP(A3945, Kickstarter!B:I, 8, FALSE)</f>
        <v>1446483000</v>
      </c>
    </row>
    <row r="3946" spans="1:8" ht="60" x14ac:dyDescent="0.25">
      <c r="A3946" s="1" t="s">
        <v>3941</v>
      </c>
      <c r="B3946" s="1" t="str">
        <f>VLOOKUP(A3946, Kickstarter!B:C, 2, FALSE)</f>
        <v>My project is to finish writing all 38 of Shakespeare's Plays into shortened 15-20 minute Shortened versions and publish them in 1 year</v>
      </c>
      <c r="C3946" s="9">
        <f>VLOOKUP(A3946, Kickstarter!B:E, 3, FALSE)</f>
        <v>5000</v>
      </c>
      <c r="D3946">
        <f>VLOOKUP(A3946, Kickstarter!B:E, 4, FALSE)</f>
        <v>0</v>
      </c>
      <c r="E3946" t="str">
        <f>VLOOKUP(A3946, Kickstarter!B:F, 5, FALSE)</f>
        <v>failed</v>
      </c>
      <c r="F3946" t="str">
        <f>VLOOKUP(A3946, Kickstarter!B:G, 6, FALSE)</f>
        <v>US</v>
      </c>
      <c r="G3946" t="str">
        <f>VLOOKUP(A3946, Kickstarter!B:H, 7, FALSE)</f>
        <v>USD</v>
      </c>
      <c r="H3946">
        <f>VLOOKUP(A3946, Kickstarter!B:I, 8, FALSE)</f>
        <v>1440690875</v>
      </c>
    </row>
    <row r="3947" spans="1:8" ht="60" x14ac:dyDescent="0.25">
      <c r="A3947" s="1" t="s">
        <v>3942</v>
      </c>
      <c r="B3947" s="1" t="str">
        <f>VLOOKUP(A3947, Kickstarter!B:C, 2, FALSE)</f>
        <v>We do a theatre camp for kids every summer doing parady shows of diff stories for kids to learn theater. This year is Star Wars Parody.</v>
      </c>
      <c r="C3947" s="9">
        <f>VLOOKUP(A3947, Kickstarter!B:E, 3, FALSE)</f>
        <v>2000</v>
      </c>
      <c r="D3947">
        <f>VLOOKUP(A3947, Kickstarter!B:E, 4, FALSE)</f>
        <v>5</v>
      </c>
      <c r="E3947" t="str">
        <f>VLOOKUP(A3947, Kickstarter!B:F, 5, FALSE)</f>
        <v>failed</v>
      </c>
      <c r="F3947" t="str">
        <f>VLOOKUP(A3947, Kickstarter!B:G, 6, FALSE)</f>
        <v>US</v>
      </c>
      <c r="G3947" t="str">
        <f>VLOOKUP(A3947, Kickstarter!B:H, 7, FALSE)</f>
        <v>USD</v>
      </c>
      <c r="H3947">
        <f>VLOOKUP(A3947, Kickstarter!B:I, 8, FALSE)</f>
        <v>1431717268</v>
      </c>
    </row>
    <row r="3948" spans="1:8" ht="30" x14ac:dyDescent="0.25">
      <c r="A3948" s="1" t="s">
        <v>3943</v>
      </c>
      <c r="B3948" s="1" t="str">
        <f>VLOOKUP(A3948, Kickstarter!B:C, 2, FALSE)</f>
        <v>Dr. Mecurio's is an original work of fantasy designed and written for the stage.</v>
      </c>
      <c r="C3948" s="9">
        <f>VLOOKUP(A3948, Kickstarter!B:E, 3, FALSE)</f>
        <v>6000</v>
      </c>
      <c r="D3948">
        <f>VLOOKUP(A3948, Kickstarter!B:E, 4, FALSE)</f>
        <v>195</v>
      </c>
      <c r="E3948" t="str">
        <f>VLOOKUP(A3948, Kickstarter!B:F, 5, FALSE)</f>
        <v>failed</v>
      </c>
      <c r="F3948" t="str">
        <f>VLOOKUP(A3948, Kickstarter!B:G, 6, FALSE)</f>
        <v>US</v>
      </c>
      <c r="G3948" t="str">
        <f>VLOOKUP(A3948, Kickstarter!B:H, 7, FALSE)</f>
        <v>USD</v>
      </c>
      <c r="H3948">
        <f>VLOOKUP(A3948, Kickstarter!B:I, 8, FALSE)</f>
        <v>1425110400</v>
      </c>
    </row>
    <row r="3949" spans="1:8" ht="60" x14ac:dyDescent="0.25">
      <c r="A3949" s="1" t="s">
        <v>3944</v>
      </c>
      <c r="B3949" s="1" t="str">
        <f>VLOOKUP(A3949, Kickstarter!B:C, 2, FALSE)</f>
        <v>Soon to be known as one of the greatest gospel stage plays of all times. Great hit in New England and now we want to take  it on tour</v>
      </c>
      <c r="C3949" s="9">
        <f>VLOOKUP(A3949, Kickstarter!B:E, 3, FALSE)</f>
        <v>3000</v>
      </c>
      <c r="D3949">
        <f>VLOOKUP(A3949, Kickstarter!B:E, 4, FALSE)</f>
        <v>101</v>
      </c>
      <c r="E3949" t="str">
        <f>VLOOKUP(A3949, Kickstarter!B:F, 5, FALSE)</f>
        <v>failed</v>
      </c>
      <c r="F3949" t="str">
        <f>VLOOKUP(A3949, Kickstarter!B:G, 6, FALSE)</f>
        <v>US</v>
      </c>
      <c r="G3949" t="str">
        <f>VLOOKUP(A3949, Kickstarter!B:H, 7, FALSE)</f>
        <v>USD</v>
      </c>
      <c r="H3949">
        <f>VLOOKUP(A3949, Kickstarter!B:I, 8, FALSE)</f>
        <v>1475378744</v>
      </c>
    </row>
    <row r="3950" spans="1:8" ht="60" x14ac:dyDescent="0.25">
      <c r="A3950" s="1" t="s">
        <v>3945</v>
      </c>
      <c r="B3950" s="1" t="str">
        <f>VLOOKUP(A3950, Kickstarter!B:C, 2, FALSE)</f>
        <v>A group of 12 friends, separated by time, space, state borders and oceans want to head to London for the adventure of a lifetime.</v>
      </c>
      <c r="C3950" s="9">
        <f>VLOOKUP(A3950, Kickstarter!B:E, 3, FALSE)</f>
        <v>30000</v>
      </c>
      <c r="D3950">
        <f>VLOOKUP(A3950, Kickstarter!B:E, 4, FALSE)</f>
        <v>0</v>
      </c>
      <c r="E3950" t="str">
        <f>VLOOKUP(A3950, Kickstarter!B:F, 5, FALSE)</f>
        <v>failed</v>
      </c>
      <c r="F3950" t="str">
        <f>VLOOKUP(A3950, Kickstarter!B:G, 6, FALSE)</f>
        <v>AU</v>
      </c>
      <c r="G3950" t="str">
        <f>VLOOKUP(A3950, Kickstarter!B:H, 7, FALSE)</f>
        <v>AUD</v>
      </c>
      <c r="H3950">
        <f>VLOOKUP(A3950, Kickstarter!B:I, 8, FALSE)</f>
        <v>1410076123</v>
      </c>
    </row>
    <row r="3951" spans="1:8" ht="60" x14ac:dyDescent="0.25">
      <c r="A3951" s="1" t="s">
        <v>3946</v>
      </c>
      <c r="B3951" s="1" t="str">
        <f>VLOOKUP(A3951, Kickstarter!B:C, 2, FALSE)</f>
        <v>A brilliant project making a huge difference : a play about Climate Change and a series of panels on environmental and community issues</v>
      </c>
      <c r="C3951" s="9">
        <f>VLOOKUP(A3951, Kickstarter!B:E, 3, FALSE)</f>
        <v>10000</v>
      </c>
      <c r="D3951">
        <f>VLOOKUP(A3951, Kickstarter!B:E, 4, FALSE)</f>
        <v>1577</v>
      </c>
      <c r="E3951" t="str">
        <f>VLOOKUP(A3951, Kickstarter!B:F, 5, FALSE)</f>
        <v>failed</v>
      </c>
      <c r="F3951" t="str">
        <f>VLOOKUP(A3951, Kickstarter!B:G, 6, FALSE)</f>
        <v>AU</v>
      </c>
      <c r="G3951" t="str">
        <f>VLOOKUP(A3951, Kickstarter!B:H, 7, FALSE)</f>
        <v>AUD</v>
      </c>
      <c r="H3951">
        <f>VLOOKUP(A3951, Kickstarter!B:I, 8, FALSE)</f>
        <v>1423623221</v>
      </c>
    </row>
    <row r="3952" spans="1:8" ht="60" x14ac:dyDescent="0.25">
      <c r="A3952" s="1" t="s">
        <v>3947</v>
      </c>
      <c r="B3952" s="1" t="str">
        <f>VLOOKUP(A3952, Kickstarter!B:C, 2, FALSE)</f>
        <v>With the Great Elephant Repertory we can reach those children who are perceived unreachable, educating them through performance art.</v>
      </c>
      <c r="C3952" s="9">
        <f>VLOOKUP(A3952, Kickstarter!B:E, 3, FALSE)</f>
        <v>4000</v>
      </c>
      <c r="D3952">
        <f>VLOOKUP(A3952, Kickstarter!B:E, 4, FALSE)</f>
        <v>25</v>
      </c>
      <c r="E3952" t="str">
        <f>VLOOKUP(A3952, Kickstarter!B:F, 5, FALSE)</f>
        <v>failed</v>
      </c>
      <c r="F3952" t="str">
        <f>VLOOKUP(A3952, Kickstarter!B:G, 6, FALSE)</f>
        <v>US</v>
      </c>
      <c r="G3952" t="str">
        <f>VLOOKUP(A3952, Kickstarter!B:H, 7, FALSE)</f>
        <v>USD</v>
      </c>
      <c r="H3952">
        <f>VLOOKUP(A3952, Kickstarter!B:I, 8, FALSE)</f>
        <v>1460140500</v>
      </c>
    </row>
    <row r="3953" spans="1:8" ht="60" x14ac:dyDescent="0.25">
      <c r="A3953" s="1" t="s">
        <v>3948</v>
      </c>
      <c r="B3953" s="1" t="str">
        <f>VLOOKUP(A3953, Kickstarter!B:C, 2, FALSE)</f>
        <v>Set in Southern America â€œThe Divideâ€ is a stage play that touches on the issues that are forefront in America and the world.</v>
      </c>
      <c r="C3953" s="9">
        <f>VLOOKUP(A3953, Kickstarter!B:E, 3, FALSE)</f>
        <v>200000</v>
      </c>
      <c r="D3953">
        <f>VLOOKUP(A3953, Kickstarter!B:E, 4, FALSE)</f>
        <v>1</v>
      </c>
      <c r="E3953" t="str">
        <f>VLOOKUP(A3953, Kickstarter!B:F, 5, FALSE)</f>
        <v>failed</v>
      </c>
      <c r="F3953" t="str">
        <f>VLOOKUP(A3953, Kickstarter!B:G, 6, FALSE)</f>
        <v>IE</v>
      </c>
      <c r="G3953" t="str">
        <f>VLOOKUP(A3953, Kickstarter!B:H, 7, FALSE)</f>
        <v>EUR</v>
      </c>
      <c r="H3953">
        <f>VLOOKUP(A3953, Kickstarter!B:I, 8, FALSE)</f>
        <v>1462301342</v>
      </c>
    </row>
    <row r="3954" spans="1:8" ht="60" x14ac:dyDescent="0.25">
      <c r="A3954" s="1" t="s">
        <v>3949</v>
      </c>
      <c r="B3954" s="1" t="str">
        <f>VLOOKUP(A3954, Kickstarter!B:C, 2, FALSE)</f>
        <v>This is the story about dreams of the kindly clown who indulge in reverie to be a ballet dancer! Every act is a funny sentimental story</v>
      </c>
      <c r="C3954" s="9">
        <f>VLOOKUP(A3954, Kickstarter!B:E, 3, FALSE)</f>
        <v>26000</v>
      </c>
      <c r="D3954">
        <f>VLOOKUP(A3954, Kickstarter!B:E, 4, FALSE)</f>
        <v>25</v>
      </c>
      <c r="E3954" t="str">
        <f>VLOOKUP(A3954, Kickstarter!B:F, 5, FALSE)</f>
        <v>failed</v>
      </c>
      <c r="F3954" t="str">
        <f>VLOOKUP(A3954, Kickstarter!B:G, 6, FALSE)</f>
        <v>US</v>
      </c>
      <c r="G3954" t="str">
        <f>VLOOKUP(A3954, Kickstarter!B:H, 7, FALSE)</f>
        <v>USD</v>
      </c>
      <c r="H3954">
        <f>VLOOKUP(A3954, Kickstarter!B:I, 8, FALSE)</f>
        <v>1445885890</v>
      </c>
    </row>
    <row r="3955" spans="1:8" ht="45" x14ac:dyDescent="0.25">
      <c r="A3955" s="1" t="s">
        <v>3950</v>
      </c>
      <c r="B3955" s="1" t="str">
        <f>VLOOKUP(A3955, Kickstarter!B:C, 2, FALSE)</f>
        <v>Actors and actresses are needed to help me create a stage play. A stage play needs to be adapted from the book I wrote.</v>
      </c>
      <c r="C3955" s="9">
        <f>VLOOKUP(A3955, Kickstarter!B:E, 3, FALSE)</f>
        <v>17600</v>
      </c>
      <c r="D3955">
        <f>VLOOKUP(A3955, Kickstarter!B:E, 4, FALSE)</f>
        <v>0</v>
      </c>
      <c r="E3955" t="str">
        <f>VLOOKUP(A3955, Kickstarter!B:F, 5, FALSE)</f>
        <v>failed</v>
      </c>
      <c r="F3955" t="str">
        <f>VLOOKUP(A3955, Kickstarter!B:G, 6, FALSE)</f>
        <v>US</v>
      </c>
      <c r="G3955" t="str">
        <f>VLOOKUP(A3955, Kickstarter!B:H, 7, FALSE)</f>
        <v>USD</v>
      </c>
      <c r="H3955">
        <f>VLOOKUP(A3955, Kickstarter!B:I, 8, FALSE)</f>
        <v>1469834940</v>
      </c>
    </row>
    <row r="3956" spans="1:8" ht="60" x14ac:dyDescent="0.25">
      <c r="A3956" s="1" t="s">
        <v>3951</v>
      </c>
      <c r="B3956" s="1" t="str">
        <f>VLOOKUP(A3956, Kickstarter!B:C, 2, FALSE)</f>
        <v>Despite hunger and conditions of a Calcutta slum, the people there know that life is precious. They have named it â€˜City of Joy.â€™</v>
      </c>
      <c r="C3956" s="9">
        <f>VLOOKUP(A3956, Kickstarter!B:E, 3, FALSE)</f>
        <v>25000</v>
      </c>
      <c r="D3956">
        <f>VLOOKUP(A3956, Kickstarter!B:E, 4, FALSE)</f>
        <v>0</v>
      </c>
      <c r="E3956" t="str">
        <f>VLOOKUP(A3956, Kickstarter!B:F, 5, FALSE)</f>
        <v>failed</v>
      </c>
      <c r="F3956" t="str">
        <f>VLOOKUP(A3956, Kickstarter!B:G, 6, FALSE)</f>
        <v>CA</v>
      </c>
      <c r="G3956" t="str">
        <f>VLOOKUP(A3956, Kickstarter!B:H, 7, FALSE)</f>
        <v>CAD</v>
      </c>
      <c r="H3956">
        <f>VLOOKUP(A3956, Kickstarter!B:I, 8, FALSE)</f>
        <v>1405352264</v>
      </c>
    </row>
    <row r="3957" spans="1:8" ht="60" x14ac:dyDescent="0.25">
      <c r="A3957" s="1" t="s">
        <v>3952</v>
      </c>
      <c r="B3957" s="1" t="str">
        <f>VLOOKUP(A3957, Kickstarter!B:C, 2, FALSE)</f>
        <v>FHE High School Theatre Booster Fund Raiser for Costumes --Fall Play Snow Queen and Spring Musical Once on this Island</v>
      </c>
      <c r="C3957" s="9">
        <f>VLOOKUP(A3957, Kickstarter!B:E, 3, FALSE)</f>
        <v>1750</v>
      </c>
      <c r="D3957">
        <f>VLOOKUP(A3957, Kickstarter!B:E, 4, FALSE)</f>
        <v>425</v>
      </c>
      <c r="E3957" t="str">
        <f>VLOOKUP(A3957, Kickstarter!B:F, 5, FALSE)</f>
        <v>failed</v>
      </c>
      <c r="F3957" t="str">
        <f>VLOOKUP(A3957, Kickstarter!B:G, 6, FALSE)</f>
        <v>US</v>
      </c>
      <c r="G3957" t="str">
        <f>VLOOKUP(A3957, Kickstarter!B:H, 7, FALSE)</f>
        <v>USD</v>
      </c>
      <c r="H3957">
        <f>VLOOKUP(A3957, Kickstarter!B:I, 8, FALSE)</f>
        <v>1448745741</v>
      </c>
    </row>
    <row r="3958" spans="1:8" ht="60" x14ac:dyDescent="0.25">
      <c r="A3958" s="1" t="s">
        <v>3953</v>
      </c>
      <c r="B3958" s="1" t="str">
        <f>VLOOKUP(A3958, Kickstarter!B:C, 2, FALSE)</f>
        <v>This saucy stage play chronicles the highs and lows of my life involving gangs, drugs and prison. The story is a transforming ministry.</v>
      </c>
      <c r="C3958" s="9">
        <f>VLOOKUP(A3958, Kickstarter!B:E, 3, FALSE)</f>
        <v>5500</v>
      </c>
      <c r="D3958">
        <f>VLOOKUP(A3958, Kickstarter!B:E, 4, FALSE)</f>
        <v>0</v>
      </c>
      <c r="E3958" t="str">
        <f>VLOOKUP(A3958, Kickstarter!B:F, 5, FALSE)</f>
        <v>failed</v>
      </c>
      <c r="F3958" t="str">
        <f>VLOOKUP(A3958, Kickstarter!B:G, 6, FALSE)</f>
        <v>US</v>
      </c>
      <c r="G3958" t="str">
        <f>VLOOKUP(A3958, Kickstarter!B:H, 7, FALSE)</f>
        <v>USD</v>
      </c>
      <c r="H3958">
        <f>VLOOKUP(A3958, Kickstarter!B:I, 8, FALSE)</f>
        <v>1461543600</v>
      </c>
    </row>
    <row r="3959" spans="1:8" ht="45" x14ac:dyDescent="0.25">
      <c r="A3959" s="1" t="s">
        <v>3954</v>
      </c>
      <c r="B3959" s="1" t="str">
        <f>VLOOKUP(A3959, Kickstarter!B:C, 2, FALSE)</f>
        <v>A play about something, or maybe nothing. Four actors depicting all 9 seasons of Seinfeld in 90 minutes.</v>
      </c>
      <c r="C3959" s="9">
        <f>VLOOKUP(A3959, Kickstarter!B:E, 3, FALSE)</f>
        <v>28000</v>
      </c>
      <c r="D3959">
        <f>VLOOKUP(A3959, Kickstarter!B:E, 4, FALSE)</f>
        <v>7</v>
      </c>
      <c r="E3959" t="str">
        <f>VLOOKUP(A3959, Kickstarter!B:F, 5, FALSE)</f>
        <v>failed</v>
      </c>
      <c r="F3959" t="str">
        <f>VLOOKUP(A3959, Kickstarter!B:G, 6, FALSE)</f>
        <v>US</v>
      </c>
      <c r="G3959" t="str">
        <f>VLOOKUP(A3959, Kickstarter!B:H, 7, FALSE)</f>
        <v>USD</v>
      </c>
      <c r="H3959">
        <f>VLOOKUP(A3959, Kickstarter!B:I, 8, FALSE)</f>
        <v>1468020354</v>
      </c>
    </row>
    <row r="3960" spans="1:8" ht="60" x14ac:dyDescent="0.25">
      <c r="A3960" s="1" t="s">
        <v>3955</v>
      </c>
      <c r="B3960" s="1" t="str">
        <f>VLOOKUP(A3960, Kickstarter!B:C, 2, FALSE)</f>
        <v>A children's theatre group constructing props out of swimming noodles to provide free Shakespeare in the parks to local communities.</v>
      </c>
      <c r="C3960" s="9">
        <f>VLOOKUP(A3960, Kickstarter!B:E, 3, FALSE)</f>
        <v>2000</v>
      </c>
      <c r="D3960">
        <f>VLOOKUP(A3960, Kickstarter!B:E, 4, FALSE)</f>
        <v>641</v>
      </c>
      <c r="E3960" t="str">
        <f>VLOOKUP(A3960, Kickstarter!B:F, 5, FALSE)</f>
        <v>failed</v>
      </c>
      <c r="F3960" t="str">
        <f>VLOOKUP(A3960, Kickstarter!B:G, 6, FALSE)</f>
        <v>US</v>
      </c>
      <c r="G3960" t="str">
        <f>VLOOKUP(A3960, Kickstarter!B:H, 7, FALSE)</f>
        <v>USD</v>
      </c>
      <c r="H3960">
        <f>VLOOKUP(A3960, Kickstarter!B:I, 8, FALSE)</f>
        <v>1406988000</v>
      </c>
    </row>
    <row r="3961" spans="1:8" ht="60" x14ac:dyDescent="0.25">
      <c r="A3961" s="1" t="s">
        <v>3956</v>
      </c>
      <c r="B3961" s="1" t="str">
        <f>VLOOKUP(A3961, Kickstarter!B:C, 2, FALSE)</f>
        <v>A free website for theatre on California's central coast - actors, auditions, &amp; shows in Santa Barbara, San Luis Obispo, &amp; Montetey.</v>
      </c>
      <c r="C3961" s="9">
        <f>VLOOKUP(A3961, Kickstarter!B:E, 3, FALSE)</f>
        <v>1200</v>
      </c>
      <c r="D3961">
        <f>VLOOKUP(A3961, Kickstarter!B:E, 4, FALSE)</f>
        <v>292</v>
      </c>
      <c r="E3961" t="str">
        <f>VLOOKUP(A3961, Kickstarter!B:F, 5, FALSE)</f>
        <v>failed</v>
      </c>
      <c r="F3961" t="str">
        <f>VLOOKUP(A3961, Kickstarter!B:G, 6, FALSE)</f>
        <v>US</v>
      </c>
      <c r="G3961" t="str">
        <f>VLOOKUP(A3961, Kickstarter!B:H, 7, FALSE)</f>
        <v>USD</v>
      </c>
      <c r="H3961">
        <f>VLOOKUP(A3961, Kickstarter!B:I, 8, FALSE)</f>
        <v>1411930556</v>
      </c>
    </row>
    <row r="3962" spans="1:8" ht="60" x14ac:dyDescent="0.25">
      <c r="A3962" s="1" t="s">
        <v>3957</v>
      </c>
      <c r="B3962" s="1" t="str">
        <f>VLOOKUP(A3962, Kickstarter!B:C, 2, FALSE)</f>
        <v>You are closer to your dreams than what you expect, your demons will always wait for you to realize them, theyâ€™ll torture you Manny.</v>
      </c>
      <c r="C3962" s="9">
        <f>VLOOKUP(A3962, Kickstarter!B:E, 3, FALSE)</f>
        <v>3000</v>
      </c>
      <c r="D3962">
        <f>VLOOKUP(A3962, Kickstarter!B:E, 4, FALSE)</f>
        <v>45</v>
      </c>
      <c r="E3962" t="str">
        <f>VLOOKUP(A3962, Kickstarter!B:F, 5, FALSE)</f>
        <v>failed</v>
      </c>
      <c r="F3962" t="str">
        <f>VLOOKUP(A3962, Kickstarter!B:G, 6, FALSE)</f>
        <v>US</v>
      </c>
      <c r="G3962" t="str">
        <f>VLOOKUP(A3962, Kickstarter!B:H, 7, FALSE)</f>
        <v>USD</v>
      </c>
      <c r="H3962">
        <f>VLOOKUP(A3962, Kickstarter!B:I, 8, FALSE)</f>
        <v>1451852256</v>
      </c>
    </row>
    <row r="3963" spans="1:8" ht="60" x14ac:dyDescent="0.25">
      <c r="A3963" s="1" t="s">
        <v>3958</v>
      </c>
      <c r="B3963" s="1" t="str">
        <f>VLOOKUP(A3963, Kickstarter!B:C, 2, FALSE)</f>
        <v>I've written a fun new play exploring the reality of gay stereotypes in 2014 - with accommodation and venue hire it needs some dough :)</v>
      </c>
      <c r="C3963" s="9">
        <f>VLOOKUP(A3963, Kickstarter!B:E, 3, FALSE)</f>
        <v>5000</v>
      </c>
      <c r="D3963">
        <f>VLOOKUP(A3963, Kickstarter!B:E, 4, FALSE)</f>
        <v>21</v>
      </c>
      <c r="E3963" t="str">
        <f>VLOOKUP(A3963, Kickstarter!B:F, 5, FALSE)</f>
        <v>failed</v>
      </c>
      <c r="F3963" t="str">
        <f>VLOOKUP(A3963, Kickstarter!B:G, 6, FALSE)</f>
        <v>GB</v>
      </c>
      <c r="G3963" t="str">
        <f>VLOOKUP(A3963, Kickstarter!B:H, 7, FALSE)</f>
        <v>GBP</v>
      </c>
      <c r="H3963">
        <f>VLOOKUP(A3963, Kickstarter!B:I, 8, FALSE)</f>
        <v>1399584210</v>
      </c>
    </row>
    <row r="3964" spans="1:8" ht="60" x14ac:dyDescent="0.25">
      <c r="A3964" s="1" t="s">
        <v>3959</v>
      </c>
      <c r="B3964" s="1" t="str">
        <f>VLOOKUP(A3964, Kickstarter!B:C, 2, FALSE)</f>
        <v>OUR FRIENDS THE ENEMY will make its American Debut at Theatre Row in New York City, and we would like for you to join us on our journey</v>
      </c>
      <c r="C3964" s="9">
        <f>VLOOKUP(A3964, Kickstarter!B:E, 3, FALSE)</f>
        <v>1400</v>
      </c>
      <c r="D3964">
        <f>VLOOKUP(A3964, Kickstarter!B:E, 4, FALSE)</f>
        <v>45</v>
      </c>
      <c r="E3964" t="str">
        <f>VLOOKUP(A3964, Kickstarter!B:F, 5, FALSE)</f>
        <v>failed</v>
      </c>
      <c r="F3964" t="str">
        <f>VLOOKUP(A3964, Kickstarter!B:G, 6, FALSE)</f>
        <v>GB</v>
      </c>
      <c r="G3964" t="str">
        <f>VLOOKUP(A3964, Kickstarter!B:H, 7, FALSE)</f>
        <v>GBP</v>
      </c>
      <c r="H3964">
        <f>VLOOKUP(A3964, Kickstarter!B:I, 8, FALSE)</f>
        <v>1448722494</v>
      </c>
    </row>
    <row r="3965" spans="1:8" ht="60" x14ac:dyDescent="0.25">
      <c r="A3965" s="1" t="s">
        <v>3960</v>
      </c>
      <c r="B3965" s="1" t="str">
        <f>VLOOKUP(A3965, Kickstarter!B:C, 2, FALSE)</f>
        <v>les effets de censeur sur l'immigration.Ã§a c'est une piÃ¨ce de l'histoire de la rÃ©volution en Iran jusqu'Ã  des meurtres en sÃ©rie en 1999</v>
      </c>
      <c r="C3965" s="9">
        <f>VLOOKUP(A3965, Kickstarter!B:E, 3, FALSE)</f>
        <v>10000</v>
      </c>
      <c r="D3965">
        <f>VLOOKUP(A3965, Kickstarter!B:E, 4, FALSE)</f>
        <v>0</v>
      </c>
      <c r="E3965" t="str">
        <f>VLOOKUP(A3965, Kickstarter!B:F, 5, FALSE)</f>
        <v>failed</v>
      </c>
      <c r="F3965" t="str">
        <f>VLOOKUP(A3965, Kickstarter!B:G, 6, FALSE)</f>
        <v>CA</v>
      </c>
      <c r="G3965" t="str">
        <f>VLOOKUP(A3965, Kickstarter!B:H, 7, FALSE)</f>
        <v>CAD</v>
      </c>
      <c r="H3965">
        <f>VLOOKUP(A3965, Kickstarter!B:I, 8, FALSE)</f>
        <v>1447821717</v>
      </c>
    </row>
    <row r="3966" spans="1:8" ht="45" x14ac:dyDescent="0.25">
      <c r="A3966" s="1" t="s">
        <v>3961</v>
      </c>
      <c r="B3966" s="1" t="str">
        <f>VLOOKUP(A3966, Kickstarter!B:C, 2, FALSE)</f>
        <v>"MAMA'Z BA-B" is the story of Marcus Williams who struggles to find a place for himself as a young black male.</v>
      </c>
      <c r="C3966" s="9">
        <f>VLOOKUP(A3966, Kickstarter!B:E, 3, FALSE)</f>
        <v>2000</v>
      </c>
      <c r="D3966">
        <f>VLOOKUP(A3966, Kickstarter!B:E, 4, FALSE)</f>
        <v>126</v>
      </c>
      <c r="E3966" t="str">
        <f>VLOOKUP(A3966, Kickstarter!B:F, 5, FALSE)</f>
        <v>failed</v>
      </c>
      <c r="F3966" t="str">
        <f>VLOOKUP(A3966, Kickstarter!B:G, 6, FALSE)</f>
        <v>US</v>
      </c>
      <c r="G3966" t="str">
        <f>VLOOKUP(A3966, Kickstarter!B:H, 7, FALSE)</f>
        <v>USD</v>
      </c>
      <c r="H3966">
        <f>VLOOKUP(A3966, Kickstarter!B:I, 8, FALSE)</f>
        <v>1429460386</v>
      </c>
    </row>
    <row r="3967" spans="1:8" ht="60" x14ac:dyDescent="0.25">
      <c r="A3967" s="1" t="s">
        <v>3962</v>
      </c>
      <c r="B3967" s="1" t="str">
        <f>VLOOKUP(A3967, Kickstarter!B:C, 2, FALSE)</f>
        <v>Andrew Heller producing a production of an original play for the Philadelphia Fringe Festival. Written and Directed by Andrew Heller</v>
      </c>
      <c r="C3967" s="9">
        <f>VLOOKUP(A3967, Kickstarter!B:E, 3, FALSE)</f>
        <v>2000</v>
      </c>
      <c r="D3967">
        <f>VLOOKUP(A3967, Kickstarter!B:E, 4, FALSE)</f>
        <v>285</v>
      </c>
      <c r="E3967" t="str">
        <f>VLOOKUP(A3967, Kickstarter!B:F, 5, FALSE)</f>
        <v>failed</v>
      </c>
      <c r="F3967" t="str">
        <f>VLOOKUP(A3967, Kickstarter!B:G, 6, FALSE)</f>
        <v>US</v>
      </c>
      <c r="G3967" t="str">
        <f>VLOOKUP(A3967, Kickstarter!B:H, 7, FALSE)</f>
        <v>USD</v>
      </c>
      <c r="H3967">
        <f>VLOOKUP(A3967, Kickstarter!B:I, 8, FALSE)</f>
        <v>1460608780</v>
      </c>
    </row>
    <row r="3968" spans="1:8" ht="60" x14ac:dyDescent="0.25">
      <c r="A3968" s="1" t="s">
        <v>3963</v>
      </c>
      <c r="B3968" s="1" t="str">
        <f>VLOOKUP(A3968, Kickstarter!B:C, 2, FALSE)</f>
        <v>MNDT will be the first Moroccan Team in history to participate in the WSDC. the worldâ€™s biggest high school debate tournament.</v>
      </c>
      <c r="C3968" s="9">
        <f>VLOOKUP(A3968, Kickstarter!B:E, 3, FALSE)</f>
        <v>7500</v>
      </c>
      <c r="D3968">
        <f>VLOOKUP(A3968, Kickstarter!B:E, 4, FALSE)</f>
        <v>45</v>
      </c>
      <c r="E3968" t="str">
        <f>VLOOKUP(A3968, Kickstarter!B:F, 5, FALSE)</f>
        <v>failed</v>
      </c>
      <c r="F3968" t="str">
        <f>VLOOKUP(A3968, Kickstarter!B:G, 6, FALSE)</f>
        <v>US</v>
      </c>
      <c r="G3968" t="str">
        <f>VLOOKUP(A3968, Kickstarter!B:H, 7, FALSE)</f>
        <v>USD</v>
      </c>
      <c r="H3968">
        <f>VLOOKUP(A3968, Kickstarter!B:I, 8, FALSE)</f>
        <v>1406170740</v>
      </c>
    </row>
    <row r="3969" spans="1:8" ht="60" x14ac:dyDescent="0.25">
      <c r="A3969" s="1" t="s">
        <v>3964</v>
      </c>
      <c r="B3969" s="1" t="str">
        <f>VLOOKUP(A3969, Kickstarter!B:C, 2, FALSE)</f>
        <v>Ramsay Wise is painting the backdrops for the Maplewood Barn Theatre's summer 2017 production. He needs canvas and paint.</v>
      </c>
      <c r="C3969" s="9">
        <f>VLOOKUP(A3969, Kickstarter!B:E, 3, FALSE)</f>
        <v>1700</v>
      </c>
      <c r="D3969">
        <f>VLOOKUP(A3969, Kickstarter!B:E, 4, FALSE)</f>
        <v>410</v>
      </c>
      <c r="E3969" t="str">
        <f>VLOOKUP(A3969, Kickstarter!B:F, 5, FALSE)</f>
        <v>failed</v>
      </c>
      <c r="F3969" t="str">
        <f>VLOOKUP(A3969, Kickstarter!B:G, 6, FALSE)</f>
        <v>US</v>
      </c>
      <c r="G3969" t="str">
        <f>VLOOKUP(A3969, Kickstarter!B:H, 7, FALSE)</f>
        <v>USD</v>
      </c>
      <c r="H3969">
        <f>VLOOKUP(A3969, Kickstarter!B:I, 8, FALSE)</f>
        <v>1488783507</v>
      </c>
    </row>
    <row r="3970" spans="1:8" ht="45" x14ac:dyDescent="0.25">
      <c r="A3970" s="1" t="s">
        <v>3965</v>
      </c>
      <c r="B3970" s="1" t="str">
        <f>VLOOKUP(A3970, Kickstarter!B:C, 2, FALSE)</f>
        <v>"On the breast of her gown, in fine red cloth, appeared the letter A." But what about the rest of the alphabet?</v>
      </c>
      <c r="C3970" s="9">
        <f>VLOOKUP(A3970, Kickstarter!B:E, 3, FALSE)</f>
        <v>5000</v>
      </c>
      <c r="D3970">
        <f>VLOOKUP(A3970, Kickstarter!B:E, 4, FALSE)</f>
        <v>527</v>
      </c>
      <c r="E3970" t="str">
        <f>VLOOKUP(A3970, Kickstarter!B:F, 5, FALSE)</f>
        <v>failed</v>
      </c>
      <c r="F3970" t="str">
        <f>VLOOKUP(A3970, Kickstarter!B:G, 6, FALSE)</f>
        <v>US</v>
      </c>
      <c r="G3970" t="str">
        <f>VLOOKUP(A3970, Kickstarter!B:H, 7, FALSE)</f>
        <v>USD</v>
      </c>
      <c r="H3970">
        <f>VLOOKUP(A3970, Kickstarter!B:I, 8, FALSE)</f>
        <v>1463945673</v>
      </c>
    </row>
    <row r="3971" spans="1:8" ht="60" x14ac:dyDescent="0.25">
      <c r="A3971" s="1" t="s">
        <v>3966</v>
      </c>
      <c r="B3971" s="1" t="str">
        <f>VLOOKUP(A3971, Kickstarter!B:C, 2, FALSE)</f>
        <v>Board a pirate ship and sail with us on a midnight cruise into the dark realms of forgotten pirate lore with music, theater &amp; burlesque</v>
      </c>
      <c r="C3971" s="9">
        <f>VLOOKUP(A3971, Kickstarter!B:E, 3, FALSE)</f>
        <v>2825</v>
      </c>
      <c r="D3971">
        <f>VLOOKUP(A3971, Kickstarter!B:E, 4, FALSE)</f>
        <v>211</v>
      </c>
      <c r="E3971" t="str">
        <f>VLOOKUP(A3971, Kickstarter!B:F, 5, FALSE)</f>
        <v>failed</v>
      </c>
      <c r="F3971" t="str">
        <f>VLOOKUP(A3971, Kickstarter!B:G, 6, FALSE)</f>
        <v>US</v>
      </c>
      <c r="G3971" t="str">
        <f>VLOOKUP(A3971, Kickstarter!B:H, 7, FALSE)</f>
        <v>USD</v>
      </c>
      <c r="H3971">
        <f>VLOOKUP(A3971, Kickstarter!B:I, 8, FALSE)</f>
        <v>1472442900</v>
      </c>
    </row>
    <row r="3972" spans="1:8" ht="60" x14ac:dyDescent="0.25">
      <c r="A3972" s="1" t="s">
        <v>3967</v>
      </c>
      <c r="B3972" s="1" t="str">
        <f>VLOOKUP(A3972, Kickstarter!B:C, 2, FALSE)</f>
        <v>WeÂ  areÂ  aÂ  newÂ  productionÂ  companyÂ  andÂ  willÂ  beÂ  touringÂ  withÂ  ourÂ  production,  FOLLOW  YOUR  DREAMS  debuting  June  2016.</v>
      </c>
      <c r="C3972" s="9">
        <f>VLOOKUP(A3972, Kickstarter!B:E, 3, FALSE)</f>
        <v>15000</v>
      </c>
      <c r="D3972">
        <f>VLOOKUP(A3972, Kickstarter!B:E, 4, FALSE)</f>
        <v>11</v>
      </c>
      <c r="E3972" t="str">
        <f>VLOOKUP(A3972, Kickstarter!B:F, 5, FALSE)</f>
        <v>failed</v>
      </c>
      <c r="F3972" t="str">
        <f>VLOOKUP(A3972, Kickstarter!B:G, 6, FALSE)</f>
        <v>US</v>
      </c>
      <c r="G3972" t="str">
        <f>VLOOKUP(A3972, Kickstarter!B:H, 7, FALSE)</f>
        <v>USD</v>
      </c>
      <c r="H3972">
        <f>VLOOKUP(A3972, Kickstarter!B:I, 8, FALSE)</f>
        <v>1460925811</v>
      </c>
    </row>
    <row r="3973" spans="1:8" ht="60" x14ac:dyDescent="0.25">
      <c r="A3973" s="1" t="s">
        <v>3968</v>
      </c>
      <c r="B3973" s="1" t="str">
        <f>VLOOKUP(A3973, Kickstarter!B:C, 2, FALSE)</f>
        <v>The timeless story of the struggling actor, the faithful agent and   the reality of what constitutes success and failure in Hollywood.</v>
      </c>
      <c r="C3973" s="9">
        <f>VLOOKUP(A3973, Kickstarter!B:E, 3, FALSE)</f>
        <v>14000</v>
      </c>
      <c r="D3973">
        <f>VLOOKUP(A3973, Kickstarter!B:E, 4, FALSE)</f>
        <v>136</v>
      </c>
      <c r="E3973" t="str">
        <f>VLOOKUP(A3973, Kickstarter!B:F, 5, FALSE)</f>
        <v>failed</v>
      </c>
      <c r="F3973" t="str">
        <f>VLOOKUP(A3973, Kickstarter!B:G, 6, FALSE)</f>
        <v>US</v>
      </c>
      <c r="G3973" t="str">
        <f>VLOOKUP(A3973, Kickstarter!B:H, 7, FALSE)</f>
        <v>USD</v>
      </c>
      <c r="H3973">
        <f>VLOOKUP(A3973, Kickstarter!B:I, 8, FALSE)</f>
        <v>1405947126</v>
      </c>
    </row>
    <row r="3974" spans="1:8" ht="45" x14ac:dyDescent="0.25">
      <c r="A3974" s="1" t="s">
        <v>3969</v>
      </c>
      <c r="B3974" s="1" t="str">
        <f>VLOOKUP(A3974, Kickstarter!B:C, 2, FALSE)</f>
        <v>We're a horror based theatre company in Oklahoma City beginning our first season of shows.</v>
      </c>
      <c r="C3974" s="9">
        <f>VLOOKUP(A3974, Kickstarter!B:E, 3, FALSE)</f>
        <v>1000</v>
      </c>
      <c r="D3974">
        <f>VLOOKUP(A3974, Kickstarter!B:E, 4, FALSE)</f>
        <v>211</v>
      </c>
      <c r="E3974" t="str">
        <f>VLOOKUP(A3974, Kickstarter!B:F, 5, FALSE)</f>
        <v>failed</v>
      </c>
      <c r="F3974" t="str">
        <f>VLOOKUP(A3974, Kickstarter!B:G, 6, FALSE)</f>
        <v>US</v>
      </c>
      <c r="G3974" t="str">
        <f>VLOOKUP(A3974, Kickstarter!B:H, 7, FALSE)</f>
        <v>USD</v>
      </c>
      <c r="H3974">
        <f>VLOOKUP(A3974, Kickstarter!B:I, 8, FALSE)</f>
        <v>1423186634</v>
      </c>
    </row>
    <row r="3975" spans="1:8" ht="60" x14ac:dyDescent="0.25">
      <c r="A3975" s="1" t="s">
        <v>3970</v>
      </c>
      <c r="B3975" s="1" t="str">
        <f>VLOOKUP(A3975, Kickstarter!B:C, 2, FALSE)</f>
        <v>Staged Right Theatre Company is putting on its first season this year, and we need your help with raising money to put on four plays!</v>
      </c>
      <c r="C3975" s="9">
        <f>VLOOKUP(A3975, Kickstarter!B:E, 3, FALSE)</f>
        <v>5000</v>
      </c>
      <c r="D3975">
        <f>VLOOKUP(A3975, Kickstarter!B:E, 4, FALSE)</f>
        <v>3905</v>
      </c>
      <c r="E3975" t="str">
        <f>VLOOKUP(A3975, Kickstarter!B:F, 5, FALSE)</f>
        <v>failed</v>
      </c>
      <c r="F3975" t="str">
        <f>VLOOKUP(A3975, Kickstarter!B:G, 6, FALSE)</f>
        <v>US</v>
      </c>
      <c r="G3975" t="str">
        <f>VLOOKUP(A3975, Kickstarter!B:H, 7, FALSE)</f>
        <v>USD</v>
      </c>
      <c r="H3975">
        <f>VLOOKUP(A3975, Kickstarter!B:I, 8, FALSE)</f>
        <v>1462766400</v>
      </c>
    </row>
    <row r="3976" spans="1:8" ht="60" x14ac:dyDescent="0.25">
      <c r="A3976" s="1" t="s">
        <v>3971</v>
      </c>
      <c r="B3976" s="1" t="str">
        <f>VLOOKUP(A3976, Kickstarter!B:C, 2, FALSE)</f>
        <v>We are performing Shakespeare's "The Taming of the Shrew" in its original Elizabethan setting at the Oxford Shakespeare Festival.</v>
      </c>
      <c r="C3976" s="9">
        <f>VLOOKUP(A3976, Kickstarter!B:E, 3, FALSE)</f>
        <v>1000</v>
      </c>
      <c r="D3976">
        <f>VLOOKUP(A3976, Kickstarter!B:E, 4, FALSE)</f>
        <v>320</v>
      </c>
      <c r="E3976" t="str">
        <f>VLOOKUP(A3976, Kickstarter!B:F, 5, FALSE)</f>
        <v>failed</v>
      </c>
      <c r="F3976" t="str">
        <f>VLOOKUP(A3976, Kickstarter!B:G, 6, FALSE)</f>
        <v>GB</v>
      </c>
      <c r="G3976" t="str">
        <f>VLOOKUP(A3976, Kickstarter!B:H, 7, FALSE)</f>
        <v>GBP</v>
      </c>
      <c r="H3976">
        <f>VLOOKUP(A3976, Kickstarter!B:I, 8, FALSE)</f>
        <v>1464872848</v>
      </c>
    </row>
    <row r="3977" spans="1:8" ht="60" x14ac:dyDescent="0.25">
      <c r="A3977" s="1" t="s">
        <v>3972</v>
      </c>
      <c r="B3977" s="1" t="str">
        <f>VLOOKUP(A3977, Kickstarter!B:C, 2, FALSE)</f>
        <v>Four homeless Key West men are to be given a boat, but fates twist until only the moon and mangroves witness their earthly demise.</v>
      </c>
      <c r="C3977" s="9">
        <f>VLOOKUP(A3977, Kickstarter!B:E, 3, FALSE)</f>
        <v>678</v>
      </c>
      <c r="D3977">
        <f>VLOOKUP(A3977, Kickstarter!B:E, 4, FALSE)</f>
        <v>0</v>
      </c>
      <c r="E3977" t="str">
        <f>VLOOKUP(A3977, Kickstarter!B:F, 5, FALSE)</f>
        <v>failed</v>
      </c>
      <c r="F3977" t="str">
        <f>VLOOKUP(A3977, Kickstarter!B:G, 6, FALSE)</f>
        <v>US</v>
      </c>
      <c r="G3977" t="str">
        <f>VLOOKUP(A3977, Kickstarter!B:H, 7, FALSE)</f>
        <v>USD</v>
      </c>
      <c r="H3977">
        <f>VLOOKUP(A3977, Kickstarter!B:I, 8, FALSE)</f>
        <v>1468442898</v>
      </c>
    </row>
    <row r="3978" spans="1:8" ht="60" x14ac:dyDescent="0.25">
      <c r="A3978" s="1" t="s">
        <v>3973</v>
      </c>
      <c r="B3978" s="1" t="str">
        <f>VLOOKUP(A3978, Kickstarter!B:C, 2, FALSE)</f>
        <v>Rossumâ€™s Universal Robots are the perfect workforce, without emotions, needs, or souls. But they are changing. Becoming more like us...</v>
      </c>
      <c r="C3978" s="9">
        <f>VLOOKUP(A3978, Kickstarter!B:E, 3, FALSE)</f>
        <v>1300</v>
      </c>
      <c r="D3978">
        <f>VLOOKUP(A3978, Kickstarter!B:E, 4, FALSE)</f>
        <v>620</v>
      </c>
      <c r="E3978" t="str">
        <f>VLOOKUP(A3978, Kickstarter!B:F, 5, FALSE)</f>
        <v>failed</v>
      </c>
      <c r="F3978" t="str">
        <f>VLOOKUP(A3978, Kickstarter!B:G, 6, FALSE)</f>
        <v>US</v>
      </c>
      <c r="G3978" t="str">
        <f>VLOOKUP(A3978, Kickstarter!B:H, 7, FALSE)</f>
        <v>USD</v>
      </c>
      <c r="H3978">
        <f>VLOOKUP(A3978, Kickstarter!B:I, 8, FALSE)</f>
        <v>1406876400</v>
      </c>
    </row>
    <row r="3979" spans="1:8" ht="60" x14ac:dyDescent="0.25">
      <c r="A3979" s="1" t="s">
        <v>3974</v>
      </c>
      <c r="B3979" s="1" t="str">
        <f>VLOOKUP(A3979, Kickstarter!B:C, 2, FALSE)</f>
        <v>Created for the greatest stages of the world, will captivate the hearts of its audience with a Powerful Story Line &amp; Magical creatures!</v>
      </c>
      <c r="C3979" s="9">
        <f>VLOOKUP(A3979, Kickstarter!B:E, 3, FALSE)</f>
        <v>90000</v>
      </c>
      <c r="D3979">
        <f>VLOOKUP(A3979, Kickstarter!B:E, 4, FALSE)</f>
        <v>1305</v>
      </c>
      <c r="E3979" t="str">
        <f>VLOOKUP(A3979, Kickstarter!B:F, 5, FALSE)</f>
        <v>failed</v>
      </c>
      <c r="F3979" t="str">
        <f>VLOOKUP(A3979, Kickstarter!B:G, 6, FALSE)</f>
        <v>US</v>
      </c>
      <c r="G3979" t="str">
        <f>VLOOKUP(A3979, Kickstarter!B:H, 7, FALSE)</f>
        <v>USD</v>
      </c>
      <c r="H3979">
        <f>VLOOKUP(A3979, Kickstarter!B:I, 8, FALSE)</f>
        <v>1469213732</v>
      </c>
    </row>
    <row r="3980" spans="1:8" ht="60" x14ac:dyDescent="0.25">
      <c r="A3980" s="1" t="s">
        <v>3975</v>
      </c>
      <c r="B3980" s="1" t="str">
        <f>VLOOKUP(A3980, Kickstarter!B:C, 2, FALSE)</f>
        <v>Staged play within the communities of eastern ( Kinston Wilson Wilmington ) North Carolina ! Funds will allow a child to attend! THX</v>
      </c>
      <c r="C3980" s="9">
        <f>VLOOKUP(A3980, Kickstarter!B:E, 3, FALSE)</f>
        <v>2000</v>
      </c>
      <c r="D3980">
        <f>VLOOKUP(A3980, Kickstarter!B:E, 4, FALSE)</f>
        <v>214</v>
      </c>
      <c r="E3980" t="str">
        <f>VLOOKUP(A3980, Kickstarter!B:F, 5, FALSE)</f>
        <v>failed</v>
      </c>
      <c r="F3980" t="str">
        <f>VLOOKUP(A3980, Kickstarter!B:G, 6, FALSE)</f>
        <v>US</v>
      </c>
      <c r="G3980" t="str">
        <f>VLOOKUP(A3980, Kickstarter!B:H, 7, FALSE)</f>
        <v>USD</v>
      </c>
      <c r="H3980">
        <f>VLOOKUP(A3980, Kickstarter!B:I, 8, FALSE)</f>
        <v>1422717953</v>
      </c>
    </row>
    <row r="3981" spans="1:8" ht="60" x14ac:dyDescent="0.25">
      <c r="A3981" s="1" t="s">
        <v>3976</v>
      </c>
      <c r="B3981" s="1" t="str">
        <f>VLOOKUP(A3981, Kickstarter!B:C, 2, FALSE)</f>
        <v>After a successful premiere run at Edinburgh 2014, it's been rewritten and revised and is back for another run of Edinburgh fun in 2015</v>
      </c>
      <c r="C3981" s="9">
        <f>VLOOKUP(A3981, Kickstarter!B:E, 3, FALSE)</f>
        <v>6000</v>
      </c>
      <c r="D3981">
        <f>VLOOKUP(A3981, Kickstarter!B:E, 4, FALSE)</f>
        <v>110</v>
      </c>
      <c r="E3981" t="str">
        <f>VLOOKUP(A3981, Kickstarter!B:F, 5, FALSE)</f>
        <v>failed</v>
      </c>
      <c r="F3981" t="str">
        <f>VLOOKUP(A3981, Kickstarter!B:G, 6, FALSE)</f>
        <v>GB</v>
      </c>
      <c r="G3981" t="str">
        <f>VLOOKUP(A3981, Kickstarter!B:H, 7, FALSE)</f>
        <v>GBP</v>
      </c>
      <c r="H3981">
        <f>VLOOKUP(A3981, Kickstarter!B:I, 8, FALSE)</f>
        <v>1427659200</v>
      </c>
    </row>
    <row r="3982" spans="1:8" ht="60" x14ac:dyDescent="0.25">
      <c r="A3982" s="1" t="s">
        <v>3977</v>
      </c>
      <c r="B3982" s="1" t="str">
        <f>VLOOKUP(A3982, Kickstarter!B:C, 2, FALSE)</f>
        <v>Itâ€™s your favorite classic with a twist. This summer, Chicago youth recreate Romeo and Juliet in The Mesh-n-Groove annual production!</v>
      </c>
      <c r="C3982" s="9">
        <f>VLOOKUP(A3982, Kickstarter!B:E, 3, FALSE)</f>
        <v>2500</v>
      </c>
      <c r="D3982">
        <f>VLOOKUP(A3982, Kickstarter!B:E, 4, FALSE)</f>
        <v>450</v>
      </c>
      <c r="E3982" t="str">
        <f>VLOOKUP(A3982, Kickstarter!B:F, 5, FALSE)</f>
        <v>failed</v>
      </c>
      <c r="F3982" t="str">
        <f>VLOOKUP(A3982, Kickstarter!B:G, 6, FALSE)</f>
        <v>US</v>
      </c>
      <c r="G3982" t="str">
        <f>VLOOKUP(A3982, Kickstarter!B:H, 7, FALSE)</f>
        <v>USD</v>
      </c>
      <c r="H3982">
        <f>VLOOKUP(A3982, Kickstarter!B:I, 8, FALSE)</f>
        <v>1404570147</v>
      </c>
    </row>
    <row r="3983" spans="1:8" ht="45" x14ac:dyDescent="0.25">
      <c r="A3983" s="1" t="s">
        <v>3358</v>
      </c>
      <c r="B3983" s="1" t="str">
        <f>VLOOKUP(A3983, Kickstarter!B:C, 2, FALSE)</f>
        <v>A Theatrical Production Celebrating the Lebanese Culture and the Human Spirit in Time of War.</v>
      </c>
      <c r="C3983" s="9">
        <f>VLOOKUP(A3983, Kickstarter!B:E, 3, FALSE)</f>
        <v>4000</v>
      </c>
      <c r="D3983">
        <f>VLOOKUP(A3983, Kickstarter!B:E, 4, FALSE)</f>
        <v>4250</v>
      </c>
      <c r="E3983" t="str">
        <f>VLOOKUP(A3983, Kickstarter!B:F, 5, FALSE)</f>
        <v>successful</v>
      </c>
      <c r="F3983" t="str">
        <f>VLOOKUP(A3983, Kickstarter!B:G, 6, FALSE)</f>
        <v>US</v>
      </c>
      <c r="G3983" t="str">
        <f>VLOOKUP(A3983, Kickstarter!B:H, 7, FALSE)</f>
        <v>USD</v>
      </c>
      <c r="H3983">
        <f>VLOOKUP(A3983, Kickstarter!B:I, 8, FALSE)</f>
        <v>1487985734</v>
      </c>
    </row>
    <row r="3984" spans="1:8" ht="60" x14ac:dyDescent="0.25">
      <c r="A3984" s="1" t="s">
        <v>3978</v>
      </c>
      <c r="B3984" s="1" t="str">
        <f>VLOOKUP(A3984, Kickstarter!B:C, 2, FALSE)</f>
        <v>Sex, deception, addiction, life. 
A quality piece of relevant theatre at one of London's most vibrant and respected fringe theatres.</v>
      </c>
      <c r="C3984" s="9">
        <f>VLOOKUP(A3984, Kickstarter!B:E, 3, FALSE)</f>
        <v>850</v>
      </c>
      <c r="D3984">
        <f>VLOOKUP(A3984, Kickstarter!B:E, 4, FALSE)</f>
        <v>170</v>
      </c>
      <c r="E3984" t="str">
        <f>VLOOKUP(A3984, Kickstarter!B:F, 5, FALSE)</f>
        <v>failed</v>
      </c>
      <c r="F3984" t="str">
        <f>VLOOKUP(A3984, Kickstarter!B:G, 6, FALSE)</f>
        <v>GB</v>
      </c>
      <c r="G3984" t="str">
        <f>VLOOKUP(A3984, Kickstarter!B:H, 7, FALSE)</f>
        <v>GBP</v>
      </c>
      <c r="H3984">
        <f>VLOOKUP(A3984, Kickstarter!B:I, 8, FALSE)</f>
        <v>1436297180</v>
      </c>
    </row>
    <row r="3985" spans="1:8" ht="60" x14ac:dyDescent="0.25">
      <c r="A3985" s="1" t="s">
        <v>3979</v>
      </c>
      <c r="B3985" s="1" t="str">
        <f>VLOOKUP(A3985, Kickstarter!B:C, 2, FALSE)</f>
        <v>Donâ€™t miss Golden Threadâ€™s new family-friendly play with live music about Ziryab, the 9th century musician and cultural trailblazer!</v>
      </c>
      <c r="C3985" s="9">
        <f>VLOOKUP(A3985, Kickstarter!B:E, 3, FALSE)</f>
        <v>11140</v>
      </c>
      <c r="D3985">
        <f>VLOOKUP(A3985, Kickstarter!B:E, 4, FALSE)</f>
        <v>3877</v>
      </c>
      <c r="E3985" t="str">
        <f>VLOOKUP(A3985, Kickstarter!B:F, 5, FALSE)</f>
        <v>failed</v>
      </c>
      <c r="F3985" t="str">
        <f>VLOOKUP(A3985, Kickstarter!B:G, 6, FALSE)</f>
        <v>US</v>
      </c>
      <c r="G3985" t="str">
        <f>VLOOKUP(A3985, Kickstarter!B:H, 7, FALSE)</f>
        <v>USD</v>
      </c>
      <c r="H3985">
        <f>VLOOKUP(A3985, Kickstarter!B:I, 8, FALSE)</f>
        <v>1400569140</v>
      </c>
    </row>
    <row r="3986" spans="1:8" ht="60" x14ac:dyDescent="0.25">
      <c r="A3986" s="1" t="s">
        <v>3980</v>
      </c>
      <c r="B3986" s="1" t="str">
        <f>VLOOKUP(A3986, Kickstarter!B:C, 2, FALSE)</f>
        <v>Novus Theatre bring you their new show 'Fantastic Mr Fox'. We hope to improve the pay for our cast and crew through Kickstarter.</v>
      </c>
      <c r="C3986" s="9">
        <f>VLOOKUP(A3986, Kickstarter!B:E, 3, FALSE)</f>
        <v>1500</v>
      </c>
      <c r="D3986">
        <f>VLOOKUP(A3986, Kickstarter!B:E, 4, FALSE)</f>
        <v>95</v>
      </c>
      <c r="E3986" t="str">
        <f>VLOOKUP(A3986, Kickstarter!B:F, 5, FALSE)</f>
        <v>failed</v>
      </c>
      <c r="F3986" t="str">
        <f>VLOOKUP(A3986, Kickstarter!B:G, 6, FALSE)</f>
        <v>GB</v>
      </c>
      <c r="G3986" t="str">
        <f>VLOOKUP(A3986, Kickstarter!B:H, 7, FALSE)</f>
        <v>GBP</v>
      </c>
      <c r="H3986">
        <f>VLOOKUP(A3986, Kickstarter!B:I, 8, FALSE)</f>
        <v>1415404800</v>
      </c>
    </row>
    <row r="3987" spans="1:8" ht="60" x14ac:dyDescent="0.25">
      <c r="A3987" s="1" t="s">
        <v>3981</v>
      </c>
      <c r="B3987" s="1" t="str">
        <f>VLOOKUP(A3987, Kickstarter!B:C, 2, FALSE)</f>
        <v>The	next	project on the	horizon is	renovation of the exterior	faÃ§ade of	the Spring Garden	Mill,	which is in need of paint and	repair.</v>
      </c>
      <c r="C3987" s="9">
        <f>VLOOKUP(A3987, Kickstarter!B:E, 3, FALSE)</f>
        <v>2000</v>
      </c>
      <c r="D3987">
        <f>VLOOKUP(A3987, Kickstarter!B:E, 4, FALSE)</f>
        <v>641</v>
      </c>
      <c r="E3987" t="str">
        <f>VLOOKUP(A3987, Kickstarter!B:F, 5, FALSE)</f>
        <v>failed</v>
      </c>
      <c r="F3987" t="str">
        <f>VLOOKUP(A3987, Kickstarter!B:G, 6, FALSE)</f>
        <v>US</v>
      </c>
      <c r="G3987" t="str">
        <f>VLOOKUP(A3987, Kickstarter!B:H, 7, FALSE)</f>
        <v>USD</v>
      </c>
      <c r="H3987">
        <f>VLOOKUP(A3987, Kickstarter!B:I, 8, FALSE)</f>
        <v>1456002300</v>
      </c>
    </row>
    <row r="3988" spans="1:8" ht="60" x14ac:dyDescent="0.25">
      <c r="A3988" s="1" t="s">
        <v>3982</v>
      </c>
      <c r="B3988" s="1" t="str">
        <f>VLOOKUP(A3988, Kickstarter!B:C, 2, FALSE)</f>
        <v>After a successful run at London's Cockpit Theatre, we are invited to perform in Gardzienice OPT and at Teatr Polski in Warsaw, Poland.</v>
      </c>
      <c r="C3988" s="9">
        <f>VLOOKUP(A3988, Kickstarter!B:E, 3, FALSE)</f>
        <v>5000</v>
      </c>
      <c r="D3988">
        <f>VLOOKUP(A3988, Kickstarter!B:E, 4, FALSE)</f>
        <v>488</v>
      </c>
      <c r="E3988" t="str">
        <f>VLOOKUP(A3988, Kickstarter!B:F, 5, FALSE)</f>
        <v>failed</v>
      </c>
      <c r="F3988" t="str">
        <f>VLOOKUP(A3988, Kickstarter!B:G, 6, FALSE)</f>
        <v>GB</v>
      </c>
      <c r="G3988" t="str">
        <f>VLOOKUP(A3988, Kickstarter!B:H, 7, FALSE)</f>
        <v>GBP</v>
      </c>
      <c r="H3988">
        <f>VLOOKUP(A3988, Kickstarter!B:I, 8, FALSE)</f>
        <v>1462539840</v>
      </c>
    </row>
    <row r="3989" spans="1:8" ht="45" x14ac:dyDescent="0.25">
      <c r="A3989" s="1" t="s">
        <v>3983</v>
      </c>
      <c r="B3989" s="1" t="str">
        <f>VLOOKUP(A3989, Kickstarter!B:C, 2, FALSE)</f>
        <v>Write Now 5 is a new writing festival in south east London promoting new work from emerging playwrights.</v>
      </c>
      <c r="C3989" s="9">
        <f>VLOOKUP(A3989, Kickstarter!B:E, 3, FALSE)</f>
        <v>400</v>
      </c>
      <c r="D3989">
        <f>VLOOKUP(A3989, Kickstarter!B:E, 4, FALSE)</f>
        <v>151</v>
      </c>
      <c r="E3989" t="str">
        <f>VLOOKUP(A3989, Kickstarter!B:F, 5, FALSE)</f>
        <v>failed</v>
      </c>
      <c r="F3989" t="str">
        <f>VLOOKUP(A3989, Kickstarter!B:G, 6, FALSE)</f>
        <v>GB</v>
      </c>
      <c r="G3989" t="str">
        <f>VLOOKUP(A3989, Kickstarter!B:H, 7, FALSE)</f>
        <v>GBP</v>
      </c>
      <c r="H3989">
        <f>VLOOKUP(A3989, Kickstarter!B:I, 8, FALSE)</f>
        <v>1400278290</v>
      </c>
    </row>
    <row r="3990" spans="1:8" ht="30" x14ac:dyDescent="0.25">
      <c r="A3990" s="1" t="s">
        <v>3984</v>
      </c>
      <c r="B3990" s="1" t="str">
        <f>VLOOKUP(A3990, Kickstarter!B:C, 2, FALSE)</f>
        <v>An evening of of stories based both in myth and truth.</v>
      </c>
      <c r="C3990" s="9">
        <f>VLOOKUP(A3990, Kickstarter!B:E, 3, FALSE)</f>
        <v>1500</v>
      </c>
      <c r="D3990">
        <f>VLOOKUP(A3990, Kickstarter!B:E, 4, FALSE)</f>
        <v>32</v>
      </c>
      <c r="E3990" t="str">
        <f>VLOOKUP(A3990, Kickstarter!B:F, 5, FALSE)</f>
        <v>failed</v>
      </c>
      <c r="F3990" t="str">
        <f>VLOOKUP(A3990, Kickstarter!B:G, 6, FALSE)</f>
        <v>US</v>
      </c>
      <c r="G3990" t="str">
        <f>VLOOKUP(A3990, Kickstarter!B:H, 7, FALSE)</f>
        <v>USD</v>
      </c>
      <c r="H3990">
        <f>VLOOKUP(A3990, Kickstarter!B:I, 8, FALSE)</f>
        <v>1440813413</v>
      </c>
    </row>
    <row r="3991" spans="1:8" ht="60" x14ac:dyDescent="0.25">
      <c r="A3991" s="1" t="s">
        <v>3985</v>
      </c>
      <c r="B3991" s="1" t="str">
        <f>VLOOKUP(A3991, Kickstarter!B:C, 2, FALSE)</f>
        <v>I love to write. I have written and published my first book and everyone that read it enjoyed it. My dream is to one day write movies</v>
      </c>
      <c r="C3991" s="9">
        <f>VLOOKUP(A3991, Kickstarter!B:E, 3, FALSE)</f>
        <v>3000</v>
      </c>
      <c r="D3991">
        <f>VLOOKUP(A3991, Kickstarter!B:E, 4, FALSE)</f>
        <v>0</v>
      </c>
      <c r="E3991" t="str">
        <f>VLOOKUP(A3991, Kickstarter!B:F, 5, FALSE)</f>
        <v>failed</v>
      </c>
      <c r="F3991" t="str">
        <f>VLOOKUP(A3991, Kickstarter!B:G, 6, FALSE)</f>
        <v>US</v>
      </c>
      <c r="G3991" t="str">
        <f>VLOOKUP(A3991, Kickstarter!B:H, 7, FALSE)</f>
        <v>USD</v>
      </c>
      <c r="H3991">
        <f>VLOOKUP(A3991, Kickstarter!B:I, 8, FALSE)</f>
        <v>1447009181</v>
      </c>
    </row>
    <row r="3992" spans="1:8" ht="45" x14ac:dyDescent="0.25">
      <c r="A3992" s="1" t="s">
        <v>3986</v>
      </c>
      <c r="B3992" s="1" t="str">
        <f>VLOOKUP(A3992, Kickstarter!B:C, 2, FALSE)</f>
        <v>A book and a play. Narrated by the ghost of Will Shakespeare and the ghost of his dog Crab,  Their adventures in the afterlife...</v>
      </c>
      <c r="C3992" s="9">
        <f>VLOOKUP(A3992, Kickstarter!B:E, 3, FALSE)</f>
        <v>1650</v>
      </c>
      <c r="D3992">
        <f>VLOOKUP(A3992, Kickstarter!B:E, 4, FALSE)</f>
        <v>69</v>
      </c>
      <c r="E3992" t="str">
        <f>VLOOKUP(A3992, Kickstarter!B:F, 5, FALSE)</f>
        <v>failed</v>
      </c>
      <c r="F3992" t="str">
        <f>VLOOKUP(A3992, Kickstarter!B:G, 6, FALSE)</f>
        <v>GB</v>
      </c>
      <c r="G3992" t="str">
        <f>VLOOKUP(A3992, Kickstarter!B:H, 7, FALSE)</f>
        <v>GBP</v>
      </c>
      <c r="H3992">
        <f>VLOOKUP(A3992, Kickstarter!B:I, 8, FALSE)</f>
        <v>1456934893</v>
      </c>
    </row>
    <row r="3993" spans="1:8" ht="30" x14ac:dyDescent="0.25">
      <c r="A3993" s="1" t="s">
        <v>3987</v>
      </c>
      <c r="B3993" s="1" t="str">
        <f>VLOOKUP(A3993, Kickstarter!B:C, 2, FALSE)</f>
        <v>North Texas first actor-driven theatre company needs your help</v>
      </c>
      <c r="C3993" s="9">
        <f>VLOOKUP(A3993, Kickstarter!B:E, 3, FALSE)</f>
        <v>500</v>
      </c>
      <c r="D3993">
        <f>VLOOKUP(A3993, Kickstarter!B:E, 4, FALSE)</f>
        <v>100</v>
      </c>
      <c r="E3993" t="str">
        <f>VLOOKUP(A3993, Kickstarter!B:F, 5, FALSE)</f>
        <v>failed</v>
      </c>
      <c r="F3993" t="str">
        <f>VLOOKUP(A3993, Kickstarter!B:G, 6, FALSE)</f>
        <v>US</v>
      </c>
      <c r="G3993" t="str">
        <f>VLOOKUP(A3993, Kickstarter!B:H, 7, FALSE)</f>
        <v>USD</v>
      </c>
      <c r="H3993">
        <f>VLOOKUP(A3993, Kickstarter!B:I, 8, FALSE)</f>
        <v>1433086082</v>
      </c>
    </row>
    <row r="3994" spans="1:8" ht="45" x14ac:dyDescent="0.25">
      <c r="A3994" s="1" t="s">
        <v>3988</v>
      </c>
      <c r="B3994" s="1" t="str">
        <f>VLOOKUP(A3994, Kickstarter!B:C, 2, FALSE)</f>
        <v>A richly textured and intellectually powerful social commentary about family, community and America.</v>
      </c>
      <c r="C3994" s="9">
        <f>VLOOKUP(A3994, Kickstarter!B:E, 3, FALSE)</f>
        <v>10000</v>
      </c>
      <c r="D3994">
        <f>VLOOKUP(A3994, Kickstarter!B:E, 4, FALSE)</f>
        <v>541</v>
      </c>
      <c r="E3994" t="str">
        <f>VLOOKUP(A3994, Kickstarter!B:F, 5, FALSE)</f>
        <v>failed</v>
      </c>
      <c r="F3994" t="str">
        <f>VLOOKUP(A3994, Kickstarter!B:G, 6, FALSE)</f>
        <v>US</v>
      </c>
      <c r="G3994" t="str">
        <f>VLOOKUP(A3994, Kickstarter!B:H, 7, FALSE)</f>
        <v>USD</v>
      </c>
      <c r="H3994">
        <f>VLOOKUP(A3994, Kickstarter!B:I, 8, FALSE)</f>
        <v>1449876859</v>
      </c>
    </row>
    <row r="3995" spans="1:8" ht="45" x14ac:dyDescent="0.25">
      <c r="A3995" s="1" t="s">
        <v>3989</v>
      </c>
      <c r="B3995" s="1" t="str">
        <f>VLOOKUP(A3995, Kickstarter!B:C, 2, FALSE)</f>
        <v>I am seeking to turn my collection of urban poetry into a stage play. My desire is to inspire victims to heal.</v>
      </c>
      <c r="C3995" s="9">
        <f>VLOOKUP(A3995, Kickstarter!B:E, 3, FALSE)</f>
        <v>50000</v>
      </c>
      <c r="D3995">
        <f>VLOOKUP(A3995, Kickstarter!B:E, 4, FALSE)</f>
        <v>3</v>
      </c>
      <c r="E3995" t="str">
        <f>VLOOKUP(A3995, Kickstarter!B:F, 5, FALSE)</f>
        <v>failed</v>
      </c>
      <c r="F3995" t="str">
        <f>VLOOKUP(A3995, Kickstarter!B:G, 6, FALSE)</f>
        <v>US</v>
      </c>
      <c r="G3995" t="str">
        <f>VLOOKUP(A3995, Kickstarter!B:H, 7, FALSE)</f>
        <v>USD</v>
      </c>
      <c r="H3995">
        <f>VLOOKUP(A3995, Kickstarter!B:I, 8, FALSE)</f>
        <v>1431549912</v>
      </c>
    </row>
    <row r="3996" spans="1:8" ht="45" x14ac:dyDescent="0.25">
      <c r="A3996" s="1" t="s">
        <v>3990</v>
      </c>
      <c r="B3996" s="1" t="str">
        <f>VLOOKUP(A3996, Kickstarter!B:C, 2, FALSE)</f>
        <v>Is Henson willing to dare risk a theatrical speaking tour of his North Pole adventures...and more?</v>
      </c>
      <c r="C3996" s="9">
        <f>VLOOKUP(A3996, Kickstarter!B:E, 3, FALSE)</f>
        <v>2000</v>
      </c>
      <c r="D3996">
        <f>VLOOKUP(A3996, Kickstarter!B:E, 4, FALSE)</f>
        <v>5</v>
      </c>
      <c r="E3996" t="str">
        <f>VLOOKUP(A3996, Kickstarter!B:F, 5, FALSE)</f>
        <v>failed</v>
      </c>
      <c r="F3996" t="str">
        <f>VLOOKUP(A3996, Kickstarter!B:G, 6, FALSE)</f>
        <v>US</v>
      </c>
      <c r="G3996" t="str">
        <f>VLOOKUP(A3996, Kickstarter!B:H, 7, FALSE)</f>
        <v>USD</v>
      </c>
      <c r="H3996">
        <f>VLOOKUP(A3996, Kickstarter!B:I, 8, FALSE)</f>
        <v>1405761690</v>
      </c>
    </row>
    <row r="3997" spans="1:8" ht="60" x14ac:dyDescent="0.25">
      <c r="A3997" s="1" t="s">
        <v>3991</v>
      </c>
      <c r="B3997" s="1" t="str">
        <f>VLOOKUP(A3997, Kickstarter!B:C, 2, FALSE)</f>
        <v>Headaches: a play composed of personal testimonies, writings and music, centered on mental illness and its effects on people's lives.</v>
      </c>
      <c r="C3997" s="9">
        <f>VLOOKUP(A3997, Kickstarter!B:E, 3, FALSE)</f>
        <v>200</v>
      </c>
      <c r="D3997">
        <f>VLOOKUP(A3997, Kickstarter!B:E, 4, FALSE)</f>
        <v>70</v>
      </c>
      <c r="E3997" t="str">
        <f>VLOOKUP(A3997, Kickstarter!B:F, 5, FALSE)</f>
        <v>failed</v>
      </c>
      <c r="F3997" t="str">
        <f>VLOOKUP(A3997, Kickstarter!B:G, 6, FALSE)</f>
        <v>GB</v>
      </c>
      <c r="G3997" t="str">
        <f>VLOOKUP(A3997, Kickstarter!B:H, 7, FALSE)</f>
        <v>GBP</v>
      </c>
      <c r="H3997">
        <f>VLOOKUP(A3997, Kickstarter!B:I, 8, FALSE)</f>
        <v>1423913220</v>
      </c>
    </row>
    <row r="3998" spans="1:8" ht="45" x14ac:dyDescent="0.25">
      <c r="A3998" s="1" t="s">
        <v>3992</v>
      </c>
      <c r="B3998" s="1" t="str">
        <f>VLOOKUP(A3998, Kickstarter!B:C, 2, FALSE)</f>
        <v>The African tale of Anansi the Spider is that of a trickster who often uses cleverness and harmless jokes to get what he wants.</v>
      </c>
      <c r="C3998" s="9">
        <f>VLOOKUP(A3998, Kickstarter!B:E, 3, FALSE)</f>
        <v>3000</v>
      </c>
      <c r="D3998">
        <f>VLOOKUP(A3998, Kickstarter!B:E, 4, FALSE)</f>
        <v>497</v>
      </c>
      <c r="E3998" t="str">
        <f>VLOOKUP(A3998, Kickstarter!B:F, 5, FALSE)</f>
        <v>failed</v>
      </c>
      <c r="F3998" t="str">
        <f>VLOOKUP(A3998, Kickstarter!B:G, 6, FALSE)</f>
        <v>US</v>
      </c>
      <c r="G3998" t="str">
        <f>VLOOKUP(A3998, Kickstarter!B:H, 7, FALSE)</f>
        <v>USD</v>
      </c>
      <c r="H3998">
        <f>VLOOKUP(A3998, Kickstarter!B:I, 8, FALSE)</f>
        <v>1416499440</v>
      </c>
    </row>
    <row r="3999" spans="1:8" ht="60" x14ac:dyDescent="0.25">
      <c r="A3999" s="1" t="s">
        <v>3993</v>
      </c>
      <c r="B3999" s="1" t="str">
        <f>VLOOKUP(A3999, Kickstarter!B:C, 2, FALSE)</f>
        <v>We aim to produce a Professional Published Play for two days in October 2015 on Fri 30th &amp; Sat 31st with three performances in total.</v>
      </c>
      <c r="C3999" s="9">
        <f>VLOOKUP(A3999, Kickstarter!B:E, 3, FALSE)</f>
        <v>3000</v>
      </c>
      <c r="D3999">
        <f>VLOOKUP(A3999, Kickstarter!B:E, 4, FALSE)</f>
        <v>0</v>
      </c>
      <c r="E3999" t="str">
        <f>VLOOKUP(A3999, Kickstarter!B:F, 5, FALSE)</f>
        <v>failed</v>
      </c>
      <c r="F3999" t="str">
        <f>VLOOKUP(A3999, Kickstarter!B:G, 6, FALSE)</f>
        <v>GB</v>
      </c>
      <c r="G3999" t="str">
        <f>VLOOKUP(A3999, Kickstarter!B:H, 7, FALSE)</f>
        <v>GBP</v>
      </c>
      <c r="H3999">
        <f>VLOOKUP(A3999, Kickstarter!B:I, 8, FALSE)</f>
        <v>1428222221</v>
      </c>
    </row>
    <row r="4000" spans="1:8" ht="45" x14ac:dyDescent="0.25">
      <c r="A4000" s="1" t="s">
        <v>3994</v>
      </c>
      <c r="B4000" s="1" t="str">
        <f>VLOOKUP(A4000, Kickstarter!B:C, 2, FALSE)</f>
        <v>Forsaken Angels, a powerful new play by William Leary, author of DCMTA's Best Of 2014 Play Masquerade.</v>
      </c>
      <c r="C4000" s="9">
        <f>VLOOKUP(A4000, Kickstarter!B:E, 3, FALSE)</f>
        <v>1250</v>
      </c>
      <c r="D4000">
        <f>VLOOKUP(A4000, Kickstarter!B:E, 4, FALSE)</f>
        <v>715</v>
      </c>
      <c r="E4000" t="str">
        <f>VLOOKUP(A4000, Kickstarter!B:F, 5, FALSE)</f>
        <v>failed</v>
      </c>
      <c r="F4000" t="str">
        <f>VLOOKUP(A4000, Kickstarter!B:G, 6, FALSE)</f>
        <v>US</v>
      </c>
      <c r="G4000" t="str">
        <f>VLOOKUP(A4000, Kickstarter!B:H, 7, FALSE)</f>
        <v>USD</v>
      </c>
      <c r="H4000">
        <f>VLOOKUP(A4000, Kickstarter!B:I, 8, FALSE)</f>
        <v>1427580426</v>
      </c>
    </row>
    <row r="4001" spans="1:8" ht="45" x14ac:dyDescent="0.25">
      <c r="A4001" s="1" t="s">
        <v>3995</v>
      </c>
      <c r="B4001" s="1" t="str">
        <f>VLOOKUP(A4001, Kickstarter!B:C, 2, FALSE)</f>
        <v>If tables had ears what tales would they tell? Sins of Seven Tables, a modern take on the 7 Deadlies, are they still sins?</v>
      </c>
      <c r="C4001" s="9">
        <f>VLOOKUP(A4001, Kickstarter!B:E, 3, FALSE)</f>
        <v>7000</v>
      </c>
      <c r="D4001">
        <f>VLOOKUP(A4001, Kickstarter!B:E, 4, FALSE)</f>
        <v>1156</v>
      </c>
      <c r="E4001" t="str">
        <f>VLOOKUP(A4001, Kickstarter!B:F, 5, FALSE)</f>
        <v>failed</v>
      </c>
      <c r="F4001" t="str">
        <f>VLOOKUP(A4001, Kickstarter!B:G, 6, FALSE)</f>
        <v>US</v>
      </c>
      <c r="G4001" t="str">
        <f>VLOOKUP(A4001, Kickstarter!B:H, 7, FALSE)</f>
        <v>USD</v>
      </c>
      <c r="H4001">
        <f>VLOOKUP(A4001, Kickstarter!B:I, 8, FALSE)</f>
        <v>1409514709</v>
      </c>
    </row>
    <row r="4002" spans="1:8" ht="30" x14ac:dyDescent="0.25">
      <c r="A4002" s="1" t="s">
        <v>3996</v>
      </c>
      <c r="B4002" s="1" t="str">
        <f>VLOOKUP(A4002, Kickstarter!B:C, 2, FALSE)</f>
        <v>An Enticing Trip into the World of Assisted Dying</v>
      </c>
      <c r="C4002" s="9">
        <f>VLOOKUP(A4002, Kickstarter!B:E, 3, FALSE)</f>
        <v>8000</v>
      </c>
      <c r="D4002">
        <f>VLOOKUP(A4002, Kickstarter!B:E, 4, FALSE)</f>
        <v>10</v>
      </c>
      <c r="E4002" t="str">
        <f>VLOOKUP(A4002, Kickstarter!B:F, 5, FALSE)</f>
        <v>failed</v>
      </c>
      <c r="F4002" t="str">
        <f>VLOOKUP(A4002, Kickstarter!B:G, 6, FALSE)</f>
        <v>US</v>
      </c>
      <c r="G4002" t="str">
        <f>VLOOKUP(A4002, Kickstarter!B:H, 7, FALSE)</f>
        <v>USD</v>
      </c>
      <c r="H4002">
        <f>VLOOKUP(A4002, Kickstarter!B:I, 8, FALSE)</f>
        <v>1462631358</v>
      </c>
    </row>
    <row r="4003" spans="1:8" ht="60" x14ac:dyDescent="0.25">
      <c r="A4003" s="1" t="s">
        <v>3997</v>
      </c>
      <c r="B4003" s="1" t="str">
        <f>VLOOKUP(A4003, Kickstarter!B:C, 2, FALSE)</f>
        <v>We take great short(er) plays by brilliant playwrights &amp; make visually stunning conversation pieces in response to the city we live in</v>
      </c>
      <c r="C4003" s="9">
        <f>VLOOKUP(A4003, Kickstarter!B:E, 3, FALSE)</f>
        <v>1200</v>
      </c>
      <c r="D4003">
        <f>VLOOKUP(A4003, Kickstarter!B:E, 4, FALSE)</f>
        <v>453</v>
      </c>
      <c r="E4003" t="str">
        <f>VLOOKUP(A4003, Kickstarter!B:F, 5, FALSE)</f>
        <v>failed</v>
      </c>
      <c r="F4003" t="str">
        <f>VLOOKUP(A4003, Kickstarter!B:G, 6, FALSE)</f>
        <v>GB</v>
      </c>
      <c r="G4003" t="str">
        <f>VLOOKUP(A4003, Kickstarter!B:H, 7, FALSE)</f>
        <v>GBP</v>
      </c>
      <c r="H4003">
        <f>VLOOKUP(A4003, Kickstarter!B:I, 8, FALSE)</f>
        <v>1488394800</v>
      </c>
    </row>
    <row r="4004" spans="1:8" ht="60" x14ac:dyDescent="0.25">
      <c r="A4004" s="1" t="s">
        <v>3998</v>
      </c>
      <c r="B4004" s="1" t="str">
        <f>VLOOKUP(A4004, Kickstarter!B:C, 2, FALSE)</f>
        <v>Bring Wyrd Sisters, a comedy of Shakespearean proportions, to small-town Texas. Loosely parodies the â€œScottish Play.â€</v>
      </c>
      <c r="C4004" s="9">
        <f>VLOOKUP(A4004, Kickstarter!B:E, 3, FALSE)</f>
        <v>1250</v>
      </c>
      <c r="D4004">
        <f>VLOOKUP(A4004, Kickstarter!B:E, 4, FALSE)</f>
        <v>23</v>
      </c>
      <c r="E4004" t="str">
        <f>VLOOKUP(A4004, Kickstarter!B:F, 5, FALSE)</f>
        <v>failed</v>
      </c>
      <c r="F4004" t="str">
        <f>VLOOKUP(A4004, Kickstarter!B:G, 6, FALSE)</f>
        <v>US</v>
      </c>
      <c r="G4004" t="str">
        <f>VLOOKUP(A4004, Kickstarter!B:H, 7, FALSE)</f>
        <v>USD</v>
      </c>
      <c r="H4004">
        <f>VLOOKUP(A4004, Kickstarter!B:I, 8, FALSE)</f>
        <v>1411779761</v>
      </c>
    </row>
    <row r="4005" spans="1:8" ht="45" x14ac:dyDescent="0.25">
      <c r="A4005" s="1" t="s">
        <v>3999</v>
      </c>
      <c r="B4005" s="1" t="str">
        <f>VLOOKUP(A4005, Kickstarter!B:C, 2, FALSE)</f>
        <v>"MAMA'Z BA-B" is the story of Marcus Williams who struggles to find a place for himself as a young black male.</v>
      </c>
      <c r="C4005" s="9">
        <f>VLOOKUP(A4005, Kickstarter!B:E, 3, FALSE)</f>
        <v>2000</v>
      </c>
      <c r="D4005">
        <f>VLOOKUP(A4005, Kickstarter!B:E, 4, FALSE)</f>
        <v>201</v>
      </c>
      <c r="E4005" t="str">
        <f>VLOOKUP(A4005, Kickstarter!B:F, 5, FALSE)</f>
        <v>failed</v>
      </c>
      <c r="F4005" t="str">
        <f>VLOOKUP(A4005, Kickstarter!B:G, 6, FALSE)</f>
        <v>US</v>
      </c>
      <c r="G4005" t="str">
        <f>VLOOKUP(A4005, Kickstarter!B:H, 7, FALSE)</f>
        <v>USD</v>
      </c>
      <c r="H4005">
        <f>VLOOKUP(A4005, Kickstarter!B:I, 8, FALSE)</f>
        <v>1424009147</v>
      </c>
    </row>
    <row r="4006" spans="1:8" ht="15.75" x14ac:dyDescent="0.25">
      <c r="A4006" s="1" t="s">
        <v>4000</v>
      </c>
      <c r="B4006" s="1" t="str">
        <f>VLOOKUP(A4006, Kickstarter!B:C, 2, FALSE)</f>
        <v>Help Launch The Queen Into South Florida!</v>
      </c>
      <c r="C4006" s="9">
        <f>VLOOKUP(A4006, Kickstarter!B:E, 3, FALSE)</f>
        <v>500</v>
      </c>
      <c r="D4006">
        <f>VLOOKUP(A4006, Kickstarter!B:E, 4, FALSE)</f>
        <v>1</v>
      </c>
      <c r="E4006" t="str">
        <f>VLOOKUP(A4006, Kickstarter!B:F, 5, FALSE)</f>
        <v>failed</v>
      </c>
      <c r="F4006" t="str">
        <f>VLOOKUP(A4006, Kickstarter!B:G, 6, FALSE)</f>
        <v>US</v>
      </c>
      <c r="G4006" t="str">
        <f>VLOOKUP(A4006, Kickstarter!B:H, 7, FALSE)</f>
        <v>USD</v>
      </c>
      <c r="H4006">
        <f>VLOOKUP(A4006, Kickstarter!B:I, 8, FALSE)</f>
        <v>1412740457</v>
      </c>
    </row>
    <row r="4007" spans="1:8" ht="45" x14ac:dyDescent="0.25">
      <c r="A4007" s="1" t="s">
        <v>4001</v>
      </c>
      <c r="B4007" s="1" t="str">
        <f>VLOOKUP(A4007, Kickstarter!B:C, 2, FALSE)</f>
        <v>Help us bring more Art to the Community. It's our second production, Fences by August Wilson. Help us make it a success!</v>
      </c>
      <c r="C4007" s="9">
        <f>VLOOKUP(A4007, Kickstarter!B:E, 3, FALSE)</f>
        <v>3000</v>
      </c>
      <c r="D4007">
        <f>VLOOKUP(A4007, Kickstarter!B:E, 4, FALSE)</f>
        <v>40</v>
      </c>
      <c r="E4007" t="str">
        <f>VLOOKUP(A4007, Kickstarter!B:F, 5, FALSE)</f>
        <v>failed</v>
      </c>
      <c r="F4007" t="str">
        <f>VLOOKUP(A4007, Kickstarter!B:G, 6, FALSE)</f>
        <v>US</v>
      </c>
      <c r="G4007" t="str">
        <f>VLOOKUP(A4007, Kickstarter!B:H, 7, FALSE)</f>
        <v>USD</v>
      </c>
      <c r="H4007">
        <f>VLOOKUP(A4007, Kickstarter!B:I, 8, FALSE)</f>
        <v>1413832985</v>
      </c>
    </row>
    <row r="4008" spans="1:8" ht="60" x14ac:dyDescent="0.25">
      <c r="A4008" s="1" t="s">
        <v>4002</v>
      </c>
      <c r="B4008" s="1" t="str">
        <f>VLOOKUP(A4008, Kickstarter!B:C, 2, FALSE)</f>
        <v>Olive and Betty have cheating boyfriends. The solution: Gus and Tor, two Norwegian hit men who specialize in solving such problems.</v>
      </c>
      <c r="C4008" s="9">
        <f>VLOOKUP(A4008, Kickstarter!B:E, 3, FALSE)</f>
        <v>30000</v>
      </c>
      <c r="D4008">
        <f>VLOOKUP(A4008, Kickstarter!B:E, 4, FALSE)</f>
        <v>2</v>
      </c>
      <c r="E4008" t="str">
        <f>VLOOKUP(A4008, Kickstarter!B:F, 5, FALSE)</f>
        <v>failed</v>
      </c>
      <c r="F4008" t="str">
        <f>VLOOKUP(A4008, Kickstarter!B:G, 6, FALSE)</f>
        <v>US</v>
      </c>
      <c r="G4008" t="str">
        <f>VLOOKUP(A4008, Kickstarter!B:H, 7, FALSE)</f>
        <v>USD</v>
      </c>
      <c r="H4008">
        <f>VLOOKUP(A4008, Kickstarter!B:I, 8, FALSE)</f>
        <v>1455647587</v>
      </c>
    </row>
    <row r="4009" spans="1:8" ht="45" x14ac:dyDescent="0.25">
      <c r="A4009" s="1" t="s">
        <v>4003</v>
      </c>
      <c r="B4009" s="1" t="str">
        <f>VLOOKUP(A4009, Kickstarter!B:C, 2, FALSE)</f>
        <v>Is Henson willing to dare risk a theatrical speaking tour of his North Pole adventures...and more?</v>
      </c>
      <c r="C4009" s="9">
        <f>VLOOKUP(A4009, Kickstarter!B:E, 3, FALSE)</f>
        <v>2000</v>
      </c>
      <c r="D4009">
        <f>VLOOKUP(A4009, Kickstarter!B:E, 4, FALSE)</f>
        <v>5</v>
      </c>
      <c r="E4009" t="str">
        <f>VLOOKUP(A4009, Kickstarter!B:F, 5, FALSE)</f>
        <v>failed</v>
      </c>
      <c r="F4009" t="str">
        <f>VLOOKUP(A4009, Kickstarter!B:G, 6, FALSE)</f>
        <v>US</v>
      </c>
      <c r="G4009" t="str">
        <f>VLOOKUP(A4009, Kickstarter!B:H, 7, FALSE)</f>
        <v>USD</v>
      </c>
      <c r="H4009">
        <f>VLOOKUP(A4009, Kickstarter!B:I, 8, FALSE)</f>
        <v>1405761690</v>
      </c>
    </row>
    <row r="4010" spans="1:8" ht="60" x14ac:dyDescent="0.25">
      <c r="A4010" s="1" t="s">
        <v>4004</v>
      </c>
      <c r="B4010" s="1" t="str">
        <f>VLOOKUP(A4010, Kickstarter!B:C, 2, FALSE)</f>
        <v>Lovers and Other Strangers by RenÃ©e Taylor and Joseph Bologna, showing at The Cockpit theatre in Marylebone, 10th - 14th August 2015</v>
      </c>
      <c r="C4010" s="9">
        <f>VLOOKUP(A4010, Kickstarter!B:E, 3, FALSE)</f>
        <v>1000</v>
      </c>
      <c r="D4010">
        <f>VLOOKUP(A4010, Kickstarter!B:E, 4, FALSE)</f>
        <v>60</v>
      </c>
      <c r="E4010" t="str">
        <f>VLOOKUP(A4010, Kickstarter!B:F, 5, FALSE)</f>
        <v>failed</v>
      </c>
      <c r="F4010" t="str">
        <f>VLOOKUP(A4010, Kickstarter!B:G, 6, FALSE)</f>
        <v>GB</v>
      </c>
      <c r="G4010" t="str">
        <f>VLOOKUP(A4010, Kickstarter!B:H, 7, FALSE)</f>
        <v>GBP</v>
      </c>
      <c r="H4010">
        <f>VLOOKUP(A4010, Kickstarter!B:I, 8, FALSE)</f>
        <v>1437606507</v>
      </c>
    </row>
    <row r="4011" spans="1:8" ht="45" x14ac:dyDescent="0.25">
      <c r="A4011" s="1" t="s">
        <v>4005</v>
      </c>
      <c r="B4011" s="1" t="str">
        <f>VLOOKUP(A4011, Kickstarter!B:C, 2, FALSE)</f>
        <v>Against the decline of Thatcherism, the fall of the Wall, and the rise of Acid House. This comedy is a 'Withnail &amp; I' for 1993.</v>
      </c>
      <c r="C4011" s="9">
        <f>VLOOKUP(A4011, Kickstarter!B:E, 3, FALSE)</f>
        <v>1930</v>
      </c>
      <c r="D4011">
        <f>VLOOKUP(A4011, Kickstarter!B:E, 4, FALSE)</f>
        <v>75</v>
      </c>
      <c r="E4011" t="str">
        <f>VLOOKUP(A4011, Kickstarter!B:F, 5, FALSE)</f>
        <v>failed</v>
      </c>
      <c r="F4011" t="str">
        <f>VLOOKUP(A4011, Kickstarter!B:G, 6, FALSE)</f>
        <v>GB</v>
      </c>
      <c r="G4011" t="str">
        <f>VLOOKUP(A4011, Kickstarter!B:H, 7, FALSE)</f>
        <v>GBP</v>
      </c>
      <c r="H4011">
        <f>VLOOKUP(A4011, Kickstarter!B:I, 8, FALSE)</f>
        <v>1410281360</v>
      </c>
    </row>
    <row r="4012" spans="1:8" ht="45" x14ac:dyDescent="0.25">
      <c r="A4012" s="1" t="s">
        <v>4006</v>
      </c>
      <c r="B4012" s="1" t="str">
        <f>VLOOKUP(A4012, Kickstarter!B:C, 2, FALSE)</f>
        <v>JUNTO Productions is proud to present our first production, the premiere of The Connection, a play by Jeffrey Paul.</v>
      </c>
      <c r="C4012" s="9">
        <f>VLOOKUP(A4012, Kickstarter!B:E, 3, FALSE)</f>
        <v>7200</v>
      </c>
      <c r="D4012">
        <f>VLOOKUP(A4012, Kickstarter!B:E, 4, FALSE)</f>
        <v>1742</v>
      </c>
      <c r="E4012" t="str">
        <f>VLOOKUP(A4012, Kickstarter!B:F, 5, FALSE)</f>
        <v>failed</v>
      </c>
      <c r="F4012" t="str">
        <f>VLOOKUP(A4012, Kickstarter!B:G, 6, FALSE)</f>
        <v>US</v>
      </c>
      <c r="G4012" t="str">
        <f>VLOOKUP(A4012, Kickstarter!B:H, 7, FALSE)</f>
        <v>USD</v>
      </c>
      <c r="H4012">
        <f>VLOOKUP(A4012, Kickstarter!B:I, 8, FALSE)</f>
        <v>1414348166</v>
      </c>
    </row>
    <row r="4013" spans="1:8" ht="60" x14ac:dyDescent="0.25">
      <c r="A4013" s="1" t="s">
        <v>4007</v>
      </c>
      <c r="B4013" s="1" t="str">
        <f>VLOOKUP(A4013, Kickstarter!B:C, 2, FALSE)</f>
        <v>Radio drama about a failed comedian with the help of his Dictaphone friend Alan, tries to become a success whilst fighting his demons.</v>
      </c>
      <c r="C4013" s="9">
        <f>VLOOKUP(A4013, Kickstarter!B:E, 3, FALSE)</f>
        <v>250</v>
      </c>
      <c r="D4013">
        <f>VLOOKUP(A4013, Kickstarter!B:E, 4, FALSE)</f>
        <v>19</v>
      </c>
      <c r="E4013" t="str">
        <f>VLOOKUP(A4013, Kickstarter!B:F, 5, FALSE)</f>
        <v>failed</v>
      </c>
      <c r="F4013" t="str">
        <f>VLOOKUP(A4013, Kickstarter!B:G, 6, FALSE)</f>
        <v>GB</v>
      </c>
      <c r="G4013" t="str">
        <f>VLOOKUP(A4013, Kickstarter!B:H, 7, FALSE)</f>
        <v>GBP</v>
      </c>
      <c r="H4013">
        <f>VLOOKUP(A4013, Kickstarter!B:I, 8, FALSE)</f>
        <v>1422450278</v>
      </c>
    </row>
    <row r="4014" spans="1:8" ht="60" x14ac:dyDescent="0.25">
      <c r="A4014" s="1" t="s">
        <v>4008</v>
      </c>
      <c r="B4014" s="1" t="str">
        <f>VLOOKUP(A4014, Kickstarter!B:C, 2, FALSE)</f>
        <v>LEELA IS A 14 YEAR OLD GIRL. JONAH IS A 56 YEAR OLD MAN. IT'S BEEN GOING ON FOR 3 YEARS. HERE COMES THE NIGHT OF VIOLENT RECKONING.</v>
      </c>
      <c r="C4014" s="9">
        <f>VLOOKUP(A4014, Kickstarter!B:E, 3, FALSE)</f>
        <v>575</v>
      </c>
      <c r="D4014">
        <f>VLOOKUP(A4014, Kickstarter!B:E, 4, FALSE)</f>
        <v>0</v>
      </c>
      <c r="E4014" t="str">
        <f>VLOOKUP(A4014, Kickstarter!B:F, 5, FALSE)</f>
        <v>failed</v>
      </c>
      <c r="F4014" t="str">
        <f>VLOOKUP(A4014, Kickstarter!B:G, 6, FALSE)</f>
        <v>GB</v>
      </c>
      <c r="G4014" t="str">
        <f>VLOOKUP(A4014, Kickstarter!B:H, 7, FALSE)</f>
        <v>GBP</v>
      </c>
      <c r="H4014">
        <f>VLOOKUP(A4014, Kickstarter!B:I, 8, FALSE)</f>
        <v>1430571849</v>
      </c>
    </row>
    <row r="4015" spans="1:8" ht="60" x14ac:dyDescent="0.25">
      <c r="A4015" s="1" t="s">
        <v>4009</v>
      </c>
      <c r="B4015" s="1" t="str">
        <f>VLOOKUP(A4015, Kickstarter!B:C, 2, FALSE)</f>
        <v>Harriet Tubman Woman of Faith is a remarkable narrative about the life and faith of Harriet Tubman, told through a dream of a teenager.</v>
      </c>
      <c r="C4015" s="9">
        <f>VLOOKUP(A4015, Kickstarter!B:E, 3, FALSE)</f>
        <v>2000</v>
      </c>
      <c r="D4015">
        <f>VLOOKUP(A4015, Kickstarter!B:E, 4, FALSE)</f>
        <v>26</v>
      </c>
      <c r="E4015" t="str">
        <f>VLOOKUP(A4015, Kickstarter!B:F, 5, FALSE)</f>
        <v>failed</v>
      </c>
      <c r="F4015" t="str">
        <f>VLOOKUP(A4015, Kickstarter!B:G, 6, FALSE)</f>
        <v>US</v>
      </c>
      <c r="G4015" t="str">
        <f>VLOOKUP(A4015, Kickstarter!B:H, 7, FALSE)</f>
        <v>USD</v>
      </c>
      <c r="H4015">
        <f>VLOOKUP(A4015, Kickstarter!B:I, 8, FALSE)</f>
        <v>1424070823</v>
      </c>
    </row>
    <row r="4016" spans="1:8" ht="60" x14ac:dyDescent="0.25">
      <c r="A4016" s="1" t="s">
        <v>4010</v>
      </c>
      <c r="B4016" s="1" t="str">
        <f>VLOOKUP(A4016, Kickstarter!B:C, 2, FALSE)</f>
        <v>I am trying to put together a ministry theater company for junior / high schoolers that which puts on free shows in the SoCal area.</v>
      </c>
      <c r="C4016" s="9">
        <f>VLOOKUP(A4016, Kickstarter!B:E, 3, FALSE)</f>
        <v>9000</v>
      </c>
      <c r="D4016">
        <f>VLOOKUP(A4016, Kickstarter!B:E, 4, FALSE)</f>
        <v>0</v>
      </c>
      <c r="E4016" t="str">
        <f>VLOOKUP(A4016, Kickstarter!B:F, 5, FALSE)</f>
        <v>failed</v>
      </c>
      <c r="F4016" t="str">
        <f>VLOOKUP(A4016, Kickstarter!B:G, 6, FALSE)</f>
        <v>US</v>
      </c>
      <c r="G4016" t="str">
        <f>VLOOKUP(A4016, Kickstarter!B:H, 7, FALSE)</f>
        <v>USD</v>
      </c>
      <c r="H4016">
        <f>VLOOKUP(A4016, Kickstarter!B:I, 8, FALSE)</f>
        <v>1457157269</v>
      </c>
    </row>
    <row r="4017" spans="1:8" ht="60" x14ac:dyDescent="0.25">
      <c r="A4017" s="1" t="s">
        <v>4011</v>
      </c>
      <c r="B4017" s="1" t="str">
        <f>VLOOKUP(A4017, Kickstarter!B:C, 2, FALSE)</f>
        <v>FREE Shakespeare In the Park in Bergen County, NJ on July 24, 25, 31, and August 1. We need your support to help keep our show FREE</v>
      </c>
      <c r="C4017" s="9">
        <f>VLOOKUP(A4017, Kickstarter!B:E, 3, FALSE)</f>
        <v>7000</v>
      </c>
      <c r="D4017">
        <f>VLOOKUP(A4017, Kickstarter!B:E, 4, FALSE)</f>
        <v>1</v>
      </c>
      <c r="E4017" t="str">
        <f>VLOOKUP(A4017, Kickstarter!B:F, 5, FALSE)</f>
        <v>failed</v>
      </c>
      <c r="F4017" t="str">
        <f>VLOOKUP(A4017, Kickstarter!B:G, 6, FALSE)</f>
        <v>US</v>
      </c>
      <c r="G4017" t="str">
        <f>VLOOKUP(A4017, Kickstarter!B:H, 7, FALSE)</f>
        <v>USD</v>
      </c>
      <c r="H4017">
        <f>VLOOKUP(A4017, Kickstarter!B:I, 8, FALSE)</f>
        <v>1437331463</v>
      </c>
    </row>
    <row r="4018" spans="1:8" ht="60" x14ac:dyDescent="0.25">
      <c r="A4018" s="1" t="s">
        <v>4012</v>
      </c>
      <c r="B4018" s="1" t="str">
        <f>VLOOKUP(A4018, Kickstarter!B:C, 2, FALSE)</f>
        <v>A new play and project exploring challenges faced by young adults struggling with mental health issues in contemporary Britain.</v>
      </c>
      <c r="C4018" s="9">
        <f>VLOOKUP(A4018, Kickstarter!B:E, 3, FALSE)</f>
        <v>500</v>
      </c>
      <c r="D4018">
        <f>VLOOKUP(A4018, Kickstarter!B:E, 4, FALSE)</f>
        <v>70</v>
      </c>
      <c r="E4018" t="str">
        <f>VLOOKUP(A4018, Kickstarter!B:F, 5, FALSE)</f>
        <v>failed</v>
      </c>
      <c r="F4018" t="str">
        <f>VLOOKUP(A4018, Kickstarter!B:G, 6, FALSE)</f>
        <v>GB</v>
      </c>
      <c r="G4018" t="str">
        <f>VLOOKUP(A4018, Kickstarter!B:H, 7, FALSE)</f>
        <v>GBP</v>
      </c>
      <c r="H4018">
        <f>VLOOKUP(A4018, Kickstarter!B:I, 8, FALSE)</f>
        <v>1410987400</v>
      </c>
    </row>
    <row r="4019" spans="1:8" ht="60" x14ac:dyDescent="0.25">
      <c r="A4019" s="1" t="s">
        <v>4013</v>
      </c>
      <c r="B4019" s="1" t="str">
        <f>VLOOKUP(A4019, Kickstarter!B:C, 2, FALSE)</f>
        <v>The true story of the romantic entanglements of Mary Shelley's parents. Anarchist; William Godwin &amp;, 1st feminist; Mary Wollstonecraft.</v>
      </c>
      <c r="C4019" s="9">
        <f>VLOOKUP(A4019, Kickstarter!B:E, 3, FALSE)</f>
        <v>10000</v>
      </c>
      <c r="D4019">
        <f>VLOOKUP(A4019, Kickstarter!B:E, 4, FALSE)</f>
        <v>105</v>
      </c>
      <c r="E4019" t="str">
        <f>VLOOKUP(A4019, Kickstarter!B:F, 5, FALSE)</f>
        <v>failed</v>
      </c>
      <c r="F4019" t="str">
        <f>VLOOKUP(A4019, Kickstarter!B:G, 6, FALSE)</f>
        <v>US</v>
      </c>
      <c r="G4019" t="str">
        <f>VLOOKUP(A4019, Kickstarter!B:H, 7, FALSE)</f>
        <v>USD</v>
      </c>
      <c r="H4019">
        <f>VLOOKUP(A4019, Kickstarter!B:I, 8, FALSE)</f>
        <v>1409846874</v>
      </c>
    </row>
    <row r="4020" spans="1:8" ht="30" x14ac:dyDescent="0.25">
      <c r="A4020" s="1" t="s">
        <v>4014</v>
      </c>
      <c r="B4020" s="1" t="str">
        <f>VLOOKUP(A4020, Kickstarter!B:C, 2, FALSE)</f>
        <v>Funding for a production of Time Please at the Brighton Fringe 2017... and beyond.</v>
      </c>
      <c r="C4020" s="9">
        <f>VLOOKUP(A4020, Kickstarter!B:E, 3, FALSE)</f>
        <v>1500</v>
      </c>
      <c r="D4020">
        <f>VLOOKUP(A4020, Kickstarter!B:E, 4, FALSE)</f>
        <v>130</v>
      </c>
      <c r="E4020" t="str">
        <f>VLOOKUP(A4020, Kickstarter!B:F, 5, FALSE)</f>
        <v>failed</v>
      </c>
      <c r="F4020" t="str">
        <f>VLOOKUP(A4020, Kickstarter!B:G, 6, FALSE)</f>
        <v>GB</v>
      </c>
      <c r="G4020" t="str">
        <f>VLOOKUP(A4020, Kickstarter!B:H, 7, FALSE)</f>
        <v>GBP</v>
      </c>
      <c r="H4020">
        <f>VLOOKUP(A4020, Kickstarter!B:I, 8, FALSE)</f>
        <v>1475877108</v>
      </c>
    </row>
    <row r="4021" spans="1:8" ht="60" x14ac:dyDescent="0.25">
      <c r="A4021" s="1" t="s">
        <v>4015</v>
      </c>
      <c r="B4021" s="1" t="str">
        <f>VLOOKUP(A4021, Kickstarter!B:C, 2, FALSE)</f>
        <v>Finally a crossover of the arts takes place! Theater &amp; LIVE Pro Wrestling. A unique story featuring TV Pro Wrestling without the TV.</v>
      </c>
      <c r="C4021" s="9">
        <f>VLOOKUP(A4021, Kickstarter!B:E, 3, FALSE)</f>
        <v>3500</v>
      </c>
      <c r="D4021">
        <f>VLOOKUP(A4021, Kickstarter!B:E, 4, FALSE)</f>
        <v>29</v>
      </c>
      <c r="E4021" t="str">
        <f>VLOOKUP(A4021, Kickstarter!B:F, 5, FALSE)</f>
        <v>failed</v>
      </c>
      <c r="F4021" t="str">
        <f>VLOOKUP(A4021, Kickstarter!B:G, 6, FALSE)</f>
        <v>US</v>
      </c>
      <c r="G4021" t="str">
        <f>VLOOKUP(A4021, Kickstarter!B:H, 7, FALSE)</f>
        <v>USD</v>
      </c>
      <c r="H4021">
        <f>VLOOKUP(A4021, Kickstarter!B:I, 8, FALSE)</f>
        <v>1460737680</v>
      </c>
    </row>
    <row r="4022" spans="1:8" ht="60" x14ac:dyDescent="0.25">
      <c r="A4022" s="1" t="s">
        <v>4016</v>
      </c>
      <c r="B4022" s="1" t="str">
        <f>VLOOKUP(A4022, Kickstarter!B:C, 2, FALSE)</f>
        <v>Having lived her whole life in the midst of a civil war, 11 year old Leyla dreams of being a pilot so she may fly her family to safety.</v>
      </c>
      <c r="C4022" s="9">
        <f>VLOOKUP(A4022, Kickstarter!B:E, 3, FALSE)</f>
        <v>600</v>
      </c>
      <c r="D4022">
        <f>VLOOKUP(A4022, Kickstarter!B:E, 4, FALSE)</f>
        <v>100</v>
      </c>
      <c r="E4022" t="str">
        <f>VLOOKUP(A4022, Kickstarter!B:F, 5, FALSE)</f>
        <v>failed</v>
      </c>
      <c r="F4022" t="str">
        <f>VLOOKUP(A4022, Kickstarter!B:G, 6, FALSE)</f>
        <v>US</v>
      </c>
      <c r="G4022" t="str">
        <f>VLOOKUP(A4022, Kickstarter!B:H, 7, FALSE)</f>
        <v>USD</v>
      </c>
      <c r="H4022">
        <f>VLOOKUP(A4022, Kickstarter!B:I, 8, FALSE)</f>
        <v>1427168099</v>
      </c>
    </row>
    <row r="4023" spans="1:8" ht="45" x14ac:dyDescent="0.25">
      <c r="A4023" s="1" t="s">
        <v>4017</v>
      </c>
      <c r="B4023" s="1" t="str">
        <f>VLOOKUP(A4023, Kickstarter!B:C, 2, FALSE)</f>
        <v>Help a group of actors end bigotry in Houston, TX by supporting a  full production of Angels in America.</v>
      </c>
      <c r="C4023" s="9">
        <f>VLOOKUP(A4023, Kickstarter!B:E, 3, FALSE)</f>
        <v>15000</v>
      </c>
      <c r="D4023">
        <f>VLOOKUP(A4023, Kickstarter!B:E, 4, FALSE)</f>
        <v>125</v>
      </c>
      <c r="E4023" t="str">
        <f>VLOOKUP(A4023, Kickstarter!B:F, 5, FALSE)</f>
        <v>failed</v>
      </c>
      <c r="F4023" t="str">
        <f>VLOOKUP(A4023, Kickstarter!B:G, 6, FALSE)</f>
        <v>US</v>
      </c>
      <c r="G4023" t="str">
        <f>VLOOKUP(A4023, Kickstarter!B:H, 7, FALSE)</f>
        <v>USD</v>
      </c>
      <c r="H4023">
        <f>VLOOKUP(A4023, Kickstarter!B:I, 8, FALSE)</f>
        <v>1414360358</v>
      </c>
    </row>
    <row r="4024" spans="1:8" ht="30" x14ac:dyDescent="0.25">
      <c r="A4024" s="1" t="s">
        <v>4018</v>
      </c>
      <c r="B4024" s="1" t="str">
        <f>VLOOKUP(A4024, Kickstarter!B:C, 2, FALSE)</f>
        <v>Help us produce a video of the first Original Pronunciation Merchant of Venice.</v>
      </c>
      <c r="C4024" s="9">
        <f>VLOOKUP(A4024, Kickstarter!B:E, 3, FALSE)</f>
        <v>18000</v>
      </c>
      <c r="D4024">
        <f>VLOOKUP(A4024, Kickstarter!B:E, 4, FALSE)</f>
        <v>12521</v>
      </c>
      <c r="E4024" t="str">
        <f>VLOOKUP(A4024, Kickstarter!B:F, 5, FALSE)</f>
        <v>failed</v>
      </c>
      <c r="F4024" t="str">
        <f>VLOOKUP(A4024, Kickstarter!B:G, 6, FALSE)</f>
        <v>US</v>
      </c>
      <c r="G4024" t="str">
        <f>VLOOKUP(A4024, Kickstarter!B:H, 7, FALSE)</f>
        <v>USD</v>
      </c>
      <c r="H4024">
        <f>VLOOKUP(A4024, Kickstarter!B:I, 8, FALSE)</f>
        <v>1422759240</v>
      </c>
    </row>
    <row r="4025" spans="1:8" ht="45" x14ac:dyDescent="0.25">
      <c r="A4025" s="1" t="s">
        <v>4019</v>
      </c>
      <c r="B4025" s="1" t="str">
        <f>VLOOKUP(A4025, Kickstarter!B:C, 2, FALSE)</f>
        <v>An original gospel stage play that explores the pain and hurt caused by those who struggle to forgive others!</v>
      </c>
      <c r="C4025" s="9">
        <f>VLOOKUP(A4025, Kickstarter!B:E, 3, FALSE)</f>
        <v>7000</v>
      </c>
      <c r="D4025">
        <f>VLOOKUP(A4025, Kickstarter!B:E, 4, FALSE)</f>
        <v>0</v>
      </c>
      <c r="E4025" t="str">
        <f>VLOOKUP(A4025, Kickstarter!B:F, 5, FALSE)</f>
        <v>failed</v>
      </c>
      <c r="F4025" t="str">
        <f>VLOOKUP(A4025, Kickstarter!B:G, 6, FALSE)</f>
        <v>US</v>
      </c>
      <c r="G4025" t="str">
        <f>VLOOKUP(A4025, Kickstarter!B:H, 7, FALSE)</f>
        <v>USD</v>
      </c>
      <c r="H4025">
        <f>VLOOKUP(A4025, Kickstarter!B:I, 8, FALSE)</f>
        <v>1458860363</v>
      </c>
    </row>
    <row r="4026" spans="1:8" ht="60" x14ac:dyDescent="0.25">
      <c r="A4026" s="1" t="s">
        <v>4020</v>
      </c>
      <c r="B4026" s="1" t="str">
        <f>VLOOKUP(A4026, Kickstarter!B:C, 2, FALSE)</f>
        <v>Ever wonder what Wonder Woman wants in a super man? Can you be both a lover, and a fighter? And, whatâ€™s with all the spandex?</v>
      </c>
      <c r="C4026" s="9">
        <f>VLOOKUP(A4026, Kickstarter!B:E, 3, FALSE)</f>
        <v>800</v>
      </c>
      <c r="D4026">
        <f>VLOOKUP(A4026, Kickstarter!B:E, 4, FALSE)</f>
        <v>10</v>
      </c>
      <c r="E4026" t="str">
        <f>VLOOKUP(A4026, Kickstarter!B:F, 5, FALSE)</f>
        <v>failed</v>
      </c>
      <c r="F4026" t="str">
        <f>VLOOKUP(A4026, Kickstarter!B:G, 6, FALSE)</f>
        <v>US</v>
      </c>
      <c r="G4026" t="str">
        <f>VLOOKUP(A4026, Kickstarter!B:H, 7, FALSE)</f>
        <v>USD</v>
      </c>
      <c r="H4026">
        <f>VLOOKUP(A4026, Kickstarter!B:I, 8, FALSE)</f>
        <v>1441037097</v>
      </c>
    </row>
    <row r="4027" spans="1:8" ht="60" x14ac:dyDescent="0.25">
      <c r="A4027" s="1" t="s">
        <v>4021</v>
      </c>
      <c r="B4027" s="1" t="str">
        <f>VLOOKUP(A4027, Kickstarter!B:C, 2, FALSE)</f>
        <v>Acteurs, scÃ©naristes et metteurs en scÃ¨ne souhaitant monter, 5 piÃ¨ces de thÃ©Ã¢tre ainsi que 3 courts mÃ©trages et 2 long-mÃ©trages.</v>
      </c>
      <c r="C4027" s="9">
        <f>VLOOKUP(A4027, Kickstarter!B:E, 3, FALSE)</f>
        <v>5000</v>
      </c>
      <c r="D4027">
        <f>VLOOKUP(A4027, Kickstarter!B:E, 4, FALSE)</f>
        <v>250</v>
      </c>
      <c r="E4027" t="str">
        <f>VLOOKUP(A4027, Kickstarter!B:F, 5, FALSE)</f>
        <v>failed</v>
      </c>
      <c r="F4027" t="str">
        <f>VLOOKUP(A4027, Kickstarter!B:G, 6, FALSE)</f>
        <v>FR</v>
      </c>
      <c r="G4027" t="str">
        <f>VLOOKUP(A4027, Kickstarter!B:H, 7, FALSE)</f>
        <v>EUR</v>
      </c>
      <c r="H4027">
        <f>VLOOKUP(A4027, Kickstarter!B:I, 8, FALSE)</f>
        <v>1437889336</v>
      </c>
    </row>
    <row r="4028" spans="1:8" ht="45" x14ac:dyDescent="0.25">
      <c r="A4028" s="1" t="s">
        <v>4022</v>
      </c>
      <c r="B4028" s="1" t="str">
        <f>VLOOKUP(A4028, Kickstarter!B:C, 2, FALSE)</f>
        <v>This is a play that voices that stories of the black experience in America using spoken word, song and dance.</v>
      </c>
      <c r="C4028" s="9">
        <f>VLOOKUP(A4028, Kickstarter!B:E, 3, FALSE)</f>
        <v>4000</v>
      </c>
      <c r="D4028">
        <f>VLOOKUP(A4028, Kickstarter!B:E, 4, FALSE)</f>
        <v>0</v>
      </c>
      <c r="E4028" t="str">
        <f>VLOOKUP(A4028, Kickstarter!B:F, 5, FALSE)</f>
        <v>failed</v>
      </c>
      <c r="F4028" t="str">
        <f>VLOOKUP(A4028, Kickstarter!B:G, 6, FALSE)</f>
        <v>US</v>
      </c>
      <c r="G4028" t="str">
        <f>VLOOKUP(A4028, Kickstarter!B:H, 7, FALSE)</f>
        <v>USD</v>
      </c>
      <c r="H4028">
        <f>VLOOKUP(A4028, Kickstarter!B:I, 8, FALSE)</f>
        <v>1449247439</v>
      </c>
    </row>
    <row r="4029" spans="1:8" ht="60" x14ac:dyDescent="0.25">
      <c r="A4029" s="1" t="s">
        <v>4023</v>
      </c>
      <c r="B4029" s="1" t="str">
        <f>VLOOKUP(A4029, Kickstarter!B:C, 2, FALSE)</f>
        <v>Drama Students at Lincoln High School in Walla Walla, WA are working hard to present their excellent version of Little Shop of Horrors.</v>
      </c>
      <c r="C4029" s="9">
        <f>VLOOKUP(A4029, Kickstarter!B:E, 3, FALSE)</f>
        <v>3000</v>
      </c>
      <c r="D4029">
        <f>VLOOKUP(A4029, Kickstarter!B:E, 4, FALSE)</f>
        <v>215</v>
      </c>
      <c r="E4029" t="str">
        <f>VLOOKUP(A4029, Kickstarter!B:F, 5, FALSE)</f>
        <v>failed</v>
      </c>
      <c r="F4029" t="str">
        <f>VLOOKUP(A4029, Kickstarter!B:G, 6, FALSE)</f>
        <v>US</v>
      </c>
      <c r="G4029" t="str">
        <f>VLOOKUP(A4029, Kickstarter!B:H, 7, FALSE)</f>
        <v>USD</v>
      </c>
      <c r="H4029">
        <f>VLOOKUP(A4029, Kickstarter!B:I, 8, FALSE)</f>
        <v>1487811600</v>
      </c>
    </row>
    <row r="4030" spans="1:8" ht="45" x14ac:dyDescent="0.25">
      <c r="A4030" s="1" t="s">
        <v>4024</v>
      </c>
      <c r="B4030" s="1" t="str">
        <f>VLOOKUP(A4030, Kickstarter!B:C, 2, FALSE)</f>
        <v>The 2014 Minnesota Fringe Festival brings the World Premiere of LightBright's one-act play, The Last King of the I.D.A.</v>
      </c>
      <c r="C4030" s="9">
        <f>VLOOKUP(A4030, Kickstarter!B:E, 3, FALSE)</f>
        <v>2000</v>
      </c>
      <c r="D4030">
        <f>VLOOKUP(A4030, Kickstarter!B:E, 4, FALSE)</f>
        <v>561</v>
      </c>
      <c r="E4030" t="str">
        <f>VLOOKUP(A4030, Kickstarter!B:F, 5, FALSE)</f>
        <v>failed</v>
      </c>
      <c r="F4030" t="str">
        <f>VLOOKUP(A4030, Kickstarter!B:G, 6, FALSE)</f>
        <v>US</v>
      </c>
      <c r="G4030" t="str">
        <f>VLOOKUP(A4030, Kickstarter!B:H, 7, FALSE)</f>
        <v>USD</v>
      </c>
      <c r="H4030">
        <f>VLOOKUP(A4030, Kickstarter!B:I, 8, FALSE)</f>
        <v>1402007500</v>
      </c>
    </row>
    <row r="4031" spans="1:8" ht="45" x14ac:dyDescent="0.25">
      <c r="A4031" s="1" t="s">
        <v>4025</v>
      </c>
      <c r="B4031" s="1" t="str">
        <f>VLOOKUP(A4031, Kickstarter!B:C, 2, FALSE)</f>
        <v>A theater complex that educates as we entertain.  We will provide shows that inspire and theater classes that motivate.</v>
      </c>
      <c r="C4031" s="9">
        <f>VLOOKUP(A4031, Kickstarter!B:E, 3, FALSE)</f>
        <v>20000</v>
      </c>
      <c r="D4031">
        <f>VLOOKUP(A4031, Kickstarter!B:E, 4, FALSE)</f>
        <v>0</v>
      </c>
      <c r="E4031" t="str">
        <f>VLOOKUP(A4031, Kickstarter!B:F, 5, FALSE)</f>
        <v>failed</v>
      </c>
      <c r="F4031" t="str">
        <f>VLOOKUP(A4031, Kickstarter!B:G, 6, FALSE)</f>
        <v>US</v>
      </c>
      <c r="G4031" t="str">
        <f>VLOOKUP(A4031, Kickstarter!B:H, 7, FALSE)</f>
        <v>USD</v>
      </c>
      <c r="H4031">
        <f>VLOOKUP(A4031, Kickstarter!B:I, 8, FALSE)</f>
        <v>1450053370</v>
      </c>
    </row>
    <row r="4032" spans="1:8" ht="60" x14ac:dyDescent="0.25">
      <c r="A4032" s="1" t="s">
        <v>4026</v>
      </c>
      <c r="B4032" s="1" t="str">
        <f>VLOOKUP(A4032, Kickstarter!B:C, 2, FALSE)</f>
        <v>The world's best and only tribute to Dean Martin and Jerry Lewis
 bringing back the Music, Laughter and the Love.</v>
      </c>
      <c r="C4032" s="9">
        <f>VLOOKUP(A4032, Kickstarter!B:E, 3, FALSE)</f>
        <v>2500</v>
      </c>
      <c r="D4032">
        <f>VLOOKUP(A4032, Kickstarter!B:E, 4, FALSE)</f>
        <v>400</v>
      </c>
      <c r="E4032" t="str">
        <f>VLOOKUP(A4032, Kickstarter!B:F, 5, FALSE)</f>
        <v>failed</v>
      </c>
      <c r="F4032" t="str">
        <f>VLOOKUP(A4032, Kickstarter!B:G, 6, FALSE)</f>
        <v>US</v>
      </c>
      <c r="G4032" t="str">
        <f>VLOOKUP(A4032, Kickstarter!B:H, 7, FALSE)</f>
        <v>USD</v>
      </c>
      <c r="H4032">
        <f>VLOOKUP(A4032, Kickstarter!B:I, 8, FALSE)</f>
        <v>1454525340</v>
      </c>
    </row>
    <row r="4033" spans="1:8" ht="60" x14ac:dyDescent="0.25">
      <c r="A4033" s="1" t="s">
        <v>4027</v>
      </c>
      <c r="B4033" s="1" t="str">
        <f>VLOOKUP(A4033, Kickstarter!B:C, 2, FALSE)</f>
        <v>HeARTistry's contemporary production of As You Like It epitomizes the wit and eloquence of William Shakespeare for a modern audience.</v>
      </c>
      <c r="C4033" s="9">
        <f>VLOOKUP(A4033, Kickstarter!B:E, 3, FALSE)</f>
        <v>5000</v>
      </c>
      <c r="D4033">
        <f>VLOOKUP(A4033, Kickstarter!B:E, 4, FALSE)</f>
        <v>0</v>
      </c>
      <c r="E4033" t="str">
        <f>VLOOKUP(A4033, Kickstarter!B:F, 5, FALSE)</f>
        <v>failed</v>
      </c>
      <c r="F4033" t="str">
        <f>VLOOKUP(A4033, Kickstarter!B:G, 6, FALSE)</f>
        <v>US</v>
      </c>
      <c r="G4033" t="str">
        <f>VLOOKUP(A4033, Kickstarter!B:H, 7, FALSE)</f>
        <v>USD</v>
      </c>
      <c r="H4033">
        <f>VLOOKUP(A4033, Kickstarter!B:I, 8, FALSE)</f>
        <v>1418914964</v>
      </c>
    </row>
    <row r="4034" spans="1:8" ht="60" x14ac:dyDescent="0.25">
      <c r="A4034" s="1" t="s">
        <v>4028</v>
      </c>
      <c r="B4034" s="1" t="str">
        <f>VLOOKUP(A4034, Kickstarter!B:C, 2, FALSE)</f>
        <v>'Play it Forward' is a ticket bank for individuals in need. Fund a theater experience for someone that would otherwise go without!</v>
      </c>
      <c r="C4034" s="9">
        <f>VLOOKUP(A4034, Kickstarter!B:E, 3, FALSE)</f>
        <v>6048</v>
      </c>
      <c r="D4034">
        <f>VLOOKUP(A4034, Kickstarter!B:E, 4, FALSE)</f>
        <v>413</v>
      </c>
      <c r="E4034" t="str">
        <f>VLOOKUP(A4034, Kickstarter!B:F, 5, FALSE)</f>
        <v>failed</v>
      </c>
      <c r="F4034" t="str">
        <f>VLOOKUP(A4034, Kickstarter!B:G, 6, FALSE)</f>
        <v>US</v>
      </c>
      <c r="G4034" t="str">
        <f>VLOOKUP(A4034, Kickstarter!B:H, 7, FALSE)</f>
        <v>USD</v>
      </c>
      <c r="H4034">
        <f>VLOOKUP(A4034, Kickstarter!B:I, 8, FALSE)</f>
        <v>1450211116</v>
      </c>
    </row>
    <row r="4035" spans="1:8" ht="45" x14ac:dyDescent="0.25">
      <c r="A4035" s="1" t="s">
        <v>4029</v>
      </c>
      <c r="B4035" s="1" t="str">
        <f>VLOOKUP(A4035, Kickstarter!B:C, 2, FALSE)</f>
        <v>Help us produce an iconic new verse play, set in the year 2020, with virtuoso acting and hauntingly beautiful words and music</v>
      </c>
      <c r="C4035" s="9">
        <f>VLOOKUP(A4035, Kickstarter!B:E, 3, FALSE)</f>
        <v>23900</v>
      </c>
      <c r="D4035">
        <f>VLOOKUP(A4035, Kickstarter!B:E, 4, FALSE)</f>
        <v>6141.99</v>
      </c>
      <c r="E4035" t="str">
        <f>VLOOKUP(A4035, Kickstarter!B:F, 5, FALSE)</f>
        <v>failed</v>
      </c>
      <c r="F4035" t="str">
        <f>VLOOKUP(A4035, Kickstarter!B:G, 6, FALSE)</f>
        <v>GB</v>
      </c>
      <c r="G4035" t="str">
        <f>VLOOKUP(A4035, Kickstarter!B:H, 7, FALSE)</f>
        <v>GBP</v>
      </c>
      <c r="H4035">
        <f>VLOOKUP(A4035, Kickstarter!B:I, 8, FALSE)</f>
        <v>1475398800</v>
      </c>
    </row>
    <row r="4036" spans="1:8" ht="60" x14ac:dyDescent="0.25">
      <c r="A4036" s="1" t="s">
        <v>4030</v>
      </c>
      <c r="B4036" s="1" t="str">
        <f>VLOOKUP(A4036, Kickstarter!B:C, 2, FALSE)</f>
        <v>This local community theatre needs a proper, efficient, SAFE and professional audio and lighting setup. Helps us raise the funds!</v>
      </c>
      <c r="C4036" s="9">
        <f>VLOOKUP(A4036, Kickstarter!B:E, 3, FALSE)</f>
        <v>13500</v>
      </c>
      <c r="D4036">
        <f>VLOOKUP(A4036, Kickstarter!B:E, 4, FALSE)</f>
        <v>200</v>
      </c>
      <c r="E4036" t="str">
        <f>VLOOKUP(A4036, Kickstarter!B:F, 5, FALSE)</f>
        <v>failed</v>
      </c>
      <c r="F4036" t="str">
        <f>VLOOKUP(A4036, Kickstarter!B:G, 6, FALSE)</f>
        <v>US</v>
      </c>
      <c r="G4036" t="str">
        <f>VLOOKUP(A4036, Kickstarter!B:H, 7, FALSE)</f>
        <v>USD</v>
      </c>
      <c r="H4036">
        <f>VLOOKUP(A4036, Kickstarter!B:I, 8, FALSE)</f>
        <v>1428097450</v>
      </c>
    </row>
    <row r="4037" spans="1:8" ht="30" x14ac:dyDescent="0.25">
      <c r="A4037" s="1" t="s">
        <v>4031</v>
      </c>
      <c r="B4037" s="1" t="str">
        <f>VLOOKUP(A4037, Kickstarter!B:C, 2, FALSE)</f>
        <v>"Stories are where you go to look for the truth of your own life." (Frank Delaney)</v>
      </c>
      <c r="C4037" s="9">
        <f>VLOOKUP(A4037, Kickstarter!B:E, 3, FALSE)</f>
        <v>10000</v>
      </c>
      <c r="D4037">
        <f>VLOOKUP(A4037, Kickstarter!B:E, 4, FALSE)</f>
        <v>3685</v>
      </c>
      <c r="E4037" t="str">
        <f>VLOOKUP(A4037, Kickstarter!B:F, 5, FALSE)</f>
        <v>failed</v>
      </c>
      <c r="F4037" t="str">
        <f>VLOOKUP(A4037, Kickstarter!B:G, 6, FALSE)</f>
        <v>US</v>
      </c>
      <c r="G4037" t="str">
        <f>VLOOKUP(A4037, Kickstarter!B:H, 7, FALSE)</f>
        <v>USD</v>
      </c>
      <c r="H4037">
        <f>VLOOKUP(A4037, Kickstarter!B:I, 8, FALSE)</f>
        <v>1413925887</v>
      </c>
    </row>
    <row r="4038" spans="1:8" ht="45" x14ac:dyDescent="0.25">
      <c r="A4038" s="1" t="s">
        <v>4032</v>
      </c>
      <c r="B4038" s="1" t="str">
        <f>VLOOKUP(A4038, Kickstarter!B:C, 2, FALSE)</f>
        <v>"3 Days In Savannah" explores the issues of love, racism, and regret while reminding us that, "life is a game and love is the prize."</v>
      </c>
      <c r="C4038" s="9">
        <f>VLOOKUP(A4038, Kickstarter!B:E, 3, FALSE)</f>
        <v>6000</v>
      </c>
      <c r="D4038">
        <f>VLOOKUP(A4038, Kickstarter!B:E, 4, FALSE)</f>
        <v>2823</v>
      </c>
      <c r="E4038" t="str">
        <f>VLOOKUP(A4038, Kickstarter!B:F, 5, FALSE)</f>
        <v>failed</v>
      </c>
      <c r="F4038" t="str">
        <f>VLOOKUP(A4038, Kickstarter!B:G, 6, FALSE)</f>
        <v>US</v>
      </c>
      <c r="G4038" t="str">
        <f>VLOOKUP(A4038, Kickstarter!B:H, 7, FALSE)</f>
        <v>USD</v>
      </c>
      <c r="H4038">
        <f>VLOOKUP(A4038, Kickstarter!B:I, 8, FALSE)</f>
        <v>1404253800</v>
      </c>
    </row>
    <row r="4039" spans="1:8" ht="60" x14ac:dyDescent="0.25">
      <c r="A4039" s="1" t="s">
        <v>4033</v>
      </c>
      <c r="B4039" s="1" t="str">
        <f>VLOOKUP(A4039, Kickstarter!B:C, 2, FALSE)</f>
        <v>The Pelican is a haunted play by one of Swedenâ€™s most renowned playwrights, August Strindberg, about a mother's tragic deceit.</v>
      </c>
      <c r="C4039" s="9">
        <f>VLOOKUP(A4039, Kickstarter!B:E, 3, FALSE)</f>
        <v>700</v>
      </c>
      <c r="D4039">
        <f>VLOOKUP(A4039, Kickstarter!B:E, 4, FALSE)</f>
        <v>80</v>
      </c>
      <c r="E4039" t="str">
        <f>VLOOKUP(A4039, Kickstarter!B:F, 5, FALSE)</f>
        <v>failed</v>
      </c>
      <c r="F4039" t="str">
        <f>VLOOKUP(A4039, Kickstarter!B:G, 6, FALSE)</f>
        <v>US</v>
      </c>
      <c r="G4039" t="str">
        <f>VLOOKUP(A4039, Kickstarter!B:H, 7, FALSE)</f>
        <v>USD</v>
      </c>
      <c r="H4039">
        <f>VLOOKUP(A4039, Kickstarter!B:I, 8, FALSE)</f>
        <v>1464099900</v>
      </c>
    </row>
    <row r="4040" spans="1:8" ht="45" x14ac:dyDescent="0.25">
      <c r="A4040" s="1" t="s">
        <v>4034</v>
      </c>
      <c r="B4040" s="1" t="str">
        <f>VLOOKUP(A4040, Kickstarter!B:C, 2, FALSE)</f>
        <v>We are vagina warriors ready to bring our message of human rights, empowerment and diversity to Main St. Lexington, NC.</v>
      </c>
      <c r="C4040" s="9">
        <f>VLOOKUP(A4040, Kickstarter!B:E, 3, FALSE)</f>
        <v>2500</v>
      </c>
      <c r="D4040">
        <f>VLOOKUP(A4040, Kickstarter!B:E, 4, FALSE)</f>
        <v>301</v>
      </c>
      <c r="E4040" t="str">
        <f>VLOOKUP(A4040, Kickstarter!B:F, 5, FALSE)</f>
        <v>failed</v>
      </c>
      <c r="F4040" t="str">
        <f>VLOOKUP(A4040, Kickstarter!B:G, 6, FALSE)</f>
        <v>US</v>
      </c>
      <c r="G4040" t="str">
        <f>VLOOKUP(A4040, Kickstarter!B:H, 7, FALSE)</f>
        <v>USD</v>
      </c>
      <c r="H4040">
        <f>VLOOKUP(A4040, Kickstarter!B:I, 8, FALSE)</f>
        <v>1413573010</v>
      </c>
    </row>
    <row r="4041" spans="1:8" ht="45" x14ac:dyDescent="0.25">
      <c r="A4041" s="1" t="s">
        <v>4035</v>
      </c>
      <c r="B4041" s="1" t="str">
        <f>VLOOKUP(A4041, Kickstarter!B:C, 2, FALSE)</f>
        <v>Help stage an original One Act Play that brings awareness to Alzheimer's in its debut performance.</v>
      </c>
      <c r="C4041" s="9">
        <f>VLOOKUP(A4041, Kickstarter!B:E, 3, FALSE)</f>
        <v>500</v>
      </c>
      <c r="D4041">
        <f>VLOOKUP(A4041, Kickstarter!B:E, 4, FALSE)</f>
        <v>300</v>
      </c>
      <c r="E4041" t="str">
        <f>VLOOKUP(A4041, Kickstarter!B:F, 5, FALSE)</f>
        <v>failed</v>
      </c>
      <c r="F4041" t="str">
        <f>VLOOKUP(A4041, Kickstarter!B:G, 6, FALSE)</f>
        <v>US</v>
      </c>
      <c r="G4041" t="str">
        <f>VLOOKUP(A4041, Kickstarter!B:H, 7, FALSE)</f>
        <v>USD</v>
      </c>
      <c r="H4041">
        <f>VLOOKUP(A4041, Kickstarter!B:I, 8, FALSE)</f>
        <v>1448949540</v>
      </c>
    </row>
    <row r="4042" spans="1:8" ht="45" x14ac:dyDescent="0.25">
      <c r="A4042" s="1" t="s">
        <v>4036</v>
      </c>
      <c r="B4042" s="1" t="str">
        <f>VLOOKUP(A4042, Kickstarter!B:C, 2, FALSE)</f>
        <v>This nationally published book, set in the 70â€™s, tells the untold story of singers and a friendly reunion visit turning bad.</v>
      </c>
      <c r="C4042" s="9">
        <f>VLOOKUP(A4042, Kickstarter!B:E, 3, FALSE)</f>
        <v>8000</v>
      </c>
      <c r="D4042">
        <f>VLOOKUP(A4042, Kickstarter!B:E, 4, FALSE)</f>
        <v>2500</v>
      </c>
      <c r="E4042" t="str">
        <f>VLOOKUP(A4042, Kickstarter!B:F, 5, FALSE)</f>
        <v>failed</v>
      </c>
      <c r="F4042" t="str">
        <f>VLOOKUP(A4042, Kickstarter!B:G, 6, FALSE)</f>
        <v>US</v>
      </c>
      <c r="G4042" t="str">
        <f>VLOOKUP(A4042, Kickstarter!B:H, 7, FALSE)</f>
        <v>USD</v>
      </c>
      <c r="H4042">
        <f>VLOOKUP(A4042, Kickstarter!B:I, 8, FALSE)</f>
        <v>1437188400</v>
      </c>
    </row>
    <row r="4043" spans="1:8" ht="45" x14ac:dyDescent="0.25">
      <c r="A4043" s="1" t="s">
        <v>4037</v>
      </c>
      <c r="B4043" s="1" t="str">
        <f>VLOOKUP(A4043, Kickstarter!B:C, 2, FALSE)</f>
        <v>A bold, colouful, vibrant play centred around the last remaining monarchy of Africa.</v>
      </c>
      <c r="C4043" s="9">
        <f>VLOOKUP(A4043, Kickstarter!B:E, 3, FALSE)</f>
        <v>5000</v>
      </c>
      <c r="D4043">
        <f>VLOOKUP(A4043, Kickstarter!B:E, 4, FALSE)</f>
        <v>21</v>
      </c>
      <c r="E4043" t="str">
        <f>VLOOKUP(A4043, Kickstarter!B:F, 5, FALSE)</f>
        <v>failed</v>
      </c>
      <c r="F4043" t="str">
        <f>VLOOKUP(A4043, Kickstarter!B:G, 6, FALSE)</f>
        <v>GB</v>
      </c>
      <c r="G4043" t="str">
        <f>VLOOKUP(A4043, Kickstarter!B:H, 7, FALSE)</f>
        <v>GBP</v>
      </c>
      <c r="H4043">
        <f>VLOOKUP(A4043, Kickstarter!B:I, 8, FALSE)</f>
        <v>1473160954</v>
      </c>
    </row>
    <row r="4044" spans="1:8" ht="60" x14ac:dyDescent="0.25">
      <c r="A4044" s="1" t="s">
        <v>4038</v>
      </c>
      <c r="B4044" s="1" t="str">
        <f>VLOOKUP(A4044, Kickstarter!B:C, 2, FALSE)</f>
        <v>Acting group and production for inner city youth, about inner city youth. The problems and stuation that they see everyday.</v>
      </c>
      <c r="C4044" s="9">
        <f>VLOOKUP(A4044, Kickstarter!B:E, 3, FALSE)</f>
        <v>10000</v>
      </c>
      <c r="D4044">
        <f>VLOOKUP(A4044, Kickstarter!B:E, 4, FALSE)</f>
        <v>21</v>
      </c>
      <c r="E4044" t="str">
        <f>VLOOKUP(A4044, Kickstarter!B:F, 5, FALSE)</f>
        <v>failed</v>
      </c>
      <c r="F4044" t="str">
        <f>VLOOKUP(A4044, Kickstarter!B:G, 6, FALSE)</f>
        <v>US</v>
      </c>
      <c r="G4044" t="str">
        <f>VLOOKUP(A4044, Kickstarter!B:H, 7, FALSE)</f>
        <v>USD</v>
      </c>
      <c r="H4044">
        <f>VLOOKUP(A4044, Kickstarter!B:I, 8, FALSE)</f>
        <v>1421781360</v>
      </c>
    </row>
    <row r="4045" spans="1:8" ht="45" x14ac:dyDescent="0.25">
      <c r="A4045" s="1" t="s">
        <v>4039</v>
      </c>
      <c r="B4045" s="1" t="str">
        <f>VLOOKUP(A4045, Kickstarter!B:C, 2, FALSE)</f>
        <v>This could be my last play, need to bring my son out to see it before it's over.  Need to fly him here from BC</v>
      </c>
      <c r="C4045" s="9">
        <f>VLOOKUP(A4045, Kickstarter!B:E, 3, FALSE)</f>
        <v>300</v>
      </c>
      <c r="D4045">
        <f>VLOOKUP(A4045, Kickstarter!B:E, 4, FALSE)</f>
        <v>0</v>
      </c>
      <c r="E4045" t="str">
        <f>VLOOKUP(A4045, Kickstarter!B:F, 5, FALSE)</f>
        <v>failed</v>
      </c>
      <c r="F4045" t="str">
        <f>VLOOKUP(A4045, Kickstarter!B:G, 6, FALSE)</f>
        <v>CA</v>
      </c>
      <c r="G4045" t="str">
        <f>VLOOKUP(A4045, Kickstarter!B:H, 7, FALSE)</f>
        <v>CAD</v>
      </c>
      <c r="H4045">
        <f>VLOOKUP(A4045, Kickstarter!B:I, 8, FALSE)</f>
        <v>1416524325</v>
      </c>
    </row>
    <row r="4046" spans="1:8" ht="60" x14ac:dyDescent="0.25">
      <c r="A4046" s="1" t="s">
        <v>4040</v>
      </c>
      <c r="B4046" s="1" t="str">
        <f>VLOOKUP(A4046, Kickstarter!B:C, 2, FALSE)</f>
        <v>A bilingual play in The New Works Festival at UT that crosses cultures and explores what it means to be confident with who you are.</v>
      </c>
      <c r="C4046" s="9">
        <f>VLOOKUP(A4046, Kickstarter!B:E, 3, FALSE)</f>
        <v>600</v>
      </c>
      <c r="D4046">
        <f>VLOOKUP(A4046, Kickstarter!B:E, 4, FALSE)</f>
        <v>225</v>
      </c>
      <c r="E4046" t="str">
        <f>VLOOKUP(A4046, Kickstarter!B:F, 5, FALSE)</f>
        <v>failed</v>
      </c>
      <c r="F4046" t="str">
        <f>VLOOKUP(A4046, Kickstarter!B:G, 6, FALSE)</f>
        <v>US</v>
      </c>
      <c r="G4046" t="str">
        <f>VLOOKUP(A4046, Kickstarter!B:H, 7, FALSE)</f>
        <v>USD</v>
      </c>
      <c r="H4046">
        <f>VLOOKUP(A4046, Kickstarter!B:I, 8, FALSE)</f>
        <v>1428642000</v>
      </c>
    </row>
    <row r="4047" spans="1:8" ht="60" x14ac:dyDescent="0.25">
      <c r="A4047" s="1" t="s">
        <v>4041</v>
      </c>
      <c r="B4047" s="1" t="str">
        <f>VLOOKUP(A4047, Kickstarter!B:C, 2, FALSE)</f>
        <v>"The Hostages" is about a bank robbery gone wrong, as we learn more about each characters, we question who are the actually hostages...</v>
      </c>
      <c r="C4047" s="9">
        <f>VLOOKUP(A4047, Kickstarter!B:E, 3, FALSE)</f>
        <v>5000</v>
      </c>
      <c r="D4047">
        <f>VLOOKUP(A4047, Kickstarter!B:E, 4, FALSE)</f>
        <v>1</v>
      </c>
      <c r="E4047" t="str">
        <f>VLOOKUP(A4047, Kickstarter!B:F, 5, FALSE)</f>
        <v>failed</v>
      </c>
      <c r="F4047" t="str">
        <f>VLOOKUP(A4047, Kickstarter!B:G, 6, FALSE)</f>
        <v>AU</v>
      </c>
      <c r="G4047" t="str">
        <f>VLOOKUP(A4047, Kickstarter!B:H, 7, FALSE)</f>
        <v>AUD</v>
      </c>
      <c r="H4047">
        <f>VLOOKUP(A4047, Kickstarter!B:I, 8, FALSE)</f>
        <v>1408596589</v>
      </c>
    </row>
    <row r="4048" spans="1:8" ht="60" x14ac:dyDescent="0.25">
      <c r="A4048" s="1" t="s">
        <v>4042</v>
      </c>
      <c r="B4048" s="1" t="str">
        <f>VLOOKUP(A4048, Kickstarter!B:C, 2, FALSE)</f>
        <v>An eclectic One Man stage show, that takes the audience on a journey through vast personalities, as he discovers his true self...#Drama</v>
      </c>
      <c r="C4048" s="9">
        <f>VLOOKUP(A4048, Kickstarter!B:E, 3, FALSE)</f>
        <v>5600</v>
      </c>
      <c r="D4048">
        <f>VLOOKUP(A4048, Kickstarter!B:E, 4, FALSE)</f>
        <v>460</v>
      </c>
      <c r="E4048" t="str">
        <f>VLOOKUP(A4048, Kickstarter!B:F, 5, FALSE)</f>
        <v>failed</v>
      </c>
      <c r="F4048" t="str">
        <f>VLOOKUP(A4048, Kickstarter!B:G, 6, FALSE)</f>
        <v>US</v>
      </c>
      <c r="G4048" t="str">
        <f>VLOOKUP(A4048, Kickstarter!B:H, 7, FALSE)</f>
        <v>USD</v>
      </c>
      <c r="H4048">
        <f>VLOOKUP(A4048, Kickstarter!B:I, 8, FALSE)</f>
        <v>1413992210</v>
      </c>
    </row>
    <row r="4049" spans="1:8" ht="45" x14ac:dyDescent="0.25">
      <c r="A4049" s="1" t="s">
        <v>4043</v>
      </c>
      <c r="B4049" s="1" t="str">
        <f>VLOOKUP(A4049, Kickstarter!B:C, 2, FALSE)</f>
        <v>A conservative grandmother takes her hip-hop generation grandchildren through the history of Gospel music in one night...</v>
      </c>
      <c r="C4049" s="9">
        <f>VLOOKUP(A4049, Kickstarter!B:E, 3, FALSE)</f>
        <v>5000</v>
      </c>
      <c r="D4049">
        <f>VLOOKUP(A4049, Kickstarter!B:E, 4, FALSE)</f>
        <v>110</v>
      </c>
      <c r="E4049" t="str">
        <f>VLOOKUP(A4049, Kickstarter!B:F, 5, FALSE)</f>
        <v>failed</v>
      </c>
      <c r="F4049" t="str">
        <f>VLOOKUP(A4049, Kickstarter!B:G, 6, FALSE)</f>
        <v>US</v>
      </c>
      <c r="G4049" t="str">
        <f>VLOOKUP(A4049, Kickstarter!B:H, 7, FALSE)</f>
        <v>USD</v>
      </c>
      <c r="H4049">
        <f>VLOOKUP(A4049, Kickstarter!B:I, 8, FALSE)</f>
        <v>1420938000</v>
      </c>
    </row>
    <row r="4050" spans="1:8" ht="60" x14ac:dyDescent="0.25">
      <c r="A4050" s="1" t="s">
        <v>4044</v>
      </c>
      <c r="B4050" s="1" t="str">
        <f>VLOOKUP(A4050, Kickstarter!B:C, 2, FALSE)</f>
        <v>The unspoken story of growing up disabled with cerebral palsy and no speech. This inclusive company fights ignorance using dark humour.</v>
      </c>
      <c r="C4050" s="9">
        <f>VLOOKUP(A4050, Kickstarter!B:E, 3, FALSE)</f>
        <v>17000</v>
      </c>
      <c r="D4050">
        <f>VLOOKUP(A4050, Kickstarter!B:E, 4, FALSE)</f>
        <v>3001</v>
      </c>
      <c r="E4050" t="str">
        <f>VLOOKUP(A4050, Kickstarter!B:F, 5, FALSE)</f>
        <v>failed</v>
      </c>
      <c r="F4050" t="str">
        <f>VLOOKUP(A4050, Kickstarter!B:G, 6, FALSE)</f>
        <v>GB</v>
      </c>
      <c r="G4050" t="str">
        <f>VLOOKUP(A4050, Kickstarter!B:H, 7, FALSE)</f>
        <v>GBP</v>
      </c>
      <c r="H4050">
        <f>VLOOKUP(A4050, Kickstarter!B:I, 8, FALSE)</f>
        <v>1460373187</v>
      </c>
    </row>
    <row r="4051" spans="1:8" ht="60" x14ac:dyDescent="0.25">
      <c r="A4051" s="1" t="s">
        <v>4045</v>
      </c>
      <c r="B4051" s="1" t="str">
        <f>VLOOKUP(A4051, Kickstarter!B:C, 2, FALSE)</f>
        <v>A caravan heist goes horribly wrong. When the rogues meet up to discuss the matter, they suspect one of them is the King's guard.</v>
      </c>
      <c r="C4051" s="9">
        <f>VLOOKUP(A4051, Kickstarter!B:E, 3, FALSE)</f>
        <v>20000</v>
      </c>
      <c r="D4051">
        <f>VLOOKUP(A4051, Kickstarter!B:E, 4, FALSE)</f>
        <v>16</v>
      </c>
      <c r="E4051" t="str">
        <f>VLOOKUP(A4051, Kickstarter!B:F, 5, FALSE)</f>
        <v>failed</v>
      </c>
      <c r="F4051" t="str">
        <f>VLOOKUP(A4051, Kickstarter!B:G, 6, FALSE)</f>
        <v>US</v>
      </c>
      <c r="G4051" t="str">
        <f>VLOOKUP(A4051, Kickstarter!B:H, 7, FALSE)</f>
        <v>USD</v>
      </c>
      <c r="H4051">
        <f>VLOOKUP(A4051, Kickstarter!B:I, 8, FALSE)</f>
        <v>1436914815</v>
      </c>
    </row>
    <row r="4052" spans="1:8" ht="60" x14ac:dyDescent="0.25">
      <c r="A4052" s="1" t="s">
        <v>4046</v>
      </c>
      <c r="B4052" s="1" t="str">
        <f>VLOOKUP(A4052, Kickstarter!B:C, 2, FALSE)</f>
        <v>Amen is an important jarring story about the repercussions of reporting the war from the front lines and the war that follows them home</v>
      </c>
      <c r="C4052" s="9">
        <f>VLOOKUP(A4052, Kickstarter!B:E, 3, FALSE)</f>
        <v>1500</v>
      </c>
      <c r="D4052">
        <f>VLOOKUP(A4052, Kickstarter!B:E, 4, FALSE)</f>
        <v>1</v>
      </c>
      <c r="E4052" t="str">
        <f>VLOOKUP(A4052, Kickstarter!B:F, 5, FALSE)</f>
        <v>failed</v>
      </c>
      <c r="F4052" t="str">
        <f>VLOOKUP(A4052, Kickstarter!B:G, 6, FALSE)</f>
        <v>US</v>
      </c>
      <c r="G4052" t="str">
        <f>VLOOKUP(A4052, Kickstarter!B:H, 7, FALSE)</f>
        <v>USD</v>
      </c>
      <c r="H4052">
        <f>VLOOKUP(A4052, Kickstarter!B:I, 8, FALSE)</f>
        <v>1414077391</v>
      </c>
    </row>
    <row r="4053" spans="1:8" ht="45" x14ac:dyDescent="0.25">
      <c r="A4053" s="1" t="s">
        <v>4047</v>
      </c>
      <c r="B4053" s="1" t="str">
        <f>VLOOKUP(A4053, Kickstarter!B:C, 2, FALSE)</f>
        <v>It is a heart-breaking life story of Wu family who tries to preserve the gem of Chinese Kun Opera through generations.</v>
      </c>
      <c r="C4053" s="9">
        <f>VLOOKUP(A4053, Kickstarter!B:E, 3, FALSE)</f>
        <v>500</v>
      </c>
      <c r="D4053">
        <f>VLOOKUP(A4053, Kickstarter!B:E, 4, FALSE)</f>
        <v>0</v>
      </c>
      <c r="E4053" t="str">
        <f>VLOOKUP(A4053, Kickstarter!B:F, 5, FALSE)</f>
        <v>failed</v>
      </c>
      <c r="F4053" t="str">
        <f>VLOOKUP(A4053, Kickstarter!B:G, 6, FALSE)</f>
        <v>US</v>
      </c>
      <c r="G4053" t="str">
        <f>VLOOKUP(A4053, Kickstarter!B:H, 7, FALSE)</f>
        <v>USD</v>
      </c>
      <c r="H4053">
        <f>VLOOKUP(A4053, Kickstarter!B:I, 8, FALSE)</f>
        <v>1399618380</v>
      </c>
    </row>
    <row r="4054" spans="1:8" ht="60" x14ac:dyDescent="0.25">
      <c r="A4054" s="1" t="s">
        <v>4048</v>
      </c>
      <c r="B4054" s="1" t="str">
        <f>VLOOKUP(A4054, Kickstarter!B:C, 2, FALSE)</f>
        <v>This empowering piece encourages women to rise up and pursue their dreams, not by behaving like a boy but by,
â€œThrowing Like A Girl.â€</v>
      </c>
      <c r="C4054" s="9">
        <f>VLOOKUP(A4054, Kickstarter!B:E, 3, FALSE)</f>
        <v>3000</v>
      </c>
      <c r="D4054">
        <f>VLOOKUP(A4054, Kickstarter!B:E, 4, FALSE)</f>
        <v>1126</v>
      </c>
      <c r="E4054" t="str">
        <f>VLOOKUP(A4054, Kickstarter!B:F, 5, FALSE)</f>
        <v>failed</v>
      </c>
      <c r="F4054" t="str">
        <f>VLOOKUP(A4054, Kickstarter!B:G, 6, FALSE)</f>
        <v>US</v>
      </c>
      <c r="G4054" t="str">
        <f>VLOOKUP(A4054, Kickstarter!B:H, 7, FALSE)</f>
        <v>USD</v>
      </c>
      <c r="H4054">
        <f>VLOOKUP(A4054, Kickstarter!B:I, 8, FALSE)</f>
        <v>1413234316</v>
      </c>
    </row>
    <row r="4055" spans="1:8" ht="60" x14ac:dyDescent="0.25">
      <c r="A4055" s="1" t="s">
        <v>4049</v>
      </c>
      <c r="B4055" s="1" t="str">
        <f>VLOOKUP(A4055, Kickstarter!B:C, 2, FALSE)</f>
        <v>'Time at the Bar!' is a play written by Kieran Mellish, a student at Loughborough University and member of LSU Stage Society.</v>
      </c>
      <c r="C4055" s="9">
        <f>VLOOKUP(A4055, Kickstarter!B:E, 3, FALSE)</f>
        <v>500</v>
      </c>
      <c r="D4055">
        <f>VLOOKUP(A4055, Kickstarter!B:E, 4, FALSE)</f>
        <v>110</v>
      </c>
      <c r="E4055" t="str">
        <f>VLOOKUP(A4055, Kickstarter!B:F, 5, FALSE)</f>
        <v>failed</v>
      </c>
      <c r="F4055" t="str">
        <f>VLOOKUP(A4055, Kickstarter!B:G, 6, FALSE)</f>
        <v>GB</v>
      </c>
      <c r="G4055" t="str">
        <f>VLOOKUP(A4055, Kickstarter!B:H, 7, FALSE)</f>
        <v>GBP</v>
      </c>
      <c r="H4055">
        <f>VLOOKUP(A4055, Kickstarter!B:I, 8, FALSE)</f>
        <v>1416081600</v>
      </c>
    </row>
    <row r="4056" spans="1:8" ht="45" x14ac:dyDescent="0.25">
      <c r="A4056" s="1" t="s">
        <v>4050</v>
      </c>
      <c r="B4056" s="1" t="str">
        <f>VLOOKUP(A4056, Kickstarter!B:C, 2, FALSE)</f>
        <v>I love you,he said,then he kissed her as her tears fell down.It was my fault but make up will fix it"she replied,then he hit her again!</v>
      </c>
      <c r="C4056" s="9">
        <f>VLOOKUP(A4056, Kickstarter!B:E, 3, FALSE)</f>
        <v>8880</v>
      </c>
      <c r="D4056">
        <f>VLOOKUP(A4056, Kickstarter!B:E, 4, FALSE)</f>
        <v>0</v>
      </c>
      <c r="E4056" t="str">
        <f>VLOOKUP(A4056, Kickstarter!B:F, 5, FALSE)</f>
        <v>failed</v>
      </c>
      <c r="F4056" t="str">
        <f>VLOOKUP(A4056, Kickstarter!B:G, 6, FALSE)</f>
        <v>US</v>
      </c>
      <c r="G4056" t="str">
        <f>VLOOKUP(A4056, Kickstarter!B:H, 7, FALSE)</f>
        <v>USD</v>
      </c>
      <c r="H4056">
        <f>VLOOKUP(A4056, Kickstarter!B:I, 8, FALSE)</f>
        <v>1475294400</v>
      </c>
    </row>
    <row r="4057" spans="1:8" ht="60" x14ac:dyDescent="0.25">
      <c r="A4057" s="1" t="s">
        <v>4051</v>
      </c>
      <c r="B4057" s="1" t="str">
        <f>VLOOKUP(A4057, Kickstarter!B:C, 2, FALSE)</f>
        <v>Moving Stories' 'The Tempest' promises to be vibrant &amp; enchanting, with original music, vivid design &amp; unforgettable performances.</v>
      </c>
      <c r="C4057" s="9">
        <f>VLOOKUP(A4057, Kickstarter!B:E, 3, FALSE)</f>
        <v>5000</v>
      </c>
      <c r="D4057">
        <f>VLOOKUP(A4057, Kickstarter!B:E, 4, FALSE)</f>
        <v>881</v>
      </c>
      <c r="E4057" t="str">
        <f>VLOOKUP(A4057, Kickstarter!B:F, 5, FALSE)</f>
        <v>failed</v>
      </c>
      <c r="F4057" t="str">
        <f>VLOOKUP(A4057, Kickstarter!B:G, 6, FALSE)</f>
        <v>GB</v>
      </c>
      <c r="G4057" t="str">
        <f>VLOOKUP(A4057, Kickstarter!B:H, 7, FALSE)</f>
        <v>GBP</v>
      </c>
      <c r="H4057">
        <f>VLOOKUP(A4057, Kickstarter!B:I, 8, FALSE)</f>
        <v>1403192031</v>
      </c>
    </row>
    <row r="4058" spans="1:8" ht="60" x14ac:dyDescent="0.25">
      <c r="A4058" s="1" t="s">
        <v>4052</v>
      </c>
      <c r="B4058" s="1" t="str">
        <f>VLOOKUP(A4058, Kickstarter!B:C, 2, FALSE)</f>
        <v>American Pride is a play centered on the Poetry of one Iraq War veteran, and follows her journey through war and back home.</v>
      </c>
      <c r="C4058" s="9">
        <f>VLOOKUP(A4058, Kickstarter!B:E, 3, FALSE)</f>
        <v>1500</v>
      </c>
      <c r="D4058">
        <f>VLOOKUP(A4058, Kickstarter!B:E, 4, FALSE)</f>
        <v>795</v>
      </c>
      <c r="E4058" t="str">
        <f>VLOOKUP(A4058, Kickstarter!B:F, 5, FALSE)</f>
        <v>failed</v>
      </c>
      <c r="F4058" t="str">
        <f>VLOOKUP(A4058, Kickstarter!B:G, 6, FALSE)</f>
        <v>US</v>
      </c>
      <c r="G4058" t="str">
        <f>VLOOKUP(A4058, Kickstarter!B:H, 7, FALSE)</f>
        <v>USD</v>
      </c>
      <c r="H4058">
        <f>VLOOKUP(A4058, Kickstarter!B:I, 8, FALSE)</f>
        <v>1467575940</v>
      </c>
    </row>
    <row r="4059" spans="1:8" ht="60" x14ac:dyDescent="0.25">
      <c r="A4059" s="1" t="s">
        <v>4053</v>
      </c>
      <c r="B4059" s="1" t="str">
        <f>VLOOKUP(A4059, Kickstarter!B:C, 2, FALSE)</f>
        <v>Exhilarating Double Bill uniting London premiere of THE TWELFTH BATTLE OF ISONZO &amp; thrilling revival of JUDITH: A PARTING FROM THE BODY</v>
      </c>
      <c r="C4059" s="9">
        <f>VLOOKUP(A4059, Kickstarter!B:E, 3, FALSE)</f>
        <v>3500</v>
      </c>
      <c r="D4059">
        <f>VLOOKUP(A4059, Kickstarter!B:E, 4, FALSE)</f>
        <v>775</v>
      </c>
      <c r="E4059" t="str">
        <f>VLOOKUP(A4059, Kickstarter!B:F, 5, FALSE)</f>
        <v>failed</v>
      </c>
      <c r="F4059" t="str">
        <f>VLOOKUP(A4059, Kickstarter!B:G, 6, FALSE)</f>
        <v>GB</v>
      </c>
      <c r="G4059" t="str">
        <f>VLOOKUP(A4059, Kickstarter!B:H, 7, FALSE)</f>
        <v>GBP</v>
      </c>
      <c r="H4059">
        <f>VLOOKUP(A4059, Kickstarter!B:I, 8, FALSE)</f>
        <v>1448492400</v>
      </c>
    </row>
    <row r="4060" spans="1:8" ht="45" x14ac:dyDescent="0.25">
      <c r="A4060" s="1" t="s">
        <v>4054</v>
      </c>
      <c r="B4060" s="1" t="str">
        <f>VLOOKUP(A4060, Kickstarter!B:C, 2, FALSE)</f>
        <v>Help reveal the beauty of Islamic culture by launching this new adventure play celebrating Persian music, dance, and lore.</v>
      </c>
      <c r="C4060" s="9">
        <f>VLOOKUP(A4060, Kickstarter!B:E, 3, FALSE)</f>
        <v>3750</v>
      </c>
      <c r="D4060">
        <f>VLOOKUP(A4060, Kickstarter!B:E, 4, FALSE)</f>
        <v>95</v>
      </c>
      <c r="E4060" t="str">
        <f>VLOOKUP(A4060, Kickstarter!B:F, 5, FALSE)</f>
        <v>failed</v>
      </c>
      <c r="F4060" t="str">
        <f>VLOOKUP(A4060, Kickstarter!B:G, 6, FALSE)</f>
        <v>US</v>
      </c>
      <c r="G4060" t="str">
        <f>VLOOKUP(A4060, Kickstarter!B:H, 7, FALSE)</f>
        <v>USD</v>
      </c>
      <c r="H4060">
        <f>VLOOKUP(A4060, Kickstarter!B:I, 8, FALSE)</f>
        <v>1459483140</v>
      </c>
    </row>
    <row r="4061" spans="1:8" ht="45" x14ac:dyDescent="0.25">
      <c r="A4061" s="1" t="s">
        <v>4055</v>
      </c>
      <c r="B4061" s="1" t="str">
        <f>VLOOKUP(A4061, Kickstarter!B:C, 2, FALSE)</f>
        <v>A very Canadian children's play inspired by the tradition of British pantomimes like Aladdin, and the Nutcracker.</v>
      </c>
      <c r="C4061" s="9">
        <f>VLOOKUP(A4061, Kickstarter!B:E, 3, FALSE)</f>
        <v>10000</v>
      </c>
      <c r="D4061">
        <f>VLOOKUP(A4061, Kickstarter!B:E, 4, FALSE)</f>
        <v>250</v>
      </c>
      <c r="E4061" t="str">
        <f>VLOOKUP(A4061, Kickstarter!B:F, 5, FALSE)</f>
        <v>failed</v>
      </c>
      <c r="F4061" t="str">
        <f>VLOOKUP(A4061, Kickstarter!B:G, 6, FALSE)</f>
        <v>CA</v>
      </c>
      <c r="G4061" t="str">
        <f>VLOOKUP(A4061, Kickstarter!B:H, 7, FALSE)</f>
        <v>CAD</v>
      </c>
      <c r="H4061">
        <f>VLOOKUP(A4061, Kickstarter!B:I, 8, FALSE)</f>
        <v>1410836400</v>
      </c>
    </row>
    <row r="4062" spans="1:8" ht="60" x14ac:dyDescent="0.25">
      <c r="A4062" s="1" t="s">
        <v>4056</v>
      </c>
      <c r="B4062" s="1" t="str">
        <f>VLOOKUP(A4062, Kickstarter!B:C, 2, FALSE)</f>
        <v>A funny, poignant play that revives the forgotten life and adventures of great Scottish Canadian, world renowned poet, Robert Service.</v>
      </c>
      <c r="C4062" s="9">
        <f>VLOOKUP(A4062, Kickstarter!B:E, 3, FALSE)</f>
        <v>10000</v>
      </c>
      <c r="D4062">
        <f>VLOOKUP(A4062, Kickstarter!B:E, 4, FALSE)</f>
        <v>285</v>
      </c>
      <c r="E4062" t="str">
        <f>VLOOKUP(A4062, Kickstarter!B:F, 5, FALSE)</f>
        <v>failed</v>
      </c>
      <c r="F4062" t="str">
        <f>VLOOKUP(A4062, Kickstarter!B:G, 6, FALSE)</f>
        <v>CA</v>
      </c>
      <c r="G4062" t="str">
        <f>VLOOKUP(A4062, Kickstarter!B:H, 7, FALSE)</f>
        <v>CAD</v>
      </c>
      <c r="H4062">
        <f>VLOOKUP(A4062, Kickstarter!B:I, 8, FALSE)</f>
        <v>1403539200</v>
      </c>
    </row>
    <row r="4063" spans="1:8" ht="45" x14ac:dyDescent="0.25">
      <c r="A4063" s="1" t="s">
        <v>4057</v>
      </c>
      <c r="B4063" s="1" t="str">
        <f>VLOOKUP(A4063, Kickstarter!B:C, 2, FALSE)</f>
        <v>SKYLAR'S SYNDROME is a tremendous psychodrama by master playwright Gavin Kayner!</v>
      </c>
      <c r="C4063" s="9">
        <f>VLOOKUP(A4063, Kickstarter!B:E, 3, FALSE)</f>
        <v>525</v>
      </c>
      <c r="D4063">
        <f>VLOOKUP(A4063, Kickstarter!B:E, 4, FALSE)</f>
        <v>0</v>
      </c>
      <c r="E4063" t="str">
        <f>VLOOKUP(A4063, Kickstarter!B:F, 5, FALSE)</f>
        <v>failed</v>
      </c>
      <c r="F4063" t="str">
        <f>VLOOKUP(A4063, Kickstarter!B:G, 6, FALSE)</f>
        <v>US</v>
      </c>
      <c r="G4063" t="str">
        <f>VLOOKUP(A4063, Kickstarter!B:H, 7, FALSE)</f>
        <v>USD</v>
      </c>
      <c r="H4063">
        <f>VLOOKUP(A4063, Kickstarter!B:I, 8, FALSE)</f>
        <v>1461205423</v>
      </c>
    </row>
    <row r="4064" spans="1:8" ht="60" x14ac:dyDescent="0.25">
      <c r="A4064" s="1" t="s">
        <v>4058</v>
      </c>
      <c r="B4064" s="1" t="str">
        <f>VLOOKUP(A4064, Kickstarter!B:C, 2, FALSE)</f>
        <v>Shakespeare's beloved tragedy, MacBeth, staged in the Black Hills of Wyoming during Sturgis '76. Warning! This is no church picnic!</v>
      </c>
      <c r="C4064" s="9">
        <f>VLOOKUP(A4064, Kickstarter!B:E, 3, FALSE)</f>
        <v>20000</v>
      </c>
      <c r="D4064">
        <f>VLOOKUP(A4064, Kickstarter!B:E, 4, FALSE)</f>
        <v>490</v>
      </c>
      <c r="E4064" t="str">
        <f>VLOOKUP(A4064, Kickstarter!B:F, 5, FALSE)</f>
        <v>failed</v>
      </c>
      <c r="F4064" t="str">
        <f>VLOOKUP(A4064, Kickstarter!B:G, 6, FALSE)</f>
        <v>US</v>
      </c>
      <c r="G4064" t="str">
        <f>VLOOKUP(A4064, Kickstarter!B:H, 7, FALSE)</f>
        <v>USD</v>
      </c>
      <c r="H4064">
        <f>VLOOKUP(A4064, Kickstarter!B:I, 8, FALSE)</f>
        <v>1467481468</v>
      </c>
    </row>
    <row r="4065" spans="1:8" ht="60" x14ac:dyDescent="0.25">
      <c r="A4065" s="1" t="s">
        <v>4059</v>
      </c>
      <c r="B4065" s="1" t="str">
        <f>VLOOKUP(A4065, Kickstarter!B:C, 2, FALSE)</f>
        <v>WMHAE by Julie McNamara, raises awareness of the effects domestic violence has on the mental health of young people who witness it.</v>
      </c>
      <c r="C4065" s="9">
        <f>VLOOKUP(A4065, Kickstarter!B:E, 3, FALSE)</f>
        <v>9500</v>
      </c>
      <c r="D4065">
        <f>VLOOKUP(A4065, Kickstarter!B:E, 4, FALSE)</f>
        <v>135</v>
      </c>
      <c r="E4065" t="str">
        <f>VLOOKUP(A4065, Kickstarter!B:F, 5, FALSE)</f>
        <v>failed</v>
      </c>
      <c r="F4065" t="str">
        <f>VLOOKUP(A4065, Kickstarter!B:G, 6, FALSE)</f>
        <v>GB</v>
      </c>
      <c r="G4065" t="str">
        <f>VLOOKUP(A4065, Kickstarter!B:H, 7, FALSE)</f>
        <v>GBP</v>
      </c>
      <c r="H4065">
        <f>VLOOKUP(A4065, Kickstarter!B:I, 8, FALSE)</f>
        <v>1403886084</v>
      </c>
    </row>
    <row r="4066" spans="1:8" ht="60" x14ac:dyDescent="0.25">
      <c r="A4066" s="1" t="s">
        <v>4060</v>
      </c>
      <c r="B4066" s="1" t="str">
        <f>VLOOKUP(A4066, Kickstarter!B:C, 2, FALSE)</f>
        <v>We are mounting a production of Neil Simon's brilliant comedy, The Odd Couple, and need your help to make it as wonderful as we can.</v>
      </c>
      <c r="C4066" s="9">
        <f>VLOOKUP(A4066, Kickstarter!B:E, 3, FALSE)</f>
        <v>2000</v>
      </c>
      <c r="D4066">
        <f>VLOOKUP(A4066, Kickstarter!B:E, 4, FALSE)</f>
        <v>385</v>
      </c>
      <c r="E4066" t="str">
        <f>VLOOKUP(A4066, Kickstarter!B:F, 5, FALSE)</f>
        <v>failed</v>
      </c>
      <c r="F4066" t="str">
        <f>VLOOKUP(A4066, Kickstarter!B:G, 6, FALSE)</f>
        <v>AU</v>
      </c>
      <c r="G4066" t="str">
        <f>VLOOKUP(A4066, Kickstarter!B:H, 7, FALSE)</f>
        <v>AUD</v>
      </c>
      <c r="H4066">
        <f>VLOOKUP(A4066, Kickstarter!B:I, 8, FALSE)</f>
        <v>1430316426</v>
      </c>
    </row>
    <row r="4067" spans="1:8" ht="45" x14ac:dyDescent="0.25">
      <c r="A4067" s="1" t="s">
        <v>4061</v>
      </c>
      <c r="B4067" s="1" t="str">
        <f>VLOOKUP(A4067, Kickstarter!B:C, 2, FALSE)</f>
        <v>A classical/ fantasy version of midsummers done by professionally trained actors in Tulsa!</v>
      </c>
      <c r="C4067" s="9">
        <f>VLOOKUP(A4067, Kickstarter!B:E, 3, FALSE)</f>
        <v>4000</v>
      </c>
      <c r="D4067">
        <f>VLOOKUP(A4067, Kickstarter!B:E, 4, FALSE)</f>
        <v>27</v>
      </c>
      <c r="E4067" t="str">
        <f>VLOOKUP(A4067, Kickstarter!B:F, 5, FALSE)</f>
        <v>failed</v>
      </c>
      <c r="F4067" t="str">
        <f>VLOOKUP(A4067, Kickstarter!B:G, 6, FALSE)</f>
        <v>US</v>
      </c>
      <c r="G4067" t="str">
        <f>VLOOKUP(A4067, Kickstarter!B:H, 7, FALSE)</f>
        <v>USD</v>
      </c>
      <c r="H4067">
        <f>VLOOKUP(A4067, Kickstarter!B:I, 8, FALSE)</f>
        <v>1407883811</v>
      </c>
    </row>
    <row r="4068" spans="1:8" ht="60" x14ac:dyDescent="0.25">
      <c r="A4068" s="1" t="s">
        <v>4062</v>
      </c>
      <c r="B4068" s="1" t="str">
        <f>VLOOKUP(A4068, Kickstarter!B:C, 2, FALSE)</f>
        <v>We have created an outstanding mobile Performing Arts Program that has great impact on the social development in multiple communities.</v>
      </c>
      <c r="C4068" s="9">
        <f>VLOOKUP(A4068, Kickstarter!B:E, 3, FALSE)</f>
        <v>15000</v>
      </c>
      <c r="D4068">
        <f>VLOOKUP(A4068, Kickstarter!B:E, 4, FALSE)</f>
        <v>25</v>
      </c>
      <c r="E4068" t="str">
        <f>VLOOKUP(A4068, Kickstarter!B:F, 5, FALSE)</f>
        <v>failed</v>
      </c>
      <c r="F4068" t="str">
        <f>VLOOKUP(A4068, Kickstarter!B:G, 6, FALSE)</f>
        <v>US</v>
      </c>
      <c r="G4068" t="str">
        <f>VLOOKUP(A4068, Kickstarter!B:H, 7, FALSE)</f>
        <v>USD</v>
      </c>
      <c r="H4068">
        <f>VLOOKUP(A4068, Kickstarter!B:I, 8, FALSE)</f>
        <v>1463619388</v>
      </c>
    </row>
    <row r="4069" spans="1:8" ht="60" x14ac:dyDescent="0.25">
      <c r="A4069" s="1" t="s">
        <v>4063</v>
      </c>
      <c r="B4069" s="1" t="str">
        <f>VLOOKUP(A4069, Kickstarter!B:C, 2, FALSE)</f>
        <v>Will Power Troupe is the only US group invited to perform in London's Shakespeare Festival. We need your help to bring the USA to UK!</v>
      </c>
      <c r="C4069" s="9">
        <f>VLOOKUP(A4069, Kickstarter!B:E, 3, FALSE)</f>
        <v>5000</v>
      </c>
      <c r="D4069">
        <f>VLOOKUP(A4069, Kickstarter!B:E, 4, FALSE)</f>
        <v>3045</v>
      </c>
      <c r="E4069" t="str">
        <f>VLOOKUP(A4069, Kickstarter!B:F, 5, FALSE)</f>
        <v>failed</v>
      </c>
      <c r="F4069" t="str">
        <f>VLOOKUP(A4069, Kickstarter!B:G, 6, FALSE)</f>
        <v>US</v>
      </c>
      <c r="G4069" t="str">
        <f>VLOOKUP(A4069, Kickstarter!B:H, 7, FALSE)</f>
        <v>USD</v>
      </c>
      <c r="H4069">
        <f>VLOOKUP(A4069, Kickstarter!B:I, 8, FALSE)</f>
        <v>1443408550</v>
      </c>
    </row>
    <row r="4070" spans="1:8" ht="45" x14ac:dyDescent="0.25">
      <c r="A4070" s="1" t="s">
        <v>4064</v>
      </c>
      <c r="B4070" s="1" t="str">
        <f>VLOOKUP(A4070, Kickstarter!B:C, 2, FALSE)</f>
        <v>Be a PRODUCER of the Original stage play BELLE DAME SANS MERCI by Michael Fenlason! :-) :-( !</v>
      </c>
      <c r="C4070" s="9">
        <f>VLOOKUP(A4070, Kickstarter!B:E, 3, FALSE)</f>
        <v>3495</v>
      </c>
      <c r="D4070">
        <f>VLOOKUP(A4070, Kickstarter!B:E, 4, FALSE)</f>
        <v>34.950000000000003</v>
      </c>
      <c r="E4070" t="str">
        <f>VLOOKUP(A4070, Kickstarter!B:F, 5, FALSE)</f>
        <v>failed</v>
      </c>
      <c r="F4070" t="str">
        <f>VLOOKUP(A4070, Kickstarter!B:G, 6, FALSE)</f>
        <v>US</v>
      </c>
      <c r="G4070" t="str">
        <f>VLOOKUP(A4070, Kickstarter!B:H, 7, FALSE)</f>
        <v>USD</v>
      </c>
      <c r="H4070">
        <f>VLOOKUP(A4070, Kickstarter!B:I, 8, FALSE)</f>
        <v>1484348700</v>
      </c>
    </row>
    <row r="4071" spans="1:8" ht="45" x14ac:dyDescent="0.25">
      <c r="A4071" s="1" t="s">
        <v>4065</v>
      </c>
      <c r="B4071" s="1" t="str">
        <f>VLOOKUP(A4071, Kickstarter!B:C, 2, FALSE)</f>
        <v>'The Pendulum Swings' is a three-act dark comedy that sees Frank and Michael await their execution on Death Row.</v>
      </c>
      <c r="C4071" s="9">
        <f>VLOOKUP(A4071, Kickstarter!B:E, 3, FALSE)</f>
        <v>1250</v>
      </c>
      <c r="D4071">
        <f>VLOOKUP(A4071, Kickstarter!B:E, 4, FALSE)</f>
        <v>430</v>
      </c>
      <c r="E4071" t="str">
        <f>VLOOKUP(A4071, Kickstarter!B:F, 5, FALSE)</f>
        <v>failed</v>
      </c>
      <c r="F4071" t="str">
        <f>VLOOKUP(A4071, Kickstarter!B:G, 6, FALSE)</f>
        <v>GB</v>
      </c>
      <c r="G4071" t="str">
        <f>VLOOKUP(A4071, Kickstarter!B:H, 7, FALSE)</f>
        <v>GBP</v>
      </c>
      <c r="H4071">
        <f>VLOOKUP(A4071, Kickstarter!B:I, 8, FALSE)</f>
        <v>1425124800</v>
      </c>
    </row>
    <row r="4072" spans="1:8" ht="45" x14ac:dyDescent="0.25">
      <c r="A4072" s="1" t="s">
        <v>4066</v>
      </c>
      <c r="B4072" s="1" t="str">
        <f>VLOOKUP(A4072, Kickstarter!B:C, 2, FALSE)</f>
        <v>V-Day Southern Utah University 2015 and Second Studio Players presents: The Vagina Monologues</v>
      </c>
      <c r="C4072" s="9">
        <f>VLOOKUP(A4072, Kickstarter!B:E, 3, FALSE)</f>
        <v>1000</v>
      </c>
      <c r="D4072">
        <f>VLOOKUP(A4072, Kickstarter!B:E, 4, FALSE)</f>
        <v>165</v>
      </c>
      <c r="E4072" t="str">
        <f>VLOOKUP(A4072, Kickstarter!B:F, 5, FALSE)</f>
        <v>failed</v>
      </c>
      <c r="F4072" t="str">
        <f>VLOOKUP(A4072, Kickstarter!B:G, 6, FALSE)</f>
        <v>US</v>
      </c>
      <c r="G4072" t="str">
        <f>VLOOKUP(A4072, Kickstarter!B:H, 7, FALSE)</f>
        <v>USD</v>
      </c>
      <c r="H4072">
        <f>VLOOKUP(A4072, Kickstarter!B:I, 8, FALSE)</f>
        <v>1425178800</v>
      </c>
    </row>
    <row r="4073" spans="1:8" ht="60" x14ac:dyDescent="0.25">
      <c r="A4073" s="1" t="s">
        <v>4067</v>
      </c>
      <c r="B4073" s="1" t="str">
        <f>VLOOKUP(A4073, Kickstarter!B:C, 2, FALSE)</f>
        <v>ExÃ¡men final de alumnos del Centro de CapacitaciÃ³n de la ANDA. Son extractos de obras: El JardÃ­n de los CerezoS, Madre Coraje y Casa</v>
      </c>
      <c r="C4073" s="9">
        <f>VLOOKUP(A4073, Kickstarter!B:E, 3, FALSE)</f>
        <v>20000</v>
      </c>
      <c r="D4073">
        <f>VLOOKUP(A4073, Kickstarter!B:E, 4, FALSE)</f>
        <v>0</v>
      </c>
      <c r="E4073" t="str">
        <f>VLOOKUP(A4073, Kickstarter!B:F, 5, FALSE)</f>
        <v>failed</v>
      </c>
      <c r="F4073" t="str">
        <f>VLOOKUP(A4073, Kickstarter!B:G, 6, FALSE)</f>
        <v>MX</v>
      </c>
      <c r="G4073" t="str">
        <f>VLOOKUP(A4073, Kickstarter!B:H, 7, FALSE)</f>
        <v>MXN</v>
      </c>
      <c r="H4073">
        <f>VLOOKUP(A4073, Kickstarter!B:I, 8, FALSE)</f>
        <v>1482779931</v>
      </c>
    </row>
    <row r="4074" spans="1:8" ht="60" x14ac:dyDescent="0.25">
      <c r="A4074" s="1" t="s">
        <v>4068</v>
      </c>
      <c r="B4074" s="1" t="str">
        <f>VLOOKUP(A4074, Kickstarter!B:C, 2, FALSE)</f>
        <v>Salute the Centenary with this satirical and moving play. The centenary has national relevance, and we want to mark it in our community</v>
      </c>
      <c r="C4074" s="9">
        <f>VLOOKUP(A4074, Kickstarter!B:E, 3, FALSE)</f>
        <v>1000</v>
      </c>
      <c r="D4074">
        <f>VLOOKUP(A4074, Kickstarter!B:E, 4, FALSE)</f>
        <v>4</v>
      </c>
      <c r="E4074" t="str">
        <f>VLOOKUP(A4074, Kickstarter!B:F, 5, FALSE)</f>
        <v>failed</v>
      </c>
      <c r="F4074" t="str">
        <f>VLOOKUP(A4074, Kickstarter!B:G, 6, FALSE)</f>
        <v>GB</v>
      </c>
      <c r="G4074" t="str">
        <f>VLOOKUP(A4074, Kickstarter!B:H, 7, FALSE)</f>
        <v>GBP</v>
      </c>
      <c r="H4074">
        <f>VLOOKUP(A4074, Kickstarter!B:I, 8, FALSE)</f>
        <v>1408646111</v>
      </c>
    </row>
    <row r="4075" spans="1:8" ht="45" x14ac:dyDescent="0.25">
      <c r="A4075" s="1" t="s">
        <v>4069</v>
      </c>
      <c r="B4075" s="1" t="str">
        <f>VLOOKUP(A4075, Kickstarter!B:C, 2, FALSE)</f>
        <v>OTHELLO, directed by Daniel Echevarria. A tragedy that highlights political corruption and the madness that can come out of love.</v>
      </c>
      <c r="C4075" s="9">
        <f>VLOOKUP(A4075, Kickstarter!B:E, 3, FALSE)</f>
        <v>3500</v>
      </c>
      <c r="D4075">
        <f>VLOOKUP(A4075, Kickstarter!B:E, 4, FALSE)</f>
        <v>37</v>
      </c>
      <c r="E4075" t="str">
        <f>VLOOKUP(A4075, Kickstarter!B:F, 5, FALSE)</f>
        <v>failed</v>
      </c>
      <c r="F4075" t="str">
        <f>VLOOKUP(A4075, Kickstarter!B:G, 6, FALSE)</f>
        <v>US</v>
      </c>
      <c r="G4075" t="str">
        <f>VLOOKUP(A4075, Kickstarter!B:H, 7, FALSE)</f>
        <v>USD</v>
      </c>
      <c r="H4075">
        <f>VLOOKUP(A4075, Kickstarter!B:I, 8, FALSE)</f>
        <v>1431144000</v>
      </c>
    </row>
    <row r="4076" spans="1:8" ht="60" x14ac:dyDescent="0.25">
      <c r="A4076" s="1" t="s">
        <v>4070</v>
      </c>
      <c r="B4076" s="1" t="str">
        <f>VLOOKUP(A4076, Kickstarter!B:C, 2, FALSE)</f>
        <v>A performance to inspire people, regardless of their faith, to visualise the repentance of Hurr and the forgiveness of Imam Hussain</v>
      </c>
      <c r="C4076" s="9">
        <f>VLOOKUP(A4076, Kickstarter!B:E, 3, FALSE)</f>
        <v>2750</v>
      </c>
      <c r="D4076">
        <f>VLOOKUP(A4076, Kickstarter!B:E, 4, FALSE)</f>
        <v>735</v>
      </c>
      <c r="E4076" t="str">
        <f>VLOOKUP(A4076, Kickstarter!B:F, 5, FALSE)</f>
        <v>failed</v>
      </c>
      <c r="F4076" t="str">
        <f>VLOOKUP(A4076, Kickstarter!B:G, 6, FALSE)</f>
        <v>GB</v>
      </c>
      <c r="G4076" t="str">
        <f>VLOOKUP(A4076, Kickstarter!B:H, 7, FALSE)</f>
        <v>GBP</v>
      </c>
      <c r="H4076">
        <f>VLOOKUP(A4076, Kickstarter!B:I, 8, FALSE)</f>
        <v>1446732975</v>
      </c>
    </row>
    <row r="4077" spans="1:8" ht="60" x14ac:dyDescent="0.25">
      <c r="A4077" s="1" t="s">
        <v>4071</v>
      </c>
      <c r="B4077" s="1" t="str">
        <f>VLOOKUP(A4077, Kickstarter!B:C, 2, FALSE)</f>
        <v>Set in the near future, this version of Shakespeare's classic play looks at how events that shook an empire could still happen today.</v>
      </c>
      <c r="C4077" s="9">
        <f>VLOOKUP(A4077, Kickstarter!B:E, 3, FALSE)</f>
        <v>2000</v>
      </c>
      <c r="D4077">
        <f>VLOOKUP(A4077, Kickstarter!B:E, 4, FALSE)</f>
        <v>576</v>
      </c>
      <c r="E4077" t="str">
        <f>VLOOKUP(A4077, Kickstarter!B:F, 5, FALSE)</f>
        <v>failed</v>
      </c>
      <c r="F4077" t="str">
        <f>VLOOKUP(A4077, Kickstarter!B:G, 6, FALSE)</f>
        <v>GB</v>
      </c>
      <c r="G4077" t="str">
        <f>VLOOKUP(A4077, Kickstarter!B:H, 7, FALSE)</f>
        <v>GBP</v>
      </c>
      <c r="H4077">
        <f>VLOOKUP(A4077, Kickstarter!B:I, 8, FALSE)</f>
        <v>1404149280</v>
      </c>
    </row>
    <row r="4078" spans="1:8" ht="45" x14ac:dyDescent="0.25">
      <c r="A4078" s="1" t="s">
        <v>4072</v>
      </c>
      <c r="B4078" s="1" t="str">
        <f>VLOOKUP(A4078, Kickstarter!B:C, 2, FALSE)</f>
        <v>A play to raise awareness about the effects of mental illness on a military family in the Cold War area.</v>
      </c>
      <c r="C4078" s="9">
        <f>VLOOKUP(A4078, Kickstarter!B:E, 3, FALSE)</f>
        <v>700</v>
      </c>
      <c r="D4078">
        <f>VLOOKUP(A4078, Kickstarter!B:E, 4, FALSE)</f>
        <v>0</v>
      </c>
      <c r="E4078" t="str">
        <f>VLOOKUP(A4078, Kickstarter!B:F, 5, FALSE)</f>
        <v>failed</v>
      </c>
      <c r="F4078" t="str">
        <f>VLOOKUP(A4078, Kickstarter!B:G, 6, FALSE)</f>
        <v>US</v>
      </c>
      <c r="G4078" t="str">
        <f>VLOOKUP(A4078, Kickstarter!B:H, 7, FALSE)</f>
        <v>USD</v>
      </c>
      <c r="H4078">
        <f>VLOOKUP(A4078, Kickstarter!B:I, 8, FALSE)</f>
        <v>1413921060</v>
      </c>
    </row>
    <row r="4079" spans="1:8" ht="60" x14ac:dyDescent="0.25">
      <c r="A4079" s="1" t="s">
        <v>4073</v>
      </c>
      <c r="B4079" s="1" t="str">
        <f>VLOOKUP(A4079, Kickstarter!B:C, 2, FALSE)</f>
        <v>We aim to bring creative, innovative, exciting, educational and fun community theater (with a professional attitude) to a new location.</v>
      </c>
      <c r="C4079" s="9">
        <f>VLOOKUP(A4079, Kickstarter!B:E, 3, FALSE)</f>
        <v>15000</v>
      </c>
      <c r="D4079">
        <f>VLOOKUP(A4079, Kickstarter!B:E, 4, FALSE)</f>
        <v>1335</v>
      </c>
      <c r="E4079" t="str">
        <f>VLOOKUP(A4079, Kickstarter!B:F, 5, FALSE)</f>
        <v>failed</v>
      </c>
      <c r="F4079" t="str">
        <f>VLOOKUP(A4079, Kickstarter!B:G, 6, FALSE)</f>
        <v>US</v>
      </c>
      <c r="G4079" t="str">
        <f>VLOOKUP(A4079, Kickstarter!B:H, 7, FALSE)</f>
        <v>USD</v>
      </c>
      <c r="H4079">
        <f>VLOOKUP(A4079, Kickstarter!B:I, 8, FALSE)</f>
        <v>1482339794</v>
      </c>
    </row>
    <row r="4080" spans="1:8" ht="60" x14ac:dyDescent="0.25">
      <c r="A4080" s="1" t="s">
        <v>4074</v>
      </c>
      <c r="B4080" s="1" t="str">
        <f>VLOOKUP(A4080, Kickstarter!B:C, 2, FALSE)</f>
        <v>Theatre Memoire are a High Wycombe based theatre company. Performing plays about multi-culturalism and interconectedness.</v>
      </c>
      <c r="C4080" s="9">
        <f>VLOOKUP(A4080, Kickstarter!B:E, 3, FALSE)</f>
        <v>250</v>
      </c>
      <c r="D4080">
        <f>VLOOKUP(A4080, Kickstarter!B:E, 4, FALSE)</f>
        <v>0</v>
      </c>
      <c r="E4080" t="str">
        <f>VLOOKUP(A4080, Kickstarter!B:F, 5, FALSE)</f>
        <v>failed</v>
      </c>
      <c r="F4080" t="str">
        <f>VLOOKUP(A4080, Kickstarter!B:G, 6, FALSE)</f>
        <v>GB</v>
      </c>
      <c r="G4080" t="str">
        <f>VLOOKUP(A4080, Kickstarter!B:H, 7, FALSE)</f>
        <v>GBP</v>
      </c>
      <c r="H4080">
        <f>VLOOKUP(A4080, Kickstarter!B:I, 8, FALSE)</f>
        <v>1485543242</v>
      </c>
    </row>
    <row r="4081" spans="1:8" ht="60" x14ac:dyDescent="0.25">
      <c r="A4081" s="1" t="s">
        <v>4075</v>
      </c>
      <c r="B4081" s="1" t="str">
        <f>VLOOKUP(A4081, Kickstarter!B:C, 2, FALSE)</f>
        <v>A tale of obsession, science, and lost love! Help the Caddo Magnet Players give this student-written play its debut on a real stage!</v>
      </c>
      <c r="C4081" s="9">
        <f>VLOOKUP(A4081, Kickstarter!B:E, 3, FALSE)</f>
        <v>3000</v>
      </c>
      <c r="D4081">
        <f>VLOOKUP(A4081, Kickstarter!B:E, 4, FALSE)</f>
        <v>5</v>
      </c>
      <c r="E4081" t="str">
        <f>VLOOKUP(A4081, Kickstarter!B:F, 5, FALSE)</f>
        <v>failed</v>
      </c>
      <c r="F4081" t="str">
        <f>VLOOKUP(A4081, Kickstarter!B:G, 6, FALSE)</f>
        <v>US</v>
      </c>
      <c r="G4081" t="str">
        <f>VLOOKUP(A4081, Kickstarter!B:H, 7, FALSE)</f>
        <v>USD</v>
      </c>
      <c r="H4081">
        <f>VLOOKUP(A4081, Kickstarter!B:I, 8, FALSE)</f>
        <v>1466375521</v>
      </c>
    </row>
    <row r="4082" spans="1:8" ht="60" x14ac:dyDescent="0.25">
      <c r="A4082" s="1" t="s">
        <v>4076</v>
      </c>
      <c r="B4082" s="1" t="str">
        <f>VLOOKUP(A4082, Kickstarter!B:C, 2, FALSE)</f>
        <v>"Uncommonnotion". is a collections of short humors stories, I want to develop into plays, interest has been shown in this idea.</v>
      </c>
      <c r="C4082" s="9">
        <f>VLOOKUP(A4082, Kickstarter!B:E, 3, FALSE)</f>
        <v>3000</v>
      </c>
      <c r="D4082">
        <f>VLOOKUP(A4082, Kickstarter!B:E, 4, FALSE)</f>
        <v>0</v>
      </c>
      <c r="E4082" t="str">
        <f>VLOOKUP(A4082, Kickstarter!B:F, 5, FALSE)</f>
        <v>failed</v>
      </c>
      <c r="F4082" t="str">
        <f>VLOOKUP(A4082, Kickstarter!B:G, 6, FALSE)</f>
        <v>US</v>
      </c>
      <c r="G4082" t="str">
        <f>VLOOKUP(A4082, Kickstarter!B:H, 7, FALSE)</f>
        <v>USD</v>
      </c>
      <c r="H4082">
        <f>VLOOKUP(A4082, Kickstarter!B:I, 8, FALSE)</f>
        <v>1465930440</v>
      </c>
    </row>
    <row r="4083" spans="1:8" ht="45" x14ac:dyDescent="0.25">
      <c r="A4083" s="1" t="s">
        <v>4077</v>
      </c>
      <c r="B4083" s="1" t="str">
        <f>VLOOKUP(A4083, Kickstarter!B:C, 2, FALSE)</f>
        <v>AUTheatreWing is a student theatre association fostering the development of the dramatic arts at our university.</v>
      </c>
      <c r="C4083" s="9">
        <f>VLOOKUP(A4083, Kickstarter!B:E, 3, FALSE)</f>
        <v>2224</v>
      </c>
      <c r="D4083">
        <f>VLOOKUP(A4083, Kickstarter!B:E, 4, FALSE)</f>
        <v>350</v>
      </c>
      <c r="E4083" t="str">
        <f>VLOOKUP(A4083, Kickstarter!B:F, 5, FALSE)</f>
        <v>failed</v>
      </c>
      <c r="F4083" t="str">
        <f>VLOOKUP(A4083, Kickstarter!B:G, 6, FALSE)</f>
        <v>US</v>
      </c>
      <c r="G4083" t="str">
        <f>VLOOKUP(A4083, Kickstarter!B:H, 7, FALSE)</f>
        <v>USD</v>
      </c>
      <c r="H4083">
        <f>VLOOKUP(A4083, Kickstarter!B:I, 8, FALSE)</f>
        <v>1425819425</v>
      </c>
    </row>
    <row r="4084" spans="1:8" ht="60" x14ac:dyDescent="0.25">
      <c r="A4084" s="1" t="s">
        <v>4078</v>
      </c>
      <c r="B4084" s="1" t="str">
        <f>VLOOKUP(A4084, Kickstarter!B:C, 2, FALSE)</f>
        <v>A short one act play about an undercover cop posing as a girl scout trying to stop a doughnut shop from selling drug filled doughnuts.</v>
      </c>
      <c r="C4084" s="9">
        <f>VLOOKUP(A4084, Kickstarter!B:E, 3, FALSE)</f>
        <v>150</v>
      </c>
      <c r="D4084">
        <f>VLOOKUP(A4084, Kickstarter!B:E, 4, FALSE)</f>
        <v>3</v>
      </c>
      <c r="E4084" t="str">
        <f>VLOOKUP(A4084, Kickstarter!B:F, 5, FALSE)</f>
        <v>failed</v>
      </c>
      <c r="F4084" t="str">
        <f>VLOOKUP(A4084, Kickstarter!B:G, 6, FALSE)</f>
        <v>US</v>
      </c>
      <c r="G4084" t="str">
        <f>VLOOKUP(A4084, Kickstarter!B:H, 7, FALSE)</f>
        <v>USD</v>
      </c>
      <c r="H4084">
        <f>VLOOKUP(A4084, Kickstarter!B:I, 8, FALSE)</f>
        <v>1447542000</v>
      </c>
    </row>
    <row r="4085" spans="1:8" ht="60" x14ac:dyDescent="0.25">
      <c r="A4085" s="1" t="s">
        <v>4079</v>
      </c>
      <c r="B4085" s="1" t="str">
        <f>VLOOKUP(A4085, Kickstarter!B:C, 2, FALSE)</f>
        <v>Condemned to death for Collaboration with the Nazis, popular French Singer &amp; Entertainer Maurice Chevalier tells his side of the story</v>
      </c>
      <c r="C4085" s="9">
        <f>VLOOKUP(A4085, Kickstarter!B:E, 3, FALSE)</f>
        <v>3500</v>
      </c>
      <c r="D4085">
        <f>VLOOKUP(A4085, Kickstarter!B:E, 4, FALSE)</f>
        <v>759</v>
      </c>
      <c r="E4085" t="str">
        <f>VLOOKUP(A4085, Kickstarter!B:F, 5, FALSE)</f>
        <v>failed</v>
      </c>
      <c r="F4085" t="str">
        <f>VLOOKUP(A4085, Kickstarter!B:G, 6, FALSE)</f>
        <v>US</v>
      </c>
      <c r="G4085" t="str">
        <f>VLOOKUP(A4085, Kickstarter!B:H, 7, FALSE)</f>
        <v>USD</v>
      </c>
      <c r="H4085">
        <f>VLOOKUP(A4085, Kickstarter!B:I, 8, FALSE)</f>
        <v>1452795416</v>
      </c>
    </row>
    <row r="4086" spans="1:8" ht="60" x14ac:dyDescent="0.25">
      <c r="A4086" s="1" t="s">
        <v>4080</v>
      </c>
      <c r="B4086" s="1" t="str">
        <f>VLOOKUP(A4086, Kickstarter!B:C, 2, FALSE)</f>
        <v>WANTS deals with diversity in all its various facets.
The drama is set in a futuristic society where no diversity si accepted.</v>
      </c>
      <c r="C4086" s="9">
        <f>VLOOKUP(A4086, Kickstarter!B:E, 3, FALSE)</f>
        <v>3000</v>
      </c>
      <c r="D4086">
        <f>VLOOKUP(A4086, Kickstarter!B:E, 4, FALSE)</f>
        <v>10</v>
      </c>
      <c r="E4086" t="str">
        <f>VLOOKUP(A4086, Kickstarter!B:F, 5, FALSE)</f>
        <v>failed</v>
      </c>
      <c r="F4086" t="str">
        <f>VLOOKUP(A4086, Kickstarter!B:G, 6, FALSE)</f>
        <v>IT</v>
      </c>
      <c r="G4086" t="str">
        <f>VLOOKUP(A4086, Kickstarter!B:H, 7, FALSE)</f>
        <v>EUR</v>
      </c>
      <c r="H4086">
        <f>VLOOKUP(A4086, Kickstarter!B:I, 8, FALSE)</f>
        <v>1476008906</v>
      </c>
    </row>
    <row r="4087" spans="1:8" ht="60" x14ac:dyDescent="0.25">
      <c r="A4087" s="1" t="s">
        <v>4081</v>
      </c>
      <c r="B4087" s="1" t="str">
        <f>VLOOKUP(A4087, Kickstarter!B:C, 2, FALSE)</f>
        <v>Just like the good old fashioned radio dramas, Heritage will be performed and narrated for you by 16 different talented voice actors.</v>
      </c>
      <c r="C4087" s="9">
        <f>VLOOKUP(A4087, Kickstarter!B:E, 3, FALSE)</f>
        <v>3500</v>
      </c>
      <c r="D4087">
        <f>VLOOKUP(A4087, Kickstarter!B:E, 4, FALSE)</f>
        <v>10</v>
      </c>
      <c r="E4087" t="str">
        <f>VLOOKUP(A4087, Kickstarter!B:F, 5, FALSE)</f>
        <v>failed</v>
      </c>
      <c r="F4087" t="str">
        <f>VLOOKUP(A4087, Kickstarter!B:G, 6, FALSE)</f>
        <v>US</v>
      </c>
      <c r="G4087" t="str">
        <f>VLOOKUP(A4087, Kickstarter!B:H, 7, FALSE)</f>
        <v>USD</v>
      </c>
      <c r="H4087">
        <f>VLOOKUP(A4087, Kickstarter!B:I, 8, FALSE)</f>
        <v>1427169540</v>
      </c>
    </row>
    <row r="4088" spans="1:8" ht="60" x14ac:dyDescent="0.25">
      <c r="A4088" s="1" t="s">
        <v>4082</v>
      </c>
      <c r="B4088" s="1" t="str">
        <f>VLOOKUP(A4088, Kickstarter!B:C, 2, FALSE)</f>
        <v>Our theater troupe needs your help to put on a unique production of Hamlet! Pledge to help young actors learn and refine their skills!</v>
      </c>
      <c r="C4088" s="9">
        <f>VLOOKUP(A4088, Kickstarter!B:E, 3, FALSE)</f>
        <v>1000</v>
      </c>
      <c r="D4088">
        <f>VLOOKUP(A4088, Kickstarter!B:E, 4, FALSE)</f>
        <v>47</v>
      </c>
      <c r="E4088" t="str">
        <f>VLOOKUP(A4088, Kickstarter!B:F, 5, FALSE)</f>
        <v>failed</v>
      </c>
      <c r="F4088" t="str">
        <f>VLOOKUP(A4088, Kickstarter!B:G, 6, FALSE)</f>
        <v>US</v>
      </c>
      <c r="G4088" t="str">
        <f>VLOOKUP(A4088, Kickstarter!B:H, 7, FALSE)</f>
        <v>USD</v>
      </c>
      <c r="H4088">
        <f>VLOOKUP(A4088, Kickstarter!B:I, 8, FALSE)</f>
        <v>1448078400</v>
      </c>
    </row>
    <row r="4089" spans="1:8" ht="15.75" x14ac:dyDescent="0.25">
      <c r="A4089" s="1" t="s">
        <v>4083</v>
      </c>
      <c r="B4089" s="1" t="str">
        <f>VLOOKUP(A4089, Kickstarter!B:C, 2, FALSE)</f>
        <v>Comedy Stage Play</v>
      </c>
      <c r="C4089" s="9">
        <f>VLOOKUP(A4089, Kickstarter!B:E, 3, FALSE)</f>
        <v>9600</v>
      </c>
      <c r="D4089">
        <f>VLOOKUP(A4089, Kickstarter!B:E, 4, FALSE)</f>
        <v>0</v>
      </c>
      <c r="E4089" t="str">
        <f>VLOOKUP(A4089, Kickstarter!B:F, 5, FALSE)</f>
        <v>failed</v>
      </c>
      <c r="F4089" t="str">
        <f>VLOOKUP(A4089, Kickstarter!B:G, 6, FALSE)</f>
        <v>US</v>
      </c>
      <c r="G4089" t="str">
        <f>VLOOKUP(A4089, Kickstarter!B:H, 7, FALSE)</f>
        <v>USD</v>
      </c>
      <c r="H4089">
        <f>VLOOKUP(A4089, Kickstarter!B:I, 8, FALSE)</f>
        <v>1468777786</v>
      </c>
    </row>
    <row r="4090" spans="1:8" ht="45" x14ac:dyDescent="0.25">
      <c r="A4090" s="1" t="s">
        <v>4084</v>
      </c>
      <c r="B4090" s="1" t="str">
        <f>VLOOKUP(A4090, Kickstarter!B:C, 2, FALSE)</f>
        <v>Young persons theatre company working in deprived area seeking funding for children's theatrical production.</v>
      </c>
      <c r="C4090" s="9">
        <f>VLOOKUP(A4090, Kickstarter!B:E, 3, FALSE)</f>
        <v>2000</v>
      </c>
      <c r="D4090">
        <f>VLOOKUP(A4090, Kickstarter!B:E, 4, FALSE)</f>
        <v>216</v>
      </c>
      <c r="E4090" t="str">
        <f>VLOOKUP(A4090, Kickstarter!B:F, 5, FALSE)</f>
        <v>failed</v>
      </c>
      <c r="F4090" t="str">
        <f>VLOOKUP(A4090, Kickstarter!B:G, 6, FALSE)</f>
        <v>GB</v>
      </c>
      <c r="G4090" t="str">
        <f>VLOOKUP(A4090, Kickstarter!B:H, 7, FALSE)</f>
        <v>GBP</v>
      </c>
      <c r="H4090">
        <f>VLOOKUP(A4090, Kickstarter!B:I, 8, FALSE)</f>
        <v>1421403960</v>
      </c>
    </row>
    <row r="4091" spans="1:8" ht="60" x14ac:dyDescent="0.25">
      <c r="A4091" s="1" t="s">
        <v>4085</v>
      </c>
      <c r="B4091" s="1" t="str">
        <f>VLOOKUP(A4091, Kickstarter!B:C, 2, FALSE)</f>
        <v>"The Snail" is the story of Andrew, a Transgender, who discovers his identity through the relationship with parents, with peers and sex</v>
      </c>
      <c r="C4091" s="9">
        <f>VLOOKUP(A4091, Kickstarter!B:E, 3, FALSE)</f>
        <v>5000</v>
      </c>
      <c r="D4091">
        <f>VLOOKUP(A4091, Kickstarter!B:E, 4, FALSE)</f>
        <v>240</v>
      </c>
      <c r="E4091" t="str">
        <f>VLOOKUP(A4091, Kickstarter!B:F, 5, FALSE)</f>
        <v>failed</v>
      </c>
      <c r="F4091" t="str">
        <f>VLOOKUP(A4091, Kickstarter!B:G, 6, FALSE)</f>
        <v>US</v>
      </c>
      <c r="G4091" t="str">
        <f>VLOOKUP(A4091, Kickstarter!B:H, 7, FALSE)</f>
        <v>USD</v>
      </c>
      <c r="H4091">
        <f>VLOOKUP(A4091, Kickstarter!B:I, 8, FALSE)</f>
        <v>1433093700</v>
      </c>
    </row>
    <row r="4092" spans="1:8" ht="45" x14ac:dyDescent="0.25">
      <c r="A4092" s="1" t="s">
        <v>4086</v>
      </c>
      <c r="B4092" s="1" t="str">
        <f>VLOOKUP(A4092, Kickstarter!B:C, 2, FALSE)</f>
        <v>A gripping re-enactment of a true breast cancer survival story, highlighted with inspiration and laughter!</v>
      </c>
      <c r="C4092" s="9">
        <f>VLOOKUP(A4092, Kickstarter!B:E, 3, FALSE)</f>
        <v>1000</v>
      </c>
      <c r="D4092">
        <f>VLOOKUP(A4092, Kickstarter!B:E, 4, FALSE)</f>
        <v>32</v>
      </c>
      <c r="E4092" t="str">
        <f>VLOOKUP(A4092, Kickstarter!B:F, 5, FALSE)</f>
        <v>failed</v>
      </c>
      <c r="F4092" t="str">
        <f>VLOOKUP(A4092, Kickstarter!B:G, 6, FALSE)</f>
        <v>US</v>
      </c>
      <c r="G4092" t="str">
        <f>VLOOKUP(A4092, Kickstarter!B:H, 7, FALSE)</f>
        <v>USD</v>
      </c>
      <c r="H4092">
        <f>VLOOKUP(A4092, Kickstarter!B:I, 8, FALSE)</f>
        <v>1438959600</v>
      </c>
    </row>
    <row r="4093" spans="1:8" ht="60" x14ac:dyDescent="0.25">
      <c r="A4093" s="1" t="s">
        <v>4087</v>
      </c>
      <c r="B4093" s="1" t="str">
        <f>VLOOKUP(A4093, Kickstarter!B:C, 2, FALSE)</f>
        <v>Unique  troupe will bring the wonder &amp; joy of Therapeutic Theater to  youth with severe multiple disabilities, &amp; adults with Alzheimers</v>
      </c>
      <c r="C4093" s="9">
        <f>VLOOKUP(A4093, Kickstarter!B:E, 3, FALSE)</f>
        <v>1600</v>
      </c>
      <c r="D4093">
        <f>VLOOKUP(A4093, Kickstarter!B:E, 4, FALSE)</f>
        <v>204</v>
      </c>
      <c r="E4093" t="str">
        <f>VLOOKUP(A4093, Kickstarter!B:F, 5, FALSE)</f>
        <v>failed</v>
      </c>
      <c r="F4093" t="str">
        <f>VLOOKUP(A4093, Kickstarter!B:G, 6, FALSE)</f>
        <v>US</v>
      </c>
      <c r="G4093" t="str">
        <f>VLOOKUP(A4093, Kickstarter!B:H, 7, FALSE)</f>
        <v>USD</v>
      </c>
      <c r="H4093">
        <f>VLOOKUP(A4093, Kickstarter!B:I, 8, FALSE)</f>
        <v>1421410151</v>
      </c>
    </row>
    <row r="4094" spans="1:8" ht="45" x14ac:dyDescent="0.25">
      <c r="A4094" s="1" t="s">
        <v>4088</v>
      </c>
      <c r="B4094" s="1" t="str">
        <f>VLOOKUP(A4094, Kickstarter!B:C, 2, FALSE)</f>
        <v>"A Cry for Help is Riveting, Inspiring, and Mesmerizing. You will laugh, cry, and be thinking about your own Cry for Help"</v>
      </c>
      <c r="C4094" s="9">
        <f>VLOOKUP(A4094, Kickstarter!B:E, 3, FALSE)</f>
        <v>110000</v>
      </c>
      <c r="D4094">
        <f>VLOOKUP(A4094, Kickstarter!B:E, 4, FALSE)</f>
        <v>20</v>
      </c>
      <c r="E4094" t="str">
        <f>VLOOKUP(A4094, Kickstarter!B:F, 5, FALSE)</f>
        <v>failed</v>
      </c>
      <c r="F4094" t="str">
        <f>VLOOKUP(A4094, Kickstarter!B:G, 6, FALSE)</f>
        <v>US</v>
      </c>
      <c r="G4094" t="str">
        <f>VLOOKUP(A4094, Kickstarter!B:H, 7, FALSE)</f>
        <v>USD</v>
      </c>
      <c r="H4094">
        <f>VLOOKUP(A4094, Kickstarter!B:I, 8, FALSE)</f>
        <v>1428205247</v>
      </c>
    </row>
    <row r="4095" spans="1:8" ht="60" x14ac:dyDescent="0.25">
      <c r="A4095" s="1" t="s">
        <v>4089</v>
      </c>
      <c r="B4095" s="1" t="str">
        <f>VLOOKUP(A4095, Kickstarter!B:C, 2, FALSE)</f>
        <v>'The Grouch' is the perfect way to brighten up your Christmas. Full of love, laughs and some sheer calculated silliness, don't miss it!</v>
      </c>
      <c r="C4095" s="9">
        <f>VLOOKUP(A4095, Kickstarter!B:E, 3, FALSE)</f>
        <v>2500</v>
      </c>
      <c r="D4095">
        <f>VLOOKUP(A4095, Kickstarter!B:E, 4, FALSE)</f>
        <v>60</v>
      </c>
      <c r="E4095" t="str">
        <f>VLOOKUP(A4095, Kickstarter!B:F, 5, FALSE)</f>
        <v>failed</v>
      </c>
      <c r="F4095" t="str">
        <f>VLOOKUP(A4095, Kickstarter!B:G, 6, FALSE)</f>
        <v>GB</v>
      </c>
      <c r="G4095" t="str">
        <f>VLOOKUP(A4095, Kickstarter!B:H, 7, FALSE)</f>
        <v>GBP</v>
      </c>
      <c r="H4095">
        <f>VLOOKUP(A4095, Kickstarter!B:I, 8, FALSE)</f>
        <v>1440272093</v>
      </c>
    </row>
    <row r="4096" spans="1:8" ht="45" x14ac:dyDescent="0.25">
      <c r="A4096" s="1" t="s">
        <v>4090</v>
      </c>
      <c r="B4096" s="1" t="str">
        <f>VLOOKUP(A4096, Kickstarter!B:C, 2, FALSE)</f>
        <v>Live at the Speakeasy with Ryan Anderson is a local talk show! Showcasing local artist, special guest, and talented bands.</v>
      </c>
      <c r="C4096" s="9">
        <f>VLOOKUP(A4096, Kickstarter!B:E, 3, FALSE)</f>
        <v>2000</v>
      </c>
      <c r="D4096">
        <f>VLOOKUP(A4096, Kickstarter!B:E, 4, FALSE)</f>
        <v>730</v>
      </c>
      <c r="E4096" t="str">
        <f>VLOOKUP(A4096, Kickstarter!B:F, 5, FALSE)</f>
        <v>failed</v>
      </c>
      <c r="F4096" t="str">
        <f>VLOOKUP(A4096, Kickstarter!B:G, 6, FALSE)</f>
        <v>US</v>
      </c>
      <c r="G4096" t="str">
        <f>VLOOKUP(A4096, Kickstarter!B:H, 7, FALSE)</f>
        <v>USD</v>
      </c>
      <c r="H4096">
        <f>VLOOKUP(A4096, Kickstarter!B:I, 8, FALSE)</f>
        <v>1413953940</v>
      </c>
    </row>
    <row r="4097" spans="1:8" ht="45" x14ac:dyDescent="0.25">
      <c r="A4097" s="1" t="s">
        <v>4091</v>
      </c>
      <c r="B4097" s="1" t="str">
        <f>VLOOKUP(A4097, Kickstarter!B:C, 2, FALSE)</f>
        <v>Proyecto teatral dirigido por MartÃ­n Acosta que habla y reflexiona sobre el amor y su naturaleza.</v>
      </c>
      <c r="C4097" s="9">
        <f>VLOOKUP(A4097, Kickstarter!B:E, 3, FALSE)</f>
        <v>30000</v>
      </c>
      <c r="D4097">
        <f>VLOOKUP(A4097, Kickstarter!B:E, 4, FALSE)</f>
        <v>800</v>
      </c>
      <c r="E4097" t="str">
        <f>VLOOKUP(A4097, Kickstarter!B:F, 5, FALSE)</f>
        <v>failed</v>
      </c>
      <c r="F4097" t="str">
        <f>VLOOKUP(A4097, Kickstarter!B:G, 6, FALSE)</f>
        <v>MX</v>
      </c>
      <c r="G4097" t="str">
        <f>VLOOKUP(A4097, Kickstarter!B:H, 7, FALSE)</f>
        <v>MXN</v>
      </c>
      <c r="H4097">
        <f>VLOOKUP(A4097, Kickstarter!B:I, 8, FALSE)</f>
        <v>1482108350</v>
      </c>
    </row>
    <row r="4098" spans="1:8" ht="45" x14ac:dyDescent="0.25">
      <c r="A4098" s="1" t="s">
        <v>4092</v>
      </c>
      <c r="B4098" s="1" t="str">
        <f>VLOOKUP(A4098, Kickstarter!B:C, 2, FALSE)</f>
        <v>Theatre for Life believes in unlocking young people's creativity, developing self belief and creating positive opportunities.</v>
      </c>
      <c r="C4098" s="9">
        <f>VLOOKUP(A4098, Kickstarter!B:E, 3, FALSE)</f>
        <v>3500</v>
      </c>
      <c r="D4098">
        <f>VLOOKUP(A4098, Kickstarter!B:E, 4, FALSE)</f>
        <v>400</v>
      </c>
      <c r="E4098" t="str">
        <f>VLOOKUP(A4098, Kickstarter!B:F, 5, FALSE)</f>
        <v>failed</v>
      </c>
      <c r="F4098" t="str">
        <f>VLOOKUP(A4098, Kickstarter!B:G, 6, FALSE)</f>
        <v>GB</v>
      </c>
      <c r="G4098" t="str">
        <f>VLOOKUP(A4098, Kickstarter!B:H, 7, FALSE)</f>
        <v>GBP</v>
      </c>
      <c r="H4098">
        <f>VLOOKUP(A4098, Kickstarter!B:I, 8, FALSE)</f>
        <v>1488271860</v>
      </c>
    </row>
    <row r="4099" spans="1:8" ht="60" x14ac:dyDescent="0.25">
      <c r="A4099" s="1" t="s">
        <v>4093</v>
      </c>
      <c r="B4099" s="1" t="str">
        <f>VLOOKUP(A4099, Kickstarter!B:C, 2, FALSE)</f>
        <v>And There Was War is a play, a biblical narrative deeply entrenched in the concepts of the great controversy between Good and Evil!</v>
      </c>
      <c r="C4099" s="9">
        <f>VLOOKUP(A4099, Kickstarter!B:E, 3, FALSE)</f>
        <v>10000</v>
      </c>
      <c r="D4099">
        <f>VLOOKUP(A4099, Kickstarter!B:E, 4, FALSE)</f>
        <v>0</v>
      </c>
      <c r="E4099" t="str">
        <f>VLOOKUP(A4099, Kickstarter!B:F, 5, FALSE)</f>
        <v>failed</v>
      </c>
      <c r="F4099" t="str">
        <f>VLOOKUP(A4099, Kickstarter!B:G, 6, FALSE)</f>
        <v>GB</v>
      </c>
      <c r="G4099" t="str">
        <f>VLOOKUP(A4099, Kickstarter!B:H, 7, FALSE)</f>
        <v>GBP</v>
      </c>
      <c r="H4099">
        <f>VLOOKUP(A4099, Kickstarter!B:I, 8, FALSE)</f>
        <v>1454284500</v>
      </c>
    </row>
    <row r="4100" spans="1:8" ht="45" x14ac:dyDescent="0.25">
      <c r="A4100" s="1" t="s">
        <v>4094</v>
      </c>
      <c r="B4100" s="1" t="str">
        <f>VLOOKUP(A4100, Kickstarter!B:C, 2, FALSE)</f>
        <v>Community Youth play, written by and performed by the youth about finding joy in the simple things in life</v>
      </c>
      <c r="C4100" s="9">
        <f>VLOOKUP(A4100, Kickstarter!B:E, 3, FALSE)</f>
        <v>75000</v>
      </c>
      <c r="D4100">
        <f>VLOOKUP(A4100, Kickstarter!B:E, 4, FALSE)</f>
        <v>0</v>
      </c>
      <c r="E4100" t="str">
        <f>VLOOKUP(A4100, Kickstarter!B:F, 5, FALSE)</f>
        <v>failed</v>
      </c>
      <c r="F4100" t="str">
        <f>VLOOKUP(A4100, Kickstarter!B:G, 6, FALSE)</f>
        <v>US</v>
      </c>
      <c r="G4100" t="str">
        <f>VLOOKUP(A4100, Kickstarter!B:H, 7, FALSE)</f>
        <v>USD</v>
      </c>
      <c r="H4100">
        <f>VLOOKUP(A4100, Kickstarter!B:I, 8, FALSE)</f>
        <v>1465060797</v>
      </c>
    </row>
    <row r="4101" spans="1:8" ht="60" x14ac:dyDescent="0.25">
      <c r="A4101" s="1" t="s">
        <v>4095</v>
      </c>
      <c r="B4101" s="1" t="str">
        <f>VLOOKUP(A4101, Kickstarter!B:C, 2, FALSE)</f>
        <v>L.U.N.A. (Love, Understanding, Nurturing, and Awareness) is a non-profit organization dedicated to helping raise awareness for causes.</v>
      </c>
      <c r="C4101" s="9">
        <f>VLOOKUP(A4101, Kickstarter!B:E, 3, FALSE)</f>
        <v>4500</v>
      </c>
      <c r="D4101">
        <f>VLOOKUP(A4101, Kickstarter!B:E, 4, FALSE)</f>
        <v>50</v>
      </c>
      <c r="E4101" t="str">
        <f>VLOOKUP(A4101, Kickstarter!B:F, 5, FALSE)</f>
        <v>failed</v>
      </c>
      <c r="F4101" t="str">
        <f>VLOOKUP(A4101, Kickstarter!B:G, 6, FALSE)</f>
        <v>US</v>
      </c>
      <c r="G4101" t="str">
        <f>VLOOKUP(A4101, Kickstarter!B:H, 7, FALSE)</f>
        <v>USD</v>
      </c>
      <c r="H4101">
        <f>VLOOKUP(A4101, Kickstarter!B:I, 8, FALSE)</f>
        <v>1472847873</v>
      </c>
    </row>
    <row r="4102" spans="1:8" ht="45" x14ac:dyDescent="0.25">
      <c r="A4102" s="1" t="s">
        <v>4096</v>
      </c>
      <c r="B4102" s="1" t="str">
        <f>VLOOKUP(A4102, Kickstarter!B:C, 2, FALSE)</f>
        <v>How does war change a family?  A peek into one family's kitchen as their soldier fights in Iraq.</v>
      </c>
      <c r="C4102" s="9">
        <f>VLOOKUP(A4102, Kickstarter!B:E, 3, FALSE)</f>
        <v>270</v>
      </c>
      <c r="D4102">
        <f>VLOOKUP(A4102, Kickstarter!B:E, 4, FALSE)</f>
        <v>0</v>
      </c>
      <c r="E4102" t="str">
        <f>VLOOKUP(A4102, Kickstarter!B:F, 5, FALSE)</f>
        <v>failed</v>
      </c>
      <c r="F4102" t="str">
        <f>VLOOKUP(A4102, Kickstarter!B:G, 6, FALSE)</f>
        <v>US</v>
      </c>
      <c r="G4102" t="str">
        <f>VLOOKUP(A4102, Kickstarter!B:H, 7, FALSE)</f>
        <v>USD</v>
      </c>
      <c r="H4102">
        <f>VLOOKUP(A4102, Kickstarter!B:I, 8, FALSE)</f>
        <v>1414205990</v>
      </c>
    </row>
    <row r="4103" spans="1:8" ht="60" x14ac:dyDescent="0.25">
      <c r="A4103" s="1" t="s">
        <v>4097</v>
      </c>
      <c r="B4103" s="1" t="str">
        <f>VLOOKUP(A4103, Kickstarter!B:C, 2, FALSE)</f>
        <v>This is a Comedic Story about a young boy who saw the image of the perfect woman and from that point searched for someone similar</v>
      </c>
      <c r="C4103" s="9">
        <f>VLOOKUP(A4103, Kickstarter!B:E, 3, FALSE)</f>
        <v>600</v>
      </c>
      <c r="D4103">
        <f>VLOOKUP(A4103, Kickstarter!B:E, 4, FALSE)</f>
        <v>0</v>
      </c>
      <c r="E4103" t="str">
        <f>VLOOKUP(A4103, Kickstarter!B:F, 5, FALSE)</f>
        <v>failed</v>
      </c>
      <c r="F4103" t="str">
        <f>VLOOKUP(A4103, Kickstarter!B:G, 6, FALSE)</f>
        <v>US</v>
      </c>
      <c r="G4103" t="str">
        <f>VLOOKUP(A4103, Kickstarter!B:H, 7, FALSE)</f>
        <v>USD</v>
      </c>
      <c r="H4103">
        <f>VLOOKUP(A4103, Kickstarter!B:I, 8, FALSE)</f>
        <v>1485380482</v>
      </c>
    </row>
    <row r="4104" spans="1:8" ht="45" x14ac:dyDescent="0.25">
      <c r="A4104" s="1" t="s">
        <v>4098</v>
      </c>
      <c r="B4104" s="1" t="str">
        <f>VLOOKUP(A4104, Kickstarter!B:C, 2, FALSE)</f>
        <v>Local Community theater to get up and running in the Idaho Falls area. Something new, something different!</v>
      </c>
      <c r="C4104" s="9">
        <f>VLOOKUP(A4104, Kickstarter!B:E, 3, FALSE)</f>
        <v>500</v>
      </c>
      <c r="D4104">
        <f>VLOOKUP(A4104, Kickstarter!B:E, 4, FALSE)</f>
        <v>137</v>
      </c>
      <c r="E4104" t="str">
        <f>VLOOKUP(A4104, Kickstarter!B:F, 5, FALSE)</f>
        <v>failed</v>
      </c>
      <c r="F4104" t="str">
        <f>VLOOKUP(A4104, Kickstarter!B:G, 6, FALSE)</f>
        <v>US</v>
      </c>
      <c r="G4104" t="str">
        <f>VLOOKUP(A4104, Kickstarter!B:H, 7, FALSE)</f>
        <v>USD</v>
      </c>
      <c r="H4104">
        <f>VLOOKUP(A4104, Kickstarter!B:I, 8, FALSE)</f>
        <v>1463343673</v>
      </c>
    </row>
    <row r="4105" spans="1:8" ht="45" x14ac:dyDescent="0.25">
      <c r="A4105" s="1" t="s">
        <v>4099</v>
      </c>
      <c r="B4105" s="1" t="str">
        <f>VLOOKUP(A4105, Kickstarter!B:C, 2, FALSE)</f>
        <v>Weather Men is a play, written by Nathan Black.  A comedy/drama that explores the question of 'why people stay together?'</v>
      </c>
      <c r="C4105" s="9">
        <f>VLOOKUP(A4105, Kickstarter!B:E, 3, FALSE)</f>
        <v>1000</v>
      </c>
      <c r="D4105">
        <f>VLOOKUP(A4105, Kickstarter!B:E, 4, FALSE)</f>
        <v>100</v>
      </c>
      <c r="E4105" t="str">
        <f>VLOOKUP(A4105, Kickstarter!B:F, 5, FALSE)</f>
        <v>failed</v>
      </c>
      <c r="F4105" t="str">
        <f>VLOOKUP(A4105, Kickstarter!B:G, 6, FALSE)</f>
        <v>US</v>
      </c>
      <c r="G4105" t="str">
        <f>VLOOKUP(A4105, Kickstarter!B:H, 7, FALSE)</f>
        <v>USD</v>
      </c>
      <c r="H4105">
        <f>VLOOKUP(A4105, Kickstarter!B:I, 8, FALSE)</f>
        <v>1440613920</v>
      </c>
    </row>
    <row r="4106" spans="1:8" ht="45" x14ac:dyDescent="0.25">
      <c r="A4106" s="1" t="s">
        <v>4100</v>
      </c>
      <c r="B4106" s="1" t="str">
        <f>VLOOKUP(A4106, Kickstarter!B:C, 2, FALSE)</f>
        <v>PETER PAN, written by Ebony Rattle, is a new retelling of the classic play by J.M. Barrie about a boy who refused to grow up.</v>
      </c>
      <c r="C4106" s="9">
        <f>VLOOKUP(A4106, Kickstarter!B:E, 3, FALSE)</f>
        <v>3000</v>
      </c>
      <c r="D4106">
        <f>VLOOKUP(A4106, Kickstarter!B:E, 4, FALSE)</f>
        <v>641</v>
      </c>
      <c r="E4106" t="str">
        <f>VLOOKUP(A4106, Kickstarter!B:F, 5, FALSE)</f>
        <v>failed</v>
      </c>
      <c r="F4106" t="str">
        <f>VLOOKUP(A4106, Kickstarter!B:G, 6, FALSE)</f>
        <v>AU</v>
      </c>
      <c r="G4106" t="str">
        <f>VLOOKUP(A4106, Kickstarter!B:H, 7, FALSE)</f>
        <v>AUD</v>
      </c>
      <c r="H4106">
        <f>VLOOKUP(A4106, Kickstarter!B:I, 8, FALSE)</f>
        <v>1477550434</v>
      </c>
    </row>
    <row r="4107" spans="1:8" ht="60" x14ac:dyDescent="0.25">
      <c r="A4107" s="1" t="s">
        <v>4101</v>
      </c>
      <c r="B4107" s="1" t="str">
        <f>VLOOKUP(A4107, Kickstarter!B:C, 2, FALSE)</f>
        <v>Buscamos finalizar el proceso de producciÃ³n de un espectÃ¡culo de payaso y con Ã©l, activar espacios pÃºblicos para la escena clown.</v>
      </c>
      <c r="C4107" s="9">
        <f>VLOOKUP(A4107, Kickstarter!B:E, 3, FALSE)</f>
        <v>33000</v>
      </c>
      <c r="D4107">
        <f>VLOOKUP(A4107, Kickstarter!B:E, 4, FALSE)</f>
        <v>2300</v>
      </c>
      <c r="E4107" t="str">
        <f>VLOOKUP(A4107, Kickstarter!B:F, 5, FALSE)</f>
        <v>failed</v>
      </c>
      <c r="F4107" t="str">
        <f>VLOOKUP(A4107, Kickstarter!B:G, 6, FALSE)</f>
        <v>MX</v>
      </c>
      <c r="G4107" t="str">
        <f>VLOOKUP(A4107, Kickstarter!B:H, 7, FALSE)</f>
        <v>MXN</v>
      </c>
      <c r="H4107">
        <f>VLOOKUP(A4107, Kickstarter!B:I, 8, FALSE)</f>
        <v>1482711309</v>
      </c>
    </row>
    <row r="4108" spans="1:8" ht="60" x14ac:dyDescent="0.25">
      <c r="A4108" s="1" t="s">
        <v>4102</v>
      </c>
      <c r="B4108" s="1" t="str">
        <f>VLOOKUP(A4108, Kickstarter!B:C, 2, FALSE)</f>
        <v>No magic show has ever integrated theatre arts like this.  World of Paradox is designed for all audiences and is interactive in nature.</v>
      </c>
      <c r="C4108" s="9">
        <f>VLOOKUP(A4108, Kickstarter!B:E, 3, FALSE)</f>
        <v>5000</v>
      </c>
      <c r="D4108">
        <f>VLOOKUP(A4108, Kickstarter!B:E, 4, FALSE)</f>
        <v>3530</v>
      </c>
      <c r="E4108" t="str">
        <f>VLOOKUP(A4108, Kickstarter!B:F, 5, FALSE)</f>
        <v>failed</v>
      </c>
      <c r="F4108" t="str">
        <f>VLOOKUP(A4108, Kickstarter!B:G, 6, FALSE)</f>
        <v>US</v>
      </c>
      <c r="G4108" t="str">
        <f>VLOOKUP(A4108, Kickstarter!B:H, 7, FALSE)</f>
        <v>USD</v>
      </c>
      <c r="H4108">
        <f>VLOOKUP(A4108, Kickstarter!B:I, 8, FALSE)</f>
        <v>1427936400</v>
      </c>
    </row>
    <row r="4109" spans="1:8" ht="60" x14ac:dyDescent="0.25">
      <c r="A4109" s="1" t="s">
        <v>4103</v>
      </c>
      <c r="B4109" s="1" t="str">
        <f>VLOOKUP(A4109, Kickstarter!B:C, 2, FALSE)</f>
        <v>A new dramatic comedy dealing with a father's unwillingness to let go of his past causes major problems for the future of his daughter.</v>
      </c>
      <c r="C4109" s="9">
        <f>VLOOKUP(A4109, Kickstarter!B:E, 3, FALSE)</f>
        <v>2000</v>
      </c>
      <c r="D4109">
        <f>VLOOKUP(A4109, Kickstarter!B:E, 4, FALSE)</f>
        <v>41</v>
      </c>
      <c r="E4109" t="str">
        <f>VLOOKUP(A4109, Kickstarter!B:F, 5, FALSE)</f>
        <v>failed</v>
      </c>
      <c r="F4109" t="str">
        <f>VLOOKUP(A4109, Kickstarter!B:G, 6, FALSE)</f>
        <v>US</v>
      </c>
      <c r="G4109" t="str">
        <f>VLOOKUP(A4109, Kickstarter!B:H, 7, FALSE)</f>
        <v>USD</v>
      </c>
      <c r="H4109">
        <f>VLOOKUP(A4109, Kickstarter!B:I, 8, FALSE)</f>
        <v>1411596001</v>
      </c>
    </row>
    <row r="4110" spans="1:8" ht="45" x14ac:dyDescent="0.25">
      <c r="A4110" s="1" t="s">
        <v>4104</v>
      </c>
      <c r="B4110" s="1" t="str">
        <f>VLOOKUP(A4110, Kickstarter!B:C, 2, FALSE)</f>
        <v>We are producing and directing a stage play that will focus on relationships and the stereotypes/truths that prohibit growth.</v>
      </c>
      <c r="C4110" s="9">
        <f>VLOOKUP(A4110, Kickstarter!B:E, 3, FALSE)</f>
        <v>3000</v>
      </c>
      <c r="D4110">
        <f>VLOOKUP(A4110, Kickstarter!B:E, 4, FALSE)</f>
        <v>59</v>
      </c>
      <c r="E4110" t="str">
        <f>VLOOKUP(A4110, Kickstarter!B:F, 5, FALSE)</f>
        <v>failed</v>
      </c>
      <c r="F4110" t="str">
        <f>VLOOKUP(A4110, Kickstarter!B:G, 6, FALSE)</f>
        <v>US</v>
      </c>
      <c r="G4110" t="str">
        <f>VLOOKUP(A4110, Kickstarter!B:H, 7, FALSE)</f>
        <v>USD</v>
      </c>
      <c r="H4110">
        <f>VLOOKUP(A4110, Kickstarter!B:I, 8, FALSE)</f>
        <v>1488517200</v>
      </c>
    </row>
    <row r="4111" spans="1:8" ht="45" x14ac:dyDescent="0.25">
      <c r="A4111" s="1" t="s">
        <v>4105</v>
      </c>
      <c r="B4111" s="1" t="str">
        <f>VLOOKUP(A4111, Kickstarter!B:C, 2, FALSE)</f>
        <v>Jack the Lad - a new play that explores how far the boundaries of friendship will stretch when morality and loyalties clash.</v>
      </c>
      <c r="C4111" s="9">
        <f>VLOOKUP(A4111, Kickstarter!B:E, 3, FALSE)</f>
        <v>500</v>
      </c>
      <c r="D4111">
        <f>VLOOKUP(A4111, Kickstarter!B:E, 4, FALSE)</f>
        <v>0</v>
      </c>
      <c r="E4111" t="str">
        <f>VLOOKUP(A4111, Kickstarter!B:F, 5, FALSE)</f>
        <v>failed</v>
      </c>
      <c r="F4111" t="str">
        <f>VLOOKUP(A4111, Kickstarter!B:G, 6, FALSE)</f>
        <v>GB</v>
      </c>
      <c r="G4111" t="str">
        <f>VLOOKUP(A4111, Kickstarter!B:H, 7, FALSE)</f>
        <v>GBP</v>
      </c>
      <c r="H4111">
        <f>VLOOKUP(A4111, Kickstarter!B:I, 8, FALSE)</f>
        <v>1448805404</v>
      </c>
    </row>
    <row r="4112" spans="1:8" ht="60" x14ac:dyDescent="0.25">
      <c r="A4112" s="1" t="s">
        <v>4106</v>
      </c>
      <c r="B4112" s="1" t="str">
        <f>VLOOKUP(A4112, Kickstarter!B:C, 2, FALSE)</f>
        <v>Set in the height of sex, drugs and rock 'n' roll this production is an exciting new take on Moliere's classic! Performing with SpaceUK</v>
      </c>
      <c r="C4112" s="9">
        <f>VLOOKUP(A4112, Kickstarter!B:E, 3, FALSE)</f>
        <v>300</v>
      </c>
      <c r="D4112">
        <f>VLOOKUP(A4112, Kickstarter!B:E, 4, FALSE)</f>
        <v>86</v>
      </c>
      <c r="E4112" t="str">
        <f>VLOOKUP(A4112, Kickstarter!B:F, 5, FALSE)</f>
        <v>failed</v>
      </c>
      <c r="F4112" t="str">
        <f>VLOOKUP(A4112, Kickstarter!B:G, 6, FALSE)</f>
        <v>GB</v>
      </c>
      <c r="G4112" t="str">
        <f>VLOOKUP(A4112, Kickstarter!B:H, 7, FALSE)</f>
        <v>GBP</v>
      </c>
      <c r="H4112">
        <f>VLOOKUP(A4112, Kickstarter!B:I, 8, FALSE)</f>
        <v>1469113351</v>
      </c>
    </row>
    <row r="4113" spans="1:8" ht="45" x14ac:dyDescent="0.25">
      <c r="A4113" s="1" t="s">
        <v>4107</v>
      </c>
      <c r="B4113" s="1" t="str">
        <f>VLOOKUP(A4113, Kickstarter!B:C, 2, FALSE)</f>
        <v>REBORN IN LOVE is the sequel to REBORN FROM ABOVE: A Tale of Eternal Love.  This is part two, of a One-Act play series.</v>
      </c>
      <c r="C4113" s="9">
        <f>VLOOKUP(A4113, Kickstarter!B:E, 3, FALSE)</f>
        <v>3000</v>
      </c>
      <c r="D4113">
        <f>VLOOKUP(A4113, Kickstarter!B:E, 4, FALSE)</f>
        <v>94</v>
      </c>
      <c r="E4113" t="str">
        <f>VLOOKUP(A4113, Kickstarter!B:F, 5, FALSE)</f>
        <v>failed</v>
      </c>
      <c r="F4113" t="str">
        <f>VLOOKUP(A4113, Kickstarter!B:G, 6, FALSE)</f>
        <v>US</v>
      </c>
      <c r="G4113" t="str">
        <f>VLOOKUP(A4113, Kickstarter!B:H, 7, FALSE)</f>
        <v>USD</v>
      </c>
      <c r="H4113">
        <f>VLOOKUP(A4113, Kickstarter!B:I, 8, FALSE)</f>
        <v>1424747740</v>
      </c>
    </row>
    <row r="4114" spans="1:8" ht="60" x14ac:dyDescent="0.25">
      <c r="A4114" s="1" t="s">
        <v>4108</v>
      </c>
      <c r="B4114" s="1" t="str">
        <f>VLOOKUP(A4114, Kickstarter!B:C, 2, FALSE)</f>
        <v>Set in Southern America â€œThe Divideâ€ is a stage play that touches on the issues that are forefront in America and the world.</v>
      </c>
      <c r="C4114" s="9">
        <f>VLOOKUP(A4114, Kickstarter!B:E, 3, FALSE)</f>
        <v>2500</v>
      </c>
      <c r="D4114">
        <f>VLOOKUP(A4114, Kickstarter!B:E, 4, FALSE)</f>
        <v>1</v>
      </c>
      <c r="E4114" t="str">
        <f>VLOOKUP(A4114, Kickstarter!B:F, 5, FALSE)</f>
        <v>failed</v>
      </c>
      <c r="F4114" t="str">
        <f>VLOOKUP(A4114, Kickstarter!B:G, 6, FALSE)</f>
        <v>IE</v>
      </c>
      <c r="G4114" t="str">
        <f>VLOOKUP(A4114, Kickstarter!B:H, 7, FALSE)</f>
        <v>EUR</v>
      </c>
      <c r="H4114">
        <f>VLOOKUP(A4114, Kickstarter!B:I, 8, FALSE)</f>
        <v>1456617600</v>
      </c>
    </row>
    <row r="4115" spans="1:8" ht="60" x14ac:dyDescent="0.25">
      <c r="A4115" s="1" t="s">
        <v>4109</v>
      </c>
      <c r="B4115" s="1" t="str">
        <f>VLOOKUP(A4115, Kickstarter!B:C, 2, FALSE)</f>
        <v>A family oriented play about Christians &amp; the sins they live with, portrayed by "puppets and toys" at Queensbury Theater in Houston.</v>
      </c>
      <c r="C4115" s="9">
        <f>VLOOKUP(A4115, Kickstarter!B:E, 3, FALSE)</f>
        <v>1500</v>
      </c>
      <c r="D4115">
        <f>VLOOKUP(A4115, Kickstarter!B:E, 4, FALSE)</f>
        <v>3</v>
      </c>
      <c r="E4115" t="str">
        <f>VLOOKUP(A4115, Kickstarter!B:F, 5, FALSE)</f>
        <v>failed</v>
      </c>
      <c r="F4115" t="str">
        <f>VLOOKUP(A4115, Kickstarter!B:G, 6, FALSE)</f>
        <v>US</v>
      </c>
      <c r="G4115" t="str">
        <f>VLOOKUP(A4115, Kickstarter!B:H, 7, FALSE)</f>
        <v>USD</v>
      </c>
      <c r="H4115">
        <f>VLOOKUP(A4115, Kickstarter!B:I, 8, FALSE)</f>
        <v>1452234840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486B4-4414-403B-9EAD-515FD7CAEA8E}">
  <sheetPr codeName="Sheet7"/>
  <dimension ref="A1:C14"/>
  <sheetViews>
    <sheetView workbookViewId="0">
      <selection activeCell="B2" sqref="B2"/>
    </sheetView>
  </sheetViews>
  <sheetFormatPr defaultRowHeight="15" x14ac:dyDescent="0.25"/>
  <cols>
    <col min="1" max="1" width="27.5703125" customWidth="1"/>
    <col min="2" max="2" width="15.28515625" style="40" customWidth="1"/>
    <col min="3" max="3" width="14.140625" style="40" customWidth="1"/>
  </cols>
  <sheetData>
    <row r="1" spans="1:3" x14ac:dyDescent="0.25">
      <c r="B1" s="40" t="s">
        <v>8381</v>
      </c>
      <c r="C1" s="40" t="s">
        <v>8220</v>
      </c>
    </row>
    <row r="2" spans="1:3" x14ac:dyDescent="0.25">
      <c r="A2" t="s">
        <v>8382</v>
      </c>
      <c r="B2" s="40" t="e">
        <f>AVERAGE(#REF!)</f>
        <v>#REF!</v>
      </c>
      <c r="C2" s="40" t="e">
        <f>AVERAGE(#REF!)</f>
        <v>#REF!</v>
      </c>
    </row>
    <row r="3" spans="1:3" x14ac:dyDescent="0.25">
      <c r="A3" t="s">
        <v>8383</v>
      </c>
      <c r="B3" s="40" t="e">
        <f>MEDIAN(#REF!)</f>
        <v>#REF!</v>
      </c>
      <c r="C3" s="40" t="e">
        <f>MEDIAN(#REF!)</f>
        <v>#REF!</v>
      </c>
    </row>
    <row r="4" spans="1:3" x14ac:dyDescent="0.25">
      <c r="A4" t="s">
        <v>8386</v>
      </c>
      <c r="B4" s="40" t="e">
        <f>_xlfn.STDEV.P(#REF!)</f>
        <v>#REF!</v>
      </c>
      <c r="C4" s="40" t="e">
        <f>_xlfn.STDEV.P(#REF!)</f>
        <v>#REF!</v>
      </c>
    </row>
    <row r="5" spans="1:3" x14ac:dyDescent="0.25">
      <c r="A5" t="s">
        <v>8387</v>
      </c>
      <c r="B5" s="40" t="e">
        <f>_xlfn.QUARTILE.EXC(#REF!, 3)</f>
        <v>#REF!</v>
      </c>
      <c r="C5" s="40" t="e">
        <f>_xlfn.QUARTILE.EXC(#REF!,3)</f>
        <v>#REF!</v>
      </c>
    </row>
    <row r="6" spans="1:3" x14ac:dyDescent="0.25">
      <c r="A6" t="s">
        <v>8388</v>
      </c>
      <c r="B6" s="40" t="e">
        <f>_xlfn.QUARTILE.EXC(#REF!, 1)</f>
        <v>#REF!</v>
      </c>
      <c r="C6" s="40" t="e">
        <f>_xlfn.QUARTILE.EXC(#REF!,1)</f>
        <v>#REF!</v>
      </c>
    </row>
    <row r="7" spans="1:3" x14ac:dyDescent="0.25">
      <c r="A7" t="s">
        <v>8389</v>
      </c>
      <c r="B7" s="40" t="e">
        <f>B5-B6</f>
        <v>#REF!</v>
      </c>
      <c r="C7" s="40" t="e">
        <f>C5-C6</f>
        <v>#REF!</v>
      </c>
    </row>
    <row r="9" spans="1:3" x14ac:dyDescent="0.25">
      <c r="A9" t="s">
        <v>8384</v>
      </c>
      <c r="B9" s="40" t="e">
        <f>AVERAGE(#REF!)</f>
        <v>#REF!</v>
      </c>
      <c r="C9" s="40" t="e">
        <f>AVERAGE(#REF!)</f>
        <v>#REF!</v>
      </c>
    </row>
    <row r="10" spans="1:3" x14ac:dyDescent="0.25">
      <c r="A10" t="s">
        <v>8385</v>
      </c>
      <c r="B10" s="40" t="e">
        <f>MEDIAN(#REF!)</f>
        <v>#REF!</v>
      </c>
      <c r="C10" s="40" t="e">
        <f>MEDIAN(#REF!)</f>
        <v>#REF!</v>
      </c>
    </row>
    <row r="11" spans="1:3" x14ac:dyDescent="0.25">
      <c r="A11" t="s">
        <v>8390</v>
      </c>
      <c r="B11" s="40" t="e">
        <f>_xlfn.STDEV.P(#REF!)</f>
        <v>#REF!</v>
      </c>
      <c r="C11" s="40" t="e">
        <f>_xlfn.STDEV.P(#REF!)</f>
        <v>#REF!</v>
      </c>
    </row>
    <row r="12" spans="1:3" x14ac:dyDescent="0.25">
      <c r="A12" t="s">
        <v>8391</v>
      </c>
      <c r="B12" s="40" t="e">
        <f>_xlfn.QUARTILE.EXC(#REF!, 3)</f>
        <v>#REF!</v>
      </c>
      <c r="C12" s="40" t="e">
        <f>_xlfn.QUARTILE.EXC(#REF!,3)</f>
        <v>#REF!</v>
      </c>
    </row>
    <row r="13" spans="1:3" x14ac:dyDescent="0.25">
      <c r="A13" t="s">
        <v>8392</v>
      </c>
      <c r="B13" s="40" t="e">
        <f>_xlfn.QUARTILE.EXC(#REF!, 1)</f>
        <v>#REF!</v>
      </c>
      <c r="C13" s="40" t="e">
        <f>_xlfn.QUARTILE.EXC(#REF!,1)</f>
        <v>#REF!</v>
      </c>
    </row>
    <row r="14" spans="1:3" x14ac:dyDescent="0.25">
      <c r="A14" t="s">
        <v>8393</v>
      </c>
      <c r="B14" s="40" t="e">
        <f>B12-B13</f>
        <v>#REF!</v>
      </c>
      <c r="C14" s="40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EB717-D3CB-4DC6-81C2-0691CDC6B375}">
  <sheetPr codeName="Sheet8"/>
  <dimension ref="A1:E18"/>
  <sheetViews>
    <sheetView topLeftCell="B13" workbookViewId="0">
      <selection activeCell="A4" sqref="A4:A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8357</v>
      </c>
      <c r="B1" t="s">
        <v>8313</v>
      </c>
    </row>
    <row r="2" spans="1:5" x14ac:dyDescent="0.25">
      <c r="A2" s="6" t="s">
        <v>8367</v>
      </c>
      <c r="B2" t="s">
        <v>8362</v>
      </c>
    </row>
    <row r="4" spans="1:5" x14ac:dyDescent="0.25">
      <c r="A4" s="6" t="s">
        <v>8361</v>
      </c>
      <c r="B4" s="6" t="s">
        <v>8360</v>
      </c>
    </row>
    <row r="5" spans="1:5" x14ac:dyDescent="0.25">
      <c r="A5" s="6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24" t="s">
        <v>8374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24" t="s">
        <v>8375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24" t="s">
        <v>8376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24" t="s">
        <v>8377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24" t="s">
        <v>8368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24" t="s">
        <v>8378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24" t="s">
        <v>8369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24" t="s">
        <v>8370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24" t="s">
        <v>8371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24" t="s">
        <v>8372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24" t="s">
        <v>8373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24" t="s">
        <v>8379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24" t="s">
        <v>8359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Kickstarter</vt:lpstr>
      <vt:lpstr>parent category statistics </vt:lpstr>
      <vt:lpstr>Subcategory Statistics</vt:lpstr>
      <vt:lpstr>Outcomes Based on Launch Date</vt:lpstr>
      <vt:lpstr>Edinburgh Research</vt:lpstr>
      <vt:lpstr>Descriptive Statistics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danxuan zhao</cp:lastModifiedBy>
  <dcterms:created xsi:type="dcterms:W3CDTF">2017-04-20T15:17:24Z</dcterms:created>
  <dcterms:modified xsi:type="dcterms:W3CDTF">2021-10-02T19:25:58Z</dcterms:modified>
</cp:coreProperties>
</file>