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Excel\Argo_DWM1001\Argo_Battery_Lifetime_Estimator\WIP\Protected_Worksheet\"/>
    </mc:Choice>
  </mc:AlternateContent>
  <bookViews>
    <workbookView xWindow="0" yWindow="0" windowWidth="19200" windowHeight="6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42" i="1" l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K75" i="1"/>
  <c r="K131" i="1" s="1"/>
  <c r="M96" i="1"/>
  <c r="M116" i="1"/>
  <c r="M117" i="1"/>
  <c r="K119" i="1"/>
  <c r="M126" i="1"/>
  <c r="M127" i="1" s="1"/>
  <c r="M128" i="1" s="1"/>
  <c r="I132" i="1"/>
  <c r="K132" i="1"/>
  <c r="M52" i="1"/>
  <c r="M53" i="1"/>
  <c r="M54" i="1"/>
  <c r="M55" i="1"/>
  <c r="M56" i="1"/>
  <c r="M57" i="1"/>
  <c r="M58" i="1"/>
  <c r="M59" i="1"/>
  <c r="M132" i="1" l="1"/>
  <c r="M119" i="1"/>
  <c r="M121" i="1" s="1"/>
  <c r="K22" i="1" s="1"/>
  <c r="M75" i="1"/>
  <c r="M77" i="1" s="1"/>
  <c r="I131" i="1" s="1"/>
  <c r="M131" i="1" s="1"/>
  <c r="K133" i="1"/>
  <c r="M133" i="1" s="1"/>
  <c r="M135" i="1" l="1"/>
  <c r="K135" i="1"/>
  <c r="M137" i="1" l="1"/>
  <c r="M144" i="1" l="1"/>
  <c r="K20" i="1" s="1"/>
  <c r="M26" i="1" s="1"/>
  <c r="M28" i="1" l="1"/>
  <c r="M29" i="1" s="1"/>
</calcChain>
</file>

<file path=xl/sharedStrings.xml><?xml version="1.0" encoding="utf-8"?>
<sst xmlns="http://schemas.openxmlformats.org/spreadsheetml/2006/main" count="83" uniqueCount="47">
  <si>
    <t>DWM1001 Battery Lifetime Estimator</t>
  </si>
  <si>
    <t>mAh</t>
  </si>
  <si>
    <t>Ranging Rate:</t>
  </si>
  <si>
    <t>Hz</t>
  </si>
  <si>
    <t>Time Spent Ranging Each Day:</t>
  </si>
  <si>
    <t>h</t>
  </si>
  <si>
    <t>Average Current:</t>
  </si>
  <si>
    <t>Battery Capacity:</t>
  </si>
  <si>
    <t>mA</t>
  </si>
  <si>
    <t>Average Current from Accelerometer</t>
  </si>
  <si>
    <t>Average Current - Total</t>
  </si>
  <si>
    <t>Average Current from Segger</t>
  </si>
  <si>
    <t>From UWB Two-Way Ranging</t>
  </si>
  <si>
    <t>Average Current</t>
  </si>
  <si>
    <t>Battery Lifetime:</t>
  </si>
  <si>
    <t>days</t>
  </si>
  <si>
    <t>UWB Two-Way Ranging</t>
  </si>
  <si>
    <t>Calculations</t>
  </si>
  <si>
    <t>Current (mA)</t>
  </si>
  <si>
    <t>Time (ms)</t>
  </si>
  <si>
    <t>Capacity (mAms)</t>
  </si>
  <si>
    <t>Crystal Startup</t>
  </si>
  <si>
    <t>Idle</t>
  </si>
  <si>
    <t>Tx_Group_Poll</t>
  </si>
  <si>
    <t>Rx_Anchor1_Response</t>
  </si>
  <si>
    <t>Rx_Anchor2_Response</t>
  </si>
  <si>
    <t>Rx_Anchor3_Response</t>
  </si>
  <si>
    <t>Rx_Anchor4_Response</t>
  </si>
  <si>
    <t>Tx_Final</t>
  </si>
  <si>
    <t>Average</t>
  </si>
  <si>
    <t>Sleep</t>
  </si>
  <si>
    <t>Sleep Hump</t>
  </si>
  <si>
    <t>Background Sleep</t>
  </si>
  <si>
    <t>Accelerometer Current</t>
  </si>
  <si>
    <t>Accelerometer Active</t>
  </si>
  <si>
    <t>Accelerometer Inactive</t>
  </si>
  <si>
    <t>Ranging Rate</t>
  </si>
  <si>
    <t>Ranging Interval</t>
  </si>
  <si>
    <t>s</t>
  </si>
  <si>
    <t>ms</t>
  </si>
  <si>
    <t>Average - 1 ms</t>
  </si>
  <si>
    <t>Scale by Number of Hours Ranging per Day</t>
  </si>
  <si>
    <t>Daily Average:</t>
  </si>
  <si>
    <t>Average Power Efficiency of Regulator external to DWM1001:</t>
  </si>
  <si>
    <t>Effective Battery Capacity</t>
  </si>
  <si>
    <t>%</t>
  </si>
  <si>
    <t>System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</si>
</sst>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2F7FC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0" xfId="0" applyFont="1" applyFill="1" applyBorder="1"/>
    <xf numFmtId="0" fontId="6" fillId="4" borderId="0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3" fillId="5" borderId="0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7" fillId="4" borderId="0" xfId="0" applyFont="1" applyFill="1" applyBorder="1"/>
    <xf numFmtId="0" fontId="2" fillId="5" borderId="0" xfId="0" applyFont="1" applyFill="1" applyBorder="1"/>
    <xf numFmtId="0" fontId="0" fillId="4" borderId="0" xfId="0" applyFont="1" applyFill="1" applyBorder="1"/>
    <xf numFmtId="0" fontId="4" fillId="4" borderId="12" xfId="0" applyFont="1" applyFill="1" applyBorder="1"/>
    <xf numFmtId="0" fontId="6" fillId="4" borderId="12" xfId="0" applyFont="1" applyFill="1" applyBorder="1"/>
    <xf numFmtId="0" fontId="0" fillId="4" borderId="12" xfId="0" applyFill="1" applyBorder="1"/>
    <xf numFmtId="0" fontId="0" fillId="4" borderId="11" xfId="0" applyFill="1" applyBorder="1"/>
    <xf numFmtId="2" fontId="0" fillId="4" borderId="0" xfId="0" applyNumberFormat="1" applyFill="1" applyBorder="1"/>
    <xf numFmtId="2" fontId="5" fillId="4" borderId="0" xfId="0" applyNumberFormat="1" applyFont="1" applyFill="1" applyBorder="1"/>
    <xf numFmtId="2" fontId="5" fillId="2" borderId="1" xfId="0" applyNumberFormat="1" applyFont="1" applyFill="1" applyBorder="1"/>
    <xf numFmtId="2" fontId="0" fillId="4" borderId="12" xfId="0" applyNumberFormat="1" applyFill="1" applyBorder="1"/>
    <xf numFmtId="0" fontId="0" fillId="6" borderId="17" xfId="0" applyFill="1" applyBorder="1"/>
    <xf numFmtId="0" fontId="0" fillId="6" borderId="0" xfId="0" applyFill="1" applyBorder="1"/>
    <xf numFmtId="0" fontId="0" fillId="6" borderId="18" xfId="0" applyFill="1" applyBorder="1"/>
    <xf numFmtId="0" fontId="0" fillId="6" borderId="12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7" borderId="12" xfId="0" applyFill="1" applyBorder="1"/>
    <xf numFmtId="0" fontId="0" fillId="7" borderId="12" xfId="0" applyFill="1" applyBorder="1" applyAlignment="1">
      <alignment horizontal="left"/>
    </xf>
    <xf numFmtId="0" fontId="0" fillId="7" borderId="0" xfId="0" applyFill="1" applyBorder="1"/>
    <xf numFmtId="0" fontId="0" fillId="7" borderId="13" xfId="0" applyFill="1" applyBorder="1"/>
    <xf numFmtId="2" fontId="0" fillId="7" borderId="0" xfId="0" applyNumberFormat="1" applyFill="1" applyBorder="1"/>
    <xf numFmtId="0" fontId="0" fillId="7" borderId="10" xfId="0" applyFill="1" applyBorder="1"/>
    <xf numFmtId="2" fontId="0" fillId="2" borderId="0" xfId="0" applyNumberForma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5" fillId="2" borderId="1" xfId="0" applyFont="1" applyFill="1" applyBorder="1" applyProtection="1">
      <protection locked="0"/>
    </xf>
    <xf numFmtId="2" fontId="5" fillId="2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45982</xdr:colOff>
      <xdr:row>3</xdr:row>
      <xdr:rowOff>0</xdr:rowOff>
    </xdr:from>
    <xdr:to>
      <xdr:col>14</xdr:col>
      <xdr:colOff>0</xdr:colOff>
      <xdr:row>3</xdr:row>
      <xdr:rowOff>0</xdr:rowOff>
    </xdr:to>
    <xdr:cxnSp macro="">
      <xdr:nvCxnSpPr>
        <xdr:cNvPr id="3" name="Straight Connector 2"/>
        <xdr:cNvCxnSpPr/>
      </xdr:nvCxnSpPr>
      <xdr:spPr>
        <a:xfrm>
          <a:off x="874243" y="844826"/>
          <a:ext cx="6513844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177040</xdr:colOff>
      <xdr:row>37</xdr:row>
      <xdr:rowOff>78827</xdr:rowOff>
    </xdr:from>
    <xdr:to>
      <xdr:col>13</xdr:col>
      <xdr:colOff>173935</xdr:colOff>
      <xdr:row>48</xdr:row>
      <xdr:rowOff>86951</xdr:rowOff>
    </xdr:to>
    <xdr:grpSp>
      <xdr:nvGrpSpPr>
        <xdr:cNvPr id="104" name="Group 103"/>
        <xdr:cNvGrpSpPr/>
      </xdr:nvGrpSpPr>
      <xdr:grpSpPr>
        <a:xfrm>
          <a:off x="789953" y="6746327"/>
          <a:ext cx="6159156" cy="2103624"/>
          <a:chOff x="789953" y="5884936"/>
          <a:chExt cx="6539264" cy="2233448"/>
        </a:xfrm>
      </xdr:grpSpPr>
      <xdr:sp macro="" textlink="">
        <xdr:nvSpPr>
          <xdr:cNvPr id="57" name="Rectangle 56"/>
          <xdr:cNvSpPr/>
        </xdr:nvSpPr>
        <xdr:spPr>
          <a:xfrm>
            <a:off x="926795" y="5884936"/>
            <a:ext cx="6399087" cy="2233448"/>
          </a:xfrm>
          <a:prstGeom prst="rect">
            <a:avLst/>
          </a:prstGeom>
          <a:solidFill>
            <a:srgbClr val="F2F7FC"/>
          </a:solidFill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grpSp>
        <xdr:nvGrpSpPr>
          <xdr:cNvPr id="103" name="Group 102"/>
          <xdr:cNvGrpSpPr/>
        </xdr:nvGrpSpPr>
        <xdr:grpSpPr>
          <a:xfrm>
            <a:off x="789953" y="5990039"/>
            <a:ext cx="6539264" cy="2080683"/>
            <a:chOff x="789953" y="5990039"/>
            <a:chExt cx="6539264" cy="2080683"/>
          </a:xfrm>
        </xdr:grpSpPr>
        <xdr:grpSp>
          <xdr:nvGrpSpPr>
            <xdr:cNvPr id="5" name="Group 4"/>
            <xdr:cNvGrpSpPr/>
          </xdr:nvGrpSpPr>
          <xdr:grpSpPr>
            <a:xfrm>
              <a:off x="1258957" y="6259743"/>
              <a:ext cx="5852905" cy="1451366"/>
              <a:chOff x="4796842" y="8477553"/>
              <a:chExt cx="5163095" cy="1254630"/>
            </a:xfrm>
          </xdr:grpSpPr>
          <xdr:sp macro="" textlink="">
            <xdr:nvSpPr>
              <xdr:cNvPr id="6" name="Rectangle 5"/>
              <xdr:cNvSpPr/>
            </xdr:nvSpPr>
            <xdr:spPr>
              <a:xfrm>
                <a:off x="4796842" y="9639139"/>
                <a:ext cx="1151484" cy="92927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7" name="Rectangle 6"/>
              <xdr:cNvSpPr/>
            </xdr:nvSpPr>
            <xdr:spPr>
              <a:xfrm>
                <a:off x="5948326" y="9560153"/>
                <a:ext cx="835533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8" name="Rectangle 7"/>
              <xdr:cNvSpPr/>
            </xdr:nvSpPr>
            <xdr:spPr>
              <a:xfrm>
                <a:off x="6783860" y="8816737"/>
                <a:ext cx="134743" cy="915330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9" name="Rectangle 8"/>
              <xdr:cNvSpPr/>
            </xdr:nvSpPr>
            <xdr:spPr>
              <a:xfrm>
                <a:off x="6918488" y="9560153"/>
                <a:ext cx="18120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7099813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>
                <a:off x="7225262" y="9560153"/>
                <a:ext cx="179701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>
                <a:off x="7406068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3" name="Rectangle 12"/>
              <xdr:cNvSpPr/>
            </xdr:nvSpPr>
            <xdr:spPr>
              <a:xfrm>
                <a:off x="7531518" y="9560153"/>
                <a:ext cx="17697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4" name="Rectangle 13"/>
              <xdr:cNvSpPr/>
            </xdr:nvSpPr>
            <xdr:spPr>
              <a:xfrm>
                <a:off x="7708080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5" name="Rectangle 14"/>
              <xdr:cNvSpPr/>
            </xdr:nvSpPr>
            <xdr:spPr>
              <a:xfrm>
                <a:off x="7833787" y="9560153"/>
                <a:ext cx="173393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>
                <a:off x="8009688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>
                <a:off x="8134558" y="9560153"/>
                <a:ext cx="186433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8" name="Rectangle 17"/>
              <xdr:cNvSpPr/>
            </xdr:nvSpPr>
            <xdr:spPr>
              <a:xfrm>
                <a:off x="8320991" y="8816737"/>
                <a:ext cx="134743" cy="915330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19" name="Rectangle 18"/>
              <xdr:cNvSpPr/>
            </xdr:nvSpPr>
            <xdr:spPr>
              <a:xfrm>
                <a:off x="8456027" y="9560153"/>
                <a:ext cx="18428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0" name="Rectangle 19"/>
              <xdr:cNvSpPr/>
            </xdr:nvSpPr>
            <xdr:spPr>
              <a:xfrm>
                <a:off x="8641187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1" name="Rectangle 20"/>
              <xdr:cNvSpPr/>
            </xdr:nvSpPr>
            <xdr:spPr>
              <a:xfrm>
                <a:off x="8766636" y="9560153"/>
                <a:ext cx="17609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2" name="Rectangle 21"/>
              <xdr:cNvSpPr/>
            </xdr:nvSpPr>
            <xdr:spPr>
              <a:xfrm>
                <a:off x="8943199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3" name="Rectangle 22"/>
              <xdr:cNvSpPr/>
            </xdr:nvSpPr>
            <xdr:spPr>
              <a:xfrm>
                <a:off x="9068648" y="9560153"/>
                <a:ext cx="17981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4" name="Rectangle 23"/>
              <xdr:cNvSpPr/>
            </xdr:nvSpPr>
            <xdr:spPr>
              <a:xfrm>
                <a:off x="9249453" y="8477553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5" name="Rectangle 24"/>
              <xdr:cNvSpPr/>
            </xdr:nvSpPr>
            <xdr:spPr>
              <a:xfrm>
                <a:off x="9374671" y="9560153"/>
                <a:ext cx="176792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6" name="Rectangle 25"/>
              <xdr:cNvSpPr/>
            </xdr:nvSpPr>
            <xdr:spPr>
              <a:xfrm>
                <a:off x="9551466" y="8477669"/>
                <a:ext cx="125450" cy="1254513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  <xdr:sp macro="" textlink="">
            <xdr:nvSpPr>
              <xdr:cNvPr id="27" name="Rectangle 26"/>
              <xdr:cNvSpPr/>
            </xdr:nvSpPr>
            <xdr:spPr>
              <a:xfrm>
                <a:off x="9677090" y="9560269"/>
                <a:ext cx="282847" cy="171914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E" sz="1100"/>
              </a:p>
            </xdr:txBody>
          </xdr:sp>
        </xdr:grpSp>
        <xdr:cxnSp macro="">
          <xdr:nvCxnSpPr>
            <xdr:cNvPr id="29" name="Straight Connector 28"/>
            <xdr:cNvCxnSpPr/>
          </xdr:nvCxnSpPr>
          <xdr:spPr>
            <a:xfrm flipV="1">
              <a:off x="1260384" y="6193678"/>
              <a:ext cx="0" cy="1517431"/>
            </a:xfrm>
            <a:prstGeom prst="line">
              <a:avLst/>
            </a:prstGeom>
            <a:ln w="19050">
              <a:solidFill>
                <a:schemeClr val="tx1">
                  <a:lumMod val="50000"/>
                  <a:lumOff val="5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Connector 29"/>
            <xdr:cNvCxnSpPr/>
          </xdr:nvCxnSpPr>
          <xdr:spPr>
            <a:xfrm flipV="1">
              <a:off x="1260384" y="7711109"/>
              <a:ext cx="5846094" cy="2"/>
            </a:xfrm>
            <a:prstGeom prst="line">
              <a:avLst/>
            </a:prstGeom>
            <a:ln w="19050">
              <a:solidFill>
                <a:schemeClr val="tx1">
                  <a:lumMod val="50000"/>
                  <a:lumOff val="5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3" name="TextBox 32"/>
            <xdr:cNvSpPr txBox="1"/>
          </xdr:nvSpPr>
          <xdr:spPr>
            <a:xfrm>
              <a:off x="1666233" y="7803075"/>
              <a:ext cx="57846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1.8 ms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2781986" y="7803075"/>
              <a:ext cx="57846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1.5 ms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3240203" y="7805679"/>
              <a:ext cx="57846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0.2 ms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3662306" y="7805679"/>
              <a:ext cx="57846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0.3 ms</a:t>
              </a:r>
            </a:p>
          </xdr:txBody>
        </xdr:sp>
        <xdr:cxnSp macro="">
          <xdr:nvCxnSpPr>
            <xdr:cNvPr id="38" name="Straight Arrow Connector 37"/>
            <xdr:cNvCxnSpPr/>
          </xdr:nvCxnSpPr>
          <xdr:spPr>
            <a:xfrm>
              <a:off x="1265526" y="7783367"/>
              <a:ext cx="1311222" cy="0"/>
            </a:xfrm>
            <a:prstGeom prst="straightConnector1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Arrow Connector 42"/>
            <xdr:cNvCxnSpPr/>
          </xdr:nvCxnSpPr>
          <xdr:spPr>
            <a:xfrm>
              <a:off x="2576749" y="7783367"/>
              <a:ext cx="947930" cy="0"/>
            </a:xfrm>
            <a:prstGeom prst="straightConnector1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/>
            <xdr:cNvCxnSpPr/>
          </xdr:nvCxnSpPr>
          <xdr:spPr>
            <a:xfrm>
              <a:off x="3524680" y="7783367"/>
              <a:ext cx="192498" cy="0"/>
            </a:xfrm>
            <a:prstGeom prst="straightConnector1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Arrow Connector 48"/>
            <xdr:cNvCxnSpPr/>
          </xdr:nvCxnSpPr>
          <xdr:spPr>
            <a:xfrm>
              <a:off x="3710610" y="7783367"/>
              <a:ext cx="210205" cy="0"/>
            </a:xfrm>
            <a:prstGeom prst="straightConnector1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1" name="TextBox 50"/>
            <xdr:cNvSpPr txBox="1"/>
          </xdr:nvSpPr>
          <xdr:spPr>
            <a:xfrm>
              <a:off x="1666233" y="7369523"/>
              <a:ext cx="57846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6 mA</a:t>
              </a:r>
            </a:p>
          </xdr:txBody>
        </xdr:sp>
        <xdr:sp macro="" textlink="">
          <xdr:nvSpPr>
            <xdr:cNvPr id="52" name="TextBox 51"/>
            <xdr:cNvSpPr txBox="1"/>
          </xdr:nvSpPr>
          <xdr:spPr>
            <a:xfrm>
              <a:off x="2655576" y="7264043"/>
              <a:ext cx="87332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13.6 mA</a:t>
              </a:r>
            </a:p>
          </xdr:txBody>
        </xdr:sp>
        <xdr:sp macro="" textlink="">
          <xdr:nvSpPr>
            <xdr:cNvPr id="53" name="TextBox 52"/>
            <xdr:cNvSpPr txBox="1"/>
          </xdr:nvSpPr>
          <xdr:spPr>
            <a:xfrm>
              <a:off x="3098259" y="6380236"/>
              <a:ext cx="87332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87 mA</a:t>
              </a:r>
            </a:p>
          </xdr:txBody>
        </xdr:sp>
        <xdr:sp macro="" textlink="">
          <xdr:nvSpPr>
            <xdr:cNvPr id="54" name="TextBox 53"/>
            <xdr:cNvSpPr txBox="1"/>
          </xdr:nvSpPr>
          <xdr:spPr>
            <a:xfrm>
              <a:off x="3445852" y="5990039"/>
              <a:ext cx="873329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132 mA</a:t>
              </a:r>
            </a:p>
          </xdr:txBody>
        </xdr:sp>
        <xdr:sp macro="" textlink="">
          <xdr:nvSpPr>
            <xdr:cNvPr id="55" name="TextBox 54"/>
            <xdr:cNvSpPr txBox="1"/>
          </xdr:nvSpPr>
          <xdr:spPr>
            <a:xfrm>
              <a:off x="7070456" y="7805679"/>
              <a:ext cx="258761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t</a:t>
              </a:r>
            </a:p>
          </xdr:txBody>
        </xdr:sp>
        <xdr:sp macro="" textlink="">
          <xdr:nvSpPr>
            <xdr:cNvPr id="56" name="TextBox 55"/>
            <xdr:cNvSpPr txBox="1"/>
          </xdr:nvSpPr>
          <xdr:spPr>
            <a:xfrm>
              <a:off x="789953" y="6005783"/>
              <a:ext cx="572187" cy="265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E" sz="1100"/>
                <a:t>I</a:t>
              </a:r>
            </a:p>
          </xdr:txBody>
        </xdr:sp>
      </xdr:grpSp>
    </xdr:grpSp>
    <xdr:clientData/>
  </xdr:twoCellAnchor>
  <xdr:twoCellAnchor>
    <xdr:from>
      <xdr:col>1</xdr:col>
      <xdr:colOff>177040</xdr:colOff>
      <xdr:row>81</xdr:row>
      <xdr:rowOff>37413</xdr:rowOff>
    </xdr:from>
    <xdr:to>
      <xdr:col>13</xdr:col>
      <xdr:colOff>331304</xdr:colOff>
      <xdr:row>92</xdr:row>
      <xdr:rowOff>66986</xdr:rowOff>
    </xdr:to>
    <xdr:grpSp>
      <xdr:nvGrpSpPr>
        <xdr:cNvPr id="190" name="Group 189"/>
        <xdr:cNvGrpSpPr/>
      </xdr:nvGrpSpPr>
      <xdr:grpSpPr>
        <a:xfrm>
          <a:off x="789953" y="15086913"/>
          <a:ext cx="6316525" cy="2125073"/>
          <a:chOff x="789953" y="14498848"/>
          <a:chExt cx="6638656" cy="2233448"/>
        </a:xfrm>
      </xdr:grpSpPr>
      <xdr:cxnSp macro="">
        <xdr:nvCxnSpPr>
          <xdr:cNvPr id="61" name="Straight Arrow Connector 60"/>
          <xdr:cNvCxnSpPr/>
        </xdr:nvCxnSpPr>
        <xdr:spPr>
          <a:xfrm>
            <a:off x="1265526" y="16397279"/>
            <a:ext cx="13112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TextBox 61"/>
          <xdr:cNvSpPr txBox="1"/>
        </xdr:nvSpPr>
        <xdr:spPr>
          <a:xfrm>
            <a:off x="7070456" y="16419591"/>
            <a:ext cx="358153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t</a:t>
            </a:r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789953" y="14619695"/>
            <a:ext cx="572187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I</a:t>
            </a:r>
          </a:p>
        </xdr:txBody>
      </xdr:sp>
      <xdr:sp macro="" textlink="">
        <xdr:nvSpPr>
          <xdr:cNvPr id="64" name="Rectangle 63"/>
          <xdr:cNvSpPr/>
        </xdr:nvSpPr>
        <xdr:spPr>
          <a:xfrm>
            <a:off x="926795" y="14498848"/>
            <a:ext cx="6498479" cy="2233448"/>
          </a:xfrm>
          <a:prstGeom prst="rect">
            <a:avLst/>
          </a:prstGeom>
          <a:solidFill>
            <a:srgbClr val="F2F7FC"/>
          </a:solidFill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65" name="Rectangle 64"/>
          <xdr:cNvSpPr/>
        </xdr:nvSpPr>
        <xdr:spPr>
          <a:xfrm>
            <a:off x="1258957" y="16184575"/>
            <a:ext cx="1323797" cy="139698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66" name="Rectangle 65"/>
          <xdr:cNvSpPr/>
        </xdr:nvSpPr>
        <xdr:spPr>
          <a:xfrm>
            <a:off x="2583699" y="16278555"/>
            <a:ext cx="4160743" cy="4571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1668741" y="16399566"/>
            <a:ext cx="576470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23 ms</a:t>
            </a:r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1652176" y="15947333"/>
            <a:ext cx="593037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200 uA</a:t>
            </a:r>
          </a:p>
        </xdr:txBody>
      </xdr:sp>
      <xdr:sp macro="" textlink="">
        <xdr:nvSpPr>
          <xdr:cNvPr id="69" name="TextBox 68"/>
          <xdr:cNvSpPr txBox="1"/>
        </xdr:nvSpPr>
        <xdr:spPr>
          <a:xfrm>
            <a:off x="4097052" y="16399566"/>
            <a:ext cx="1058727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(Variable) </a:t>
            </a:r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4327932" y="16018093"/>
            <a:ext cx="589724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13 uA</a:t>
            </a:r>
          </a:p>
        </xdr:txBody>
      </xdr:sp>
      <xdr:cxnSp macro="">
        <xdr:nvCxnSpPr>
          <xdr:cNvPr id="59" name="Straight Connector 58"/>
          <xdr:cNvCxnSpPr/>
        </xdr:nvCxnSpPr>
        <xdr:spPr>
          <a:xfrm flipV="1">
            <a:off x="1260384" y="16325021"/>
            <a:ext cx="5945486" cy="2"/>
          </a:xfrm>
          <a:prstGeom prst="line">
            <a:avLst/>
          </a:prstGeom>
          <a:ln w="19050">
            <a:solidFill>
              <a:schemeClr val="tx1">
                <a:lumMod val="50000"/>
                <a:lumOff val="5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/>
          <xdr:cNvCxnSpPr/>
        </xdr:nvCxnSpPr>
        <xdr:spPr>
          <a:xfrm flipV="1">
            <a:off x="1260384" y="14807590"/>
            <a:ext cx="0" cy="1517431"/>
          </a:xfrm>
          <a:prstGeom prst="line">
            <a:avLst/>
          </a:prstGeom>
          <a:ln w="19050">
            <a:solidFill>
              <a:schemeClr val="tx1">
                <a:lumMod val="50000"/>
                <a:lumOff val="5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Arrow Connector 70"/>
          <xdr:cNvCxnSpPr/>
        </xdr:nvCxnSpPr>
        <xdr:spPr>
          <a:xfrm>
            <a:off x="2586603" y="16397279"/>
            <a:ext cx="4153111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177041</xdr:colOff>
      <xdr:row>100</xdr:row>
      <xdr:rowOff>186241</xdr:rowOff>
    </xdr:from>
    <xdr:to>
      <xdr:col>13</xdr:col>
      <xdr:colOff>363142</xdr:colOff>
      <xdr:row>112</xdr:row>
      <xdr:rowOff>36155</xdr:rowOff>
    </xdr:to>
    <xdr:grpSp>
      <xdr:nvGrpSpPr>
        <xdr:cNvPr id="191" name="Group 190"/>
        <xdr:cNvGrpSpPr/>
      </xdr:nvGrpSpPr>
      <xdr:grpSpPr>
        <a:xfrm>
          <a:off x="789954" y="18855241"/>
          <a:ext cx="6348362" cy="2135914"/>
          <a:chOff x="784259" y="18283741"/>
          <a:chExt cx="6600089" cy="2233448"/>
        </a:xfrm>
      </xdr:grpSpPr>
      <xdr:cxnSp macro="">
        <xdr:nvCxnSpPr>
          <xdr:cNvPr id="73" name="Straight Arrow Connector 72"/>
          <xdr:cNvCxnSpPr/>
        </xdr:nvCxnSpPr>
        <xdr:spPr>
          <a:xfrm>
            <a:off x="3137913" y="20182172"/>
            <a:ext cx="356571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TextBox 73"/>
          <xdr:cNvSpPr txBox="1"/>
        </xdr:nvSpPr>
        <xdr:spPr>
          <a:xfrm>
            <a:off x="7028266" y="20204484"/>
            <a:ext cx="356082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t</a:t>
            </a: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784259" y="18404588"/>
            <a:ext cx="586940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I</a:t>
            </a:r>
          </a:p>
        </xdr:txBody>
      </xdr:sp>
      <xdr:sp macro="" textlink="">
        <xdr:nvSpPr>
          <xdr:cNvPr id="76" name="Rectangle 75"/>
          <xdr:cNvSpPr/>
        </xdr:nvSpPr>
        <xdr:spPr>
          <a:xfrm>
            <a:off x="926018" y="18283741"/>
            <a:ext cx="6454995" cy="2233448"/>
          </a:xfrm>
          <a:prstGeom prst="rect">
            <a:avLst/>
          </a:prstGeom>
          <a:solidFill>
            <a:srgbClr val="F2F7FC"/>
          </a:solidFill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3047019" y="20184459"/>
            <a:ext cx="658154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18.5 ms</a:t>
            </a:r>
          </a:p>
        </xdr:txBody>
      </xdr:sp>
      <xdr:sp macro="" textlink="">
        <xdr:nvSpPr>
          <xdr:cNvPr id="80" name="Rectangle 79"/>
          <xdr:cNvSpPr/>
        </xdr:nvSpPr>
        <xdr:spPr>
          <a:xfrm>
            <a:off x="1273969" y="19849599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1" name="Rectangle 80"/>
          <xdr:cNvSpPr/>
        </xdr:nvSpPr>
        <xdr:spPr>
          <a:xfrm>
            <a:off x="1720453" y="19849599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3" name="Rectangle 82"/>
          <xdr:cNvSpPr/>
        </xdr:nvSpPr>
        <xdr:spPr>
          <a:xfrm>
            <a:off x="2170509" y="19857244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5" name="Rectangle 84"/>
          <xdr:cNvSpPr/>
        </xdr:nvSpPr>
        <xdr:spPr>
          <a:xfrm>
            <a:off x="2614612" y="19854862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7" name="Rectangle 86"/>
          <xdr:cNvSpPr/>
        </xdr:nvSpPr>
        <xdr:spPr>
          <a:xfrm>
            <a:off x="3057525" y="19848158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8" name="Rectangle 87"/>
          <xdr:cNvSpPr/>
        </xdr:nvSpPr>
        <xdr:spPr>
          <a:xfrm>
            <a:off x="3504009" y="19848158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89" name="Rectangle 88"/>
          <xdr:cNvSpPr/>
        </xdr:nvSpPr>
        <xdr:spPr>
          <a:xfrm>
            <a:off x="3954065" y="19850790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0" name="Rectangle 89"/>
          <xdr:cNvSpPr/>
        </xdr:nvSpPr>
        <xdr:spPr>
          <a:xfrm>
            <a:off x="4398168" y="19848408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1" name="Rectangle 90"/>
          <xdr:cNvSpPr/>
        </xdr:nvSpPr>
        <xdr:spPr>
          <a:xfrm>
            <a:off x="4844652" y="19848408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3" name="Rectangle 92"/>
          <xdr:cNvSpPr/>
        </xdr:nvSpPr>
        <xdr:spPr>
          <a:xfrm>
            <a:off x="5297090" y="19849349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4" name="Rectangle 93"/>
          <xdr:cNvSpPr/>
        </xdr:nvSpPr>
        <xdr:spPr>
          <a:xfrm>
            <a:off x="5741193" y="19851980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5" name="Rectangle 94"/>
          <xdr:cNvSpPr/>
        </xdr:nvSpPr>
        <xdr:spPr>
          <a:xfrm>
            <a:off x="6187677" y="19851980"/>
            <a:ext cx="76200" cy="252381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E" sz="1100"/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2392175" y="20190413"/>
            <a:ext cx="570775" cy="2650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E" sz="1100"/>
              <a:t>1.5 ms</a:t>
            </a:r>
          </a:p>
        </xdr:txBody>
      </xdr:sp>
      <xdr:cxnSp macro="">
        <xdr:nvCxnSpPr>
          <xdr:cNvPr id="98" name="Straight Arrow Connector 97"/>
          <xdr:cNvCxnSpPr/>
        </xdr:nvCxnSpPr>
        <xdr:spPr>
          <a:xfrm>
            <a:off x="2602132" y="20182172"/>
            <a:ext cx="95886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headEnd type="none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/>
        </xdr:nvCxnSpPr>
        <xdr:spPr>
          <a:xfrm flipV="1">
            <a:off x="1269443" y="20109914"/>
            <a:ext cx="5892166" cy="2"/>
          </a:xfrm>
          <a:prstGeom prst="line">
            <a:avLst/>
          </a:prstGeom>
          <a:ln w="19050">
            <a:solidFill>
              <a:schemeClr val="tx1">
                <a:lumMod val="50000"/>
                <a:lumOff val="5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 flipV="1">
            <a:off x="1269443" y="18592483"/>
            <a:ext cx="0" cy="1517431"/>
          </a:xfrm>
          <a:prstGeom prst="line">
            <a:avLst/>
          </a:prstGeom>
          <a:ln w="19050">
            <a:solidFill>
              <a:schemeClr val="tx1">
                <a:lumMod val="50000"/>
                <a:lumOff val="5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455543</xdr:colOff>
      <xdr:row>107</xdr:row>
      <xdr:rowOff>179630</xdr:rowOff>
    </xdr:from>
    <xdr:to>
      <xdr:col>6</xdr:col>
      <xdr:colOff>480497</xdr:colOff>
      <xdr:row>109</xdr:row>
      <xdr:rowOff>63673</xdr:rowOff>
    </xdr:to>
    <xdr:sp macro="" textlink="">
      <xdr:nvSpPr>
        <xdr:cNvPr id="101" name="TextBox 100"/>
        <xdr:cNvSpPr txBox="1"/>
      </xdr:nvSpPr>
      <xdr:spPr>
        <a:xfrm>
          <a:off x="2327413" y="19511239"/>
          <a:ext cx="637867" cy="265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E" sz="1100"/>
            <a:t>100 uA</a:t>
          </a:r>
        </a:p>
      </xdr:txBody>
    </xdr:sp>
    <xdr:clientData/>
  </xdr:twoCellAnchor>
  <xdr:twoCellAnchor>
    <xdr:from>
      <xdr:col>2</xdr:col>
      <xdr:colOff>49295</xdr:colOff>
      <xdr:row>33</xdr:row>
      <xdr:rowOff>11595</xdr:rowOff>
    </xdr:from>
    <xdr:to>
      <xdr:col>14</xdr:col>
      <xdr:colOff>3313</xdr:colOff>
      <xdr:row>33</xdr:row>
      <xdr:rowOff>11595</xdr:rowOff>
    </xdr:to>
    <xdr:cxnSp macro="">
      <xdr:nvCxnSpPr>
        <xdr:cNvPr id="189" name="Straight Connector 188"/>
        <xdr:cNvCxnSpPr/>
      </xdr:nvCxnSpPr>
      <xdr:spPr>
        <a:xfrm>
          <a:off x="877556" y="5329030"/>
          <a:ext cx="62322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480391</xdr:colOff>
      <xdr:row>7</xdr:row>
      <xdr:rowOff>149088</xdr:rowOff>
    </xdr:from>
    <xdr:to>
      <xdr:col>26</xdr:col>
      <xdr:colOff>251101</xdr:colOff>
      <xdr:row>28</xdr:row>
      <xdr:rowOff>6820</xdr:rowOff>
    </xdr:to>
    <xdr:pic>
      <xdr:nvPicPr>
        <xdr:cNvPr id="86" name="Picture 8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3521" y="1590262"/>
          <a:ext cx="5760693" cy="327844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41012</xdr:colOff>
      <xdr:row>3</xdr:row>
      <xdr:rowOff>19878</xdr:rowOff>
    </xdr:from>
    <xdr:to>
      <xdr:col>27</xdr:col>
      <xdr:colOff>8283</xdr:colOff>
      <xdr:row>3</xdr:row>
      <xdr:rowOff>19878</xdr:rowOff>
    </xdr:to>
    <xdr:cxnSp macro="">
      <xdr:nvCxnSpPr>
        <xdr:cNvPr id="92" name="Straight Connector 91"/>
        <xdr:cNvCxnSpPr/>
      </xdr:nvCxnSpPr>
      <xdr:spPr>
        <a:xfrm>
          <a:off x="7901208" y="674204"/>
          <a:ext cx="609640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07"/>
  <sheetViews>
    <sheetView tabSelected="1" zoomScale="115" zoomScaleNormal="115" workbookViewId="0">
      <selection activeCell="M6" sqref="M6"/>
    </sheetView>
  </sheetViews>
  <sheetFormatPr defaultRowHeight="15" x14ac:dyDescent="0.25"/>
  <cols>
    <col min="2" max="4" width="3.28515625" customWidth="1"/>
    <col min="14" max="14" width="6.42578125" customWidth="1"/>
    <col min="15" max="15" width="3.28515625" customWidth="1"/>
    <col min="16" max="16" width="3.42578125" customWidth="1"/>
    <col min="17" max="17" width="3.140625" customWidth="1"/>
    <col min="28" max="28" width="3.42578125" customWidth="1"/>
  </cols>
  <sheetData>
    <row r="1" spans="1:8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A2" s="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ht="21" x14ac:dyDescent="0.35">
      <c r="A3" s="1"/>
      <c r="B3" s="16"/>
      <c r="C3" s="21" t="s">
        <v>0</v>
      </c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  <c r="P3" s="1"/>
      <c r="Q3" s="41"/>
      <c r="R3" s="3" t="s">
        <v>46</v>
      </c>
      <c r="S3" s="4"/>
      <c r="T3" s="4"/>
      <c r="U3" s="4"/>
      <c r="V3" s="4"/>
      <c r="W3" s="4"/>
      <c r="X3" s="4"/>
      <c r="Y3" s="4"/>
      <c r="Z3" s="4"/>
      <c r="AA3" s="4"/>
      <c r="AB3" s="4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/>
      <c r="B4" s="16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"/>
      <c r="Q4" s="41"/>
      <c r="R4" s="4"/>
      <c r="S4" s="4"/>
      <c r="T4" s="4"/>
      <c r="U4" s="4"/>
      <c r="V4" s="4"/>
      <c r="W4" s="4"/>
      <c r="X4" s="4"/>
      <c r="Y4" s="4"/>
      <c r="Z4" s="4"/>
      <c r="AA4" s="4"/>
      <c r="AB4" s="4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ht="15.75" thickBot="1" x14ac:dyDescent="0.3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1"/>
      <c r="Q5" s="50"/>
      <c r="R5" s="2"/>
      <c r="S5" s="2"/>
      <c r="T5" s="2"/>
      <c r="U5" s="2"/>
      <c r="V5" s="2"/>
      <c r="W5" s="2"/>
      <c r="X5" s="2"/>
      <c r="Y5" s="2"/>
      <c r="Z5" s="2"/>
      <c r="AA5" s="2"/>
      <c r="AB5" s="5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ht="15.75" thickBot="1" x14ac:dyDescent="0.3">
      <c r="A6" s="1"/>
      <c r="B6" s="5"/>
      <c r="C6" s="23" t="s">
        <v>7</v>
      </c>
      <c r="D6" s="24"/>
      <c r="E6" s="25"/>
      <c r="F6" s="25"/>
      <c r="G6" s="25"/>
      <c r="H6" s="25"/>
      <c r="I6" s="25"/>
      <c r="J6" s="25"/>
      <c r="K6" s="25"/>
      <c r="L6" s="26"/>
      <c r="M6" s="55">
        <v>640.4</v>
      </c>
      <c r="N6" s="11" t="s">
        <v>1</v>
      </c>
      <c r="O6" s="7"/>
      <c r="P6" s="1"/>
      <c r="Q6" s="50"/>
      <c r="R6" s="2"/>
      <c r="S6" s="2"/>
      <c r="T6" s="2"/>
      <c r="U6" s="2"/>
      <c r="V6" s="2"/>
      <c r="W6" s="2"/>
      <c r="X6" s="2"/>
      <c r="Y6" s="2"/>
      <c r="Z6" s="2"/>
      <c r="AA6" s="2"/>
      <c r="AB6" s="5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</row>
    <row r="7" spans="1:86" ht="15.75" thickBot="1" x14ac:dyDescent="0.3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1"/>
      <c r="Q7" s="50"/>
      <c r="R7" s="2"/>
      <c r="S7" s="2"/>
      <c r="T7" s="2"/>
      <c r="U7" s="2"/>
      <c r="V7" s="2"/>
      <c r="W7" s="2"/>
      <c r="X7" s="2"/>
      <c r="Y7" s="2"/>
      <c r="Z7" s="2"/>
      <c r="AA7" s="2"/>
      <c r="AB7" s="5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 ht="15.75" thickBot="1" x14ac:dyDescent="0.3">
      <c r="A8" s="1"/>
      <c r="B8" s="5"/>
      <c r="C8" s="6"/>
      <c r="D8" s="6" t="s">
        <v>43</v>
      </c>
      <c r="E8" s="6"/>
      <c r="F8" s="6"/>
      <c r="G8" s="6"/>
      <c r="H8" s="6"/>
      <c r="I8" s="6"/>
      <c r="J8" s="6"/>
      <c r="K8" s="6"/>
      <c r="L8" s="6"/>
      <c r="M8" s="55">
        <v>93</v>
      </c>
      <c r="N8" s="6" t="s">
        <v>45</v>
      </c>
      <c r="O8" s="7"/>
      <c r="P8" s="1"/>
      <c r="Q8" s="50"/>
      <c r="R8" s="2"/>
      <c r="S8" s="2"/>
      <c r="T8" s="2"/>
      <c r="U8" s="2"/>
      <c r="V8" s="2"/>
      <c r="W8" s="2"/>
      <c r="X8" s="2"/>
      <c r="Y8" s="2"/>
      <c r="Z8" s="2"/>
      <c r="AA8" s="2"/>
      <c r="AB8" s="5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</row>
    <row r="9" spans="1:86" x14ac:dyDescent="0.25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27"/>
      <c r="N9" s="6"/>
      <c r="O9" s="7"/>
      <c r="P9" s="1"/>
      <c r="Q9" s="50"/>
      <c r="R9" s="2"/>
      <c r="S9" s="2"/>
      <c r="T9" s="2"/>
      <c r="U9" s="2"/>
      <c r="V9" s="2"/>
      <c r="W9" s="2"/>
      <c r="X9" s="2"/>
      <c r="Y9" s="2"/>
      <c r="Z9" s="2"/>
      <c r="AA9" s="2"/>
      <c r="AB9" s="5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</row>
    <row r="10" spans="1:86" x14ac:dyDescent="0.25">
      <c r="A10" s="1"/>
      <c r="B10" s="5"/>
      <c r="C10" s="25" t="s">
        <v>44</v>
      </c>
      <c r="D10" s="25"/>
      <c r="E10" s="25"/>
      <c r="F10" s="25"/>
      <c r="G10" s="25"/>
      <c r="H10" s="25"/>
      <c r="I10" s="25"/>
      <c r="J10" s="25"/>
      <c r="K10" s="25"/>
      <c r="L10" s="25"/>
      <c r="M10" s="30">
        <f>M6*(M8/100)</f>
        <v>595.572</v>
      </c>
      <c r="N10" s="6" t="s">
        <v>8</v>
      </c>
      <c r="O10" s="7"/>
      <c r="P10" s="1"/>
      <c r="Q10" s="50"/>
      <c r="R10" s="2"/>
      <c r="S10" s="2"/>
      <c r="T10" s="2"/>
      <c r="U10" s="2"/>
      <c r="V10" s="2"/>
      <c r="W10" s="2"/>
      <c r="X10" s="2"/>
      <c r="Y10" s="2"/>
      <c r="Z10" s="2"/>
      <c r="AA10" s="2"/>
      <c r="AB10" s="5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</row>
    <row r="11" spans="1:86" x14ac:dyDescent="0.25">
      <c r="A11" s="1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1"/>
      <c r="Q11" s="50"/>
      <c r="R11" s="2"/>
      <c r="S11" s="2"/>
      <c r="T11" s="2"/>
      <c r="U11" s="2"/>
      <c r="V11" s="2"/>
      <c r="W11" s="2"/>
      <c r="X11" s="2"/>
      <c r="Y11" s="2"/>
      <c r="Z11" s="2"/>
      <c r="AA11" s="2"/>
      <c r="AB11" s="5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25">
      <c r="A12" s="1"/>
      <c r="B12" s="5"/>
      <c r="C12" s="25" t="s">
        <v>13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6"/>
      <c r="O12" s="7"/>
      <c r="P12" s="1"/>
      <c r="Q12" s="50"/>
      <c r="R12" s="2"/>
      <c r="S12" s="2"/>
      <c r="T12" s="2"/>
      <c r="U12" s="2"/>
      <c r="V12" s="2"/>
      <c r="W12" s="2"/>
      <c r="X12" s="2"/>
      <c r="Y12" s="2"/>
      <c r="Z12" s="2"/>
      <c r="AA12" s="2"/>
      <c r="AB12" s="5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ht="7.5" customHeight="1" x14ac:dyDescent="0.25">
      <c r="A13" s="1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"/>
      <c r="Q13" s="50"/>
      <c r="R13" s="2"/>
      <c r="S13" s="2"/>
      <c r="T13" s="2"/>
      <c r="U13" s="2"/>
      <c r="V13" s="2"/>
      <c r="W13" s="2"/>
      <c r="X13" s="2"/>
      <c r="Y13" s="2"/>
      <c r="Z13" s="2"/>
      <c r="AA13" s="2"/>
      <c r="AB13" s="5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25">
      <c r="A14" s="1"/>
      <c r="B14" s="5"/>
      <c r="C14" s="6"/>
      <c r="D14" s="22" t="s">
        <v>12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1"/>
      <c r="Q14" s="50"/>
      <c r="R14" s="2"/>
      <c r="S14" s="2"/>
      <c r="T14" s="2"/>
      <c r="U14" s="2"/>
      <c r="V14" s="2"/>
      <c r="W14" s="2"/>
      <c r="X14" s="2"/>
      <c r="Y14" s="2"/>
      <c r="Z14" s="2"/>
      <c r="AA14" s="2"/>
      <c r="AB14" s="5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ht="8.25" customHeight="1" thickBot="1" x14ac:dyDescent="0.3">
      <c r="A15" s="1"/>
      <c r="B15" s="5"/>
      <c r="C15" s="6"/>
      <c r="D15" s="20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1"/>
      <c r="Q15" s="50"/>
      <c r="R15" s="2"/>
      <c r="S15" s="2"/>
      <c r="T15" s="2"/>
      <c r="U15" s="2"/>
      <c r="V15" s="2"/>
      <c r="W15" s="2"/>
      <c r="X15" s="2"/>
      <c r="Y15" s="2"/>
      <c r="Z15" s="2"/>
      <c r="AA15" s="2"/>
      <c r="AB15" s="5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ht="15.75" thickBot="1" x14ac:dyDescent="0.3">
      <c r="A16" s="1"/>
      <c r="B16" s="5"/>
      <c r="C16" s="6"/>
      <c r="D16" s="6"/>
      <c r="E16" s="6" t="s">
        <v>2</v>
      </c>
      <c r="F16" s="6"/>
      <c r="G16" s="6"/>
      <c r="H16" s="6"/>
      <c r="I16" s="6"/>
      <c r="J16" s="55">
        <v>0.5</v>
      </c>
      <c r="K16" s="11" t="s">
        <v>3</v>
      </c>
      <c r="L16" s="12"/>
      <c r="M16" s="6"/>
      <c r="N16" s="6"/>
      <c r="O16" s="7"/>
      <c r="P16" s="1"/>
      <c r="Q16" s="50"/>
      <c r="R16" s="2"/>
      <c r="S16" s="2"/>
      <c r="T16" s="2"/>
      <c r="U16" s="2"/>
      <c r="V16" s="2"/>
      <c r="W16" s="2"/>
      <c r="X16" s="2"/>
      <c r="Y16" s="2"/>
      <c r="Z16" s="2"/>
      <c r="AA16" s="2"/>
      <c r="AB16" s="5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1:86" ht="7.5" customHeight="1" thickBot="1" x14ac:dyDescent="0.3">
      <c r="A17" s="1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1"/>
      <c r="Q17" s="50"/>
      <c r="R17" s="2"/>
      <c r="S17" s="2"/>
      <c r="T17" s="2"/>
      <c r="U17" s="2"/>
      <c r="V17" s="2"/>
      <c r="W17" s="2"/>
      <c r="X17" s="2"/>
      <c r="Y17" s="2"/>
      <c r="Z17" s="2"/>
      <c r="AA17" s="2"/>
      <c r="AB17" s="5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1:86" ht="15.75" thickBot="1" x14ac:dyDescent="0.3">
      <c r="A18" s="1"/>
      <c r="B18" s="5"/>
      <c r="C18" s="6"/>
      <c r="D18" s="6"/>
      <c r="E18" s="6" t="s">
        <v>4</v>
      </c>
      <c r="F18" s="6"/>
      <c r="G18" s="6"/>
      <c r="H18" s="6"/>
      <c r="I18" s="6"/>
      <c r="J18" s="55">
        <v>8</v>
      </c>
      <c r="K18" s="11" t="s">
        <v>5</v>
      </c>
      <c r="L18" s="12"/>
      <c r="M18" s="6"/>
      <c r="N18" s="6"/>
      <c r="O18" s="7"/>
      <c r="P18" s="1"/>
      <c r="Q18" s="50"/>
      <c r="R18" s="2"/>
      <c r="S18" s="2"/>
      <c r="T18" s="2"/>
      <c r="U18" s="2"/>
      <c r="V18" s="2"/>
      <c r="W18" s="2"/>
      <c r="X18" s="2"/>
      <c r="Y18" s="2"/>
      <c r="Z18" s="2"/>
      <c r="AA18" s="2"/>
      <c r="AB18" s="5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86" ht="7.5" customHeight="1" x14ac:dyDescent="0.25">
      <c r="A19" s="1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1"/>
      <c r="Q19" s="50"/>
      <c r="R19" s="2"/>
      <c r="S19" s="2"/>
      <c r="T19" s="2"/>
      <c r="U19" s="2"/>
      <c r="V19" s="2"/>
      <c r="W19" s="2"/>
      <c r="X19" s="2"/>
      <c r="Y19" s="2"/>
      <c r="Z19" s="2"/>
      <c r="AA19" s="2"/>
      <c r="AB19" s="5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1:86" x14ac:dyDescent="0.25">
      <c r="A20" s="1"/>
      <c r="B20" s="5"/>
      <c r="C20" s="6"/>
      <c r="D20" s="6"/>
      <c r="E20" s="6" t="s">
        <v>6</v>
      </c>
      <c r="F20" s="6"/>
      <c r="G20" s="6"/>
      <c r="H20" s="6"/>
      <c r="I20" s="6"/>
      <c r="J20" s="6"/>
      <c r="K20" s="27">
        <f>M144</f>
        <v>5.3149366666666691E-2</v>
      </c>
      <c r="L20" s="6" t="s">
        <v>8</v>
      </c>
      <c r="M20" s="6"/>
      <c r="N20" s="6"/>
      <c r="O20" s="7"/>
      <c r="P20" s="1"/>
      <c r="Q20" s="50"/>
      <c r="R20" s="2"/>
      <c r="S20" s="2"/>
      <c r="T20" s="2"/>
      <c r="U20" s="2"/>
      <c r="V20" s="2"/>
      <c r="W20" s="2"/>
      <c r="X20" s="2"/>
      <c r="Y20" s="2"/>
      <c r="Z20" s="2"/>
      <c r="AA20" s="2"/>
      <c r="AB20" s="5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1:86" ht="7.5" customHeight="1" x14ac:dyDescent="0.25">
      <c r="A21" s="1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1"/>
      <c r="Q21" s="50"/>
      <c r="R21" s="2"/>
      <c r="S21" s="2"/>
      <c r="T21" s="2"/>
      <c r="U21" s="2"/>
      <c r="V21" s="2"/>
      <c r="W21" s="2"/>
      <c r="X21" s="2"/>
      <c r="Y21" s="2"/>
      <c r="Z21" s="2"/>
      <c r="AA21" s="2"/>
      <c r="AB21" s="5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1:86" x14ac:dyDescent="0.25">
      <c r="A22" s="1"/>
      <c r="B22" s="5"/>
      <c r="C22" s="6"/>
      <c r="D22" s="6" t="s">
        <v>9</v>
      </c>
      <c r="E22" s="6"/>
      <c r="F22" s="6"/>
      <c r="G22" s="6"/>
      <c r="H22" s="6"/>
      <c r="I22" s="6"/>
      <c r="J22" s="6"/>
      <c r="K22" s="6">
        <f>M121</f>
        <v>7.5000000000000015E-3</v>
      </c>
      <c r="L22" s="6" t="s">
        <v>8</v>
      </c>
      <c r="M22" s="6"/>
      <c r="N22" s="6"/>
      <c r="O22" s="7"/>
      <c r="P22" s="1"/>
      <c r="Q22" s="50"/>
      <c r="R22" s="2"/>
      <c r="S22" s="2"/>
      <c r="T22" s="2"/>
      <c r="U22" s="2"/>
      <c r="V22" s="2"/>
      <c r="W22" s="2"/>
      <c r="X22" s="2"/>
      <c r="Y22" s="2"/>
      <c r="Z22" s="2"/>
      <c r="AA22" s="2"/>
      <c r="AB22" s="5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1:86" ht="7.5" customHeight="1" thickBot="1" x14ac:dyDescent="0.3">
      <c r="A23" s="1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1"/>
      <c r="Q23" s="50"/>
      <c r="R23" s="2"/>
      <c r="S23" s="2"/>
      <c r="T23" s="2"/>
      <c r="U23" s="2"/>
      <c r="V23" s="2"/>
      <c r="W23" s="2"/>
      <c r="X23" s="2"/>
      <c r="Y23" s="2"/>
      <c r="Z23" s="2"/>
      <c r="AA23" s="2"/>
      <c r="AB23" s="5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1:86" ht="15.75" thickBot="1" x14ac:dyDescent="0.3">
      <c r="A24" s="1"/>
      <c r="B24" s="5"/>
      <c r="C24" s="6"/>
      <c r="D24" s="6" t="s">
        <v>11</v>
      </c>
      <c r="E24" s="6"/>
      <c r="F24" s="6"/>
      <c r="G24" s="6"/>
      <c r="H24" s="6"/>
      <c r="I24" s="6"/>
      <c r="J24" s="6"/>
      <c r="K24" s="56">
        <v>0</v>
      </c>
      <c r="L24" s="6" t="s">
        <v>8</v>
      </c>
      <c r="M24" s="6"/>
      <c r="N24" s="6"/>
      <c r="O24" s="7"/>
      <c r="P24" s="1"/>
      <c r="Q24" s="50"/>
      <c r="R24" s="2"/>
      <c r="S24" s="2"/>
      <c r="T24" s="2"/>
      <c r="U24" s="2"/>
      <c r="V24" s="2"/>
      <c r="W24" s="2"/>
      <c r="X24" s="2"/>
      <c r="Y24" s="2"/>
      <c r="Z24" s="2"/>
      <c r="AA24" s="2"/>
      <c r="AB24" s="5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1:86" ht="7.5" customHeight="1" x14ac:dyDescent="0.25">
      <c r="A25" s="1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1"/>
      <c r="Q25" s="50"/>
      <c r="R25" s="2"/>
      <c r="S25" s="2"/>
      <c r="T25" s="2"/>
      <c r="U25" s="2"/>
      <c r="V25" s="2"/>
      <c r="W25" s="2"/>
      <c r="X25" s="2"/>
      <c r="Y25" s="2"/>
      <c r="Z25" s="2"/>
      <c r="AA25" s="2"/>
      <c r="AB25" s="5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1:86" x14ac:dyDescent="0.25">
      <c r="A26" s="1"/>
      <c r="B26" s="5"/>
      <c r="C26" s="25" t="s">
        <v>10</v>
      </c>
      <c r="D26" s="25"/>
      <c r="E26" s="25"/>
      <c r="F26" s="25"/>
      <c r="G26" s="25"/>
      <c r="H26" s="25"/>
      <c r="I26" s="25"/>
      <c r="J26" s="25"/>
      <c r="K26" s="25"/>
      <c r="L26" s="25"/>
      <c r="M26" s="30">
        <f>K24+K22+K20</f>
        <v>6.064936666666669E-2</v>
      </c>
      <c r="N26" s="6" t="s">
        <v>8</v>
      </c>
      <c r="O26" s="7"/>
      <c r="P26" s="1"/>
      <c r="Q26" s="50"/>
      <c r="R26" s="2"/>
      <c r="S26" s="2"/>
      <c r="T26" s="2"/>
      <c r="U26" s="2"/>
      <c r="V26" s="2"/>
      <c r="W26" s="2"/>
      <c r="X26" s="2"/>
      <c r="Y26" s="2"/>
      <c r="Z26" s="2"/>
      <c r="AA26" s="2"/>
      <c r="AB26" s="5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1:86" ht="15.75" thickBot="1" x14ac:dyDescent="0.3">
      <c r="A27" s="1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1"/>
      <c r="Q27" s="50"/>
      <c r="R27" s="2"/>
      <c r="S27" s="2"/>
      <c r="T27" s="2"/>
      <c r="U27" s="2"/>
      <c r="V27" s="2"/>
      <c r="W27" s="2"/>
      <c r="X27" s="2"/>
      <c r="Y27" s="2"/>
      <c r="Z27" s="2"/>
      <c r="AA27" s="2"/>
      <c r="AB27" s="5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1:86" ht="15.75" thickBot="1" x14ac:dyDescent="0.3">
      <c r="A28" s="1"/>
      <c r="B28" s="5"/>
      <c r="C28" s="25" t="s">
        <v>14</v>
      </c>
      <c r="D28" s="25"/>
      <c r="E28" s="25"/>
      <c r="F28" s="25"/>
      <c r="G28" s="25"/>
      <c r="H28" s="25"/>
      <c r="I28" s="25"/>
      <c r="J28" s="25"/>
      <c r="K28" s="25"/>
      <c r="L28" s="25"/>
      <c r="M28" s="29">
        <f>M10/M26</f>
        <v>9819.9211753241689</v>
      </c>
      <c r="N28" s="11" t="s">
        <v>5</v>
      </c>
      <c r="O28" s="7"/>
      <c r="P28" s="1"/>
      <c r="Q28" s="50"/>
      <c r="R28" s="2"/>
      <c r="S28" s="2"/>
      <c r="T28" s="2"/>
      <c r="U28" s="2"/>
      <c r="V28" s="2"/>
      <c r="W28" s="2"/>
      <c r="X28" s="2"/>
      <c r="Y28" s="2"/>
      <c r="Z28" s="2"/>
      <c r="AA28" s="2"/>
      <c r="AB28" s="5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1:86" x14ac:dyDescent="0.25">
      <c r="A29" s="1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28">
        <f>M28/24</f>
        <v>409.16338230517368</v>
      </c>
      <c r="N29" s="6" t="s">
        <v>15</v>
      </c>
      <c r="O29" s="7"/>
      <c r="P29" s="1"/>
      <c r="Q29" s="50"/>
      <c r="R29" s="2"/>
      <c r="S29" s="2"/>
      <c r="T29" s="2"/>
      <c r="U29" s="2"/>
      <c r="V29" s="2"/>
      <c r="W29" s="2"/>
      <c r="X29" s="2"/>
      <c r="Y29" s="2"/>
      <c r="Z29" s="2"/>
      <c r="AA29" s="2"/>
      <c r="AB29" s="5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1:86" ht="15.75" thickBot="1" x14ac:dyDescent="0.3">
      <c r="A30" s="1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"/>
      <c r="Q30" s="52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4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1:8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1:86" x14ac:dyDescent="0.25">
      <c r="A32" s="1"/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4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1:86" ht="21" x14ac:dyDescent="0.35">
      <c r="A33" s="1"/>
      <c r="B33" s="41"/>
      <c r="C33" s="3" t="s">
        <v>17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1:86" x14ac:dyDescent="0.25">
      <c r="A34" s="1"/>
      <c r="B34" s="4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x14ac:dyDescent="0.25">
      <c r="A35" s="1"/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1:86" x14ac:dyDescent="0.25">
      <c r="A36" s="1"/>
      <c r="B36" s="31"/>
      <c r="C36" s="34" t="s">
        <v>16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1:86" x14ac:dyDescent="0.25">
      <c r="A37" s="1"/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x14ac:dyDescent="0.25">
      <c r="A38" s="1"/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3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1:86" x14ac:dyDescent="0.25">
      <c r="A39" s="1"/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3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x14ac:dyDescent="0.25">
      <c r="A40" s="1"/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3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x14ac:dyDescent="0.25">
      <c r="A41" s="1"/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3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x14ac:dyDescent="0.25">
      <c r="A42" s="1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3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x14ac:dyDescent="0.25">
      <c r="A43" s="1"/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3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x14ac:dyDescent="0.25">
      <c r="A44" s="1"/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3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x14ac:dyDescent="0.25">
      <c r="A45" s="1"/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3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x14ac:dyDescent="0.25">
      <c r="A46" s="1"/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3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x14ac:dyDescent="0.25">
      <c r="A47" s="1"/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3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x14ac:dyDescent="0.25">
      <c r="A48" s="1"/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3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x14ac:dyDescent="0.25">
      <c r="A49" s="1"/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3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x14ac:dyDescent="0.25">
      <c r="A50" s="1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x14ac:dyDescent="0.25">
      <c r="A51" s="1"/>
      <c r="B51" s="31"/>
      <c r="C51" s="43"/>
      <c r="D51" s="43"/>
      <c r="E51" s="43"/>
      <c r="F51" s="43"/>
      <c r="G51" s="43"/>
      <c r="H51" s="43"/>
      <c r="I51" s="43" t="s">
        <v>18</v>
      </c>
      <c r="J51" s="43"/>
      <c r="K51" s="43" t="s">
        <v>19</v>
      </c>
      <c r="L51" s="43"/>
      <c r="M51" s="44" t="s">
        <v>20</v>
      </c>
      <c r="N51" s="43"/>
      <c r="O51" s="3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x14ac:dyDescent="0.25">
      <c r="A52" s="1"/>
      <c r="B52" s="31"/>
      <c r="C52" s="45"/>
      <c r="D52" s="45" t="s">
        <v>21</v>
      </c>
      <c r="E52" s="45"/>
      <c r="F52" s="45"/>
      <c r="G52" s="45"/>
      <c r="H52" s="45"/>
      <c r="I52" s="45">
        <v>6</v>
      </c>
      <c r="J52" s="45"/>
      <c r="K52" s="45">
        <v>1.8</v>
      </c>
      <c r="L52" s="45"/>
      <c r="M52" s="45">
        <f>I52*K52</f>
        <v>10.8</v>
      </c>
      <c r="N52" s="45"/>
      <c r="O52" s="3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x14ac:dyDescent="0.25">
      <c r="A53" s="1"/>
      <c r="B53" s="31"/>
      <c r="C53" s="45"/>
      <c r="D53" s="45" t="s">
        <v>22</v>
      </c>
      <c r="E53" s="45"/>
      <c r="F53" s="45"/>
      <c r="G53" s="45"/>
      <c r="H53" s="45"/>
      <c r="I53" s="45">
        <v>13.6</v>
      </c>
      <c r="J53" s="45"/>
      <c r="K53" s="45">
        <v>1.5</v>
      </c>
      <c r="L53" s="45"/>
      <c r="M53" s="45">
        <f t="shared" ref="M53:M73" si="0">I53*K53</f>
        <v>20.399999999999999</v>
      </c>
      <c r="N53" s="45"/>
      <c r="O53" s="3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x14ac:dyDescent="0.25">
      <c r="A54" s="1"/>
      <c r="B54" s="31"/>
      <c r="C54" s="45"/>
      <c r="D54" s="45" t="s">
        <v>23</v>
      </c>
      <c r="E54" s="45"/>
      <c r="F54" s="45"/>
      <c r="G54" s="45"/>
      <c r="H54" s="45"/>
      <c r="I54" s="45">
        <v>82</v>
      </c>
      <c r="J54" s="45"/>
      <c r="K54" s="45">
        <v>0.2</v>
      </c>
      <c r="L54" s="45"/>
      <c r="M54" s="45">
        <f t="shared" si="0"/>
        <v>16.400000000000002</v>
      </c>
      <c r="N54" s="45"/>
      <c r="O54" s="3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x14ac:dyDescent="0.25">
      <c r="A55" s="1"/>
      <c r="B55" s="31"/>
      <c r="C55" s="45"/>
      <c r="D55" s="45" t="s">
        <v>22</v>
      </c>
      <c r="E55" s="45"/>
      <c r="F55" s="45"/>
      <c r="G55" s="45"/>
      <c r="H55" s="45"/>
      <c r="I55" s="45">
        <v>13.6</v>
      </c>
      <c r="J55" s="45"/>
      <c r="K55" s="45">
        <v>0.3</v>
      </c>
      <c r="L55" s="45"/>
      <c r="M55" s="45">
        <f t="shared" si="0"/>
        <v>4.08</v>
      </c>
      <c r="N55" s="45"/>
      <c r="O55" s="3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1:86" x14ac:dyDescent="0.25">
      <c r="A56" s="1"/>
      <c r="B56" s="31"/>
      <c r="C56" s="45"/>
      <c r="D56" s="45" t="s">
        <v>24</v>
      </c>
      <c r="E56" s="45"/>
      <c r="F56" s="45"/>
      <c r="G56" s="45"/>
      <c r="H56" s="45"/>
      <c r="I56" s="45">
        <v>134</v>
      </c>
      <c r="J56" s="45"/>
      <c r="K56" s="45">
        <v>0.2</v>
      </c>
      <c r="L56" s="45"/>
      <c r="M56" s="45">
        <f t="shared" si="0"/>
        <v>26.8</v>
      </c>
      <c r="N56" s="45"/>
      <c r="O56" s="3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x14ac:dyDescent="0.25">
      <c r="A57" s="1"/>
      <c r="B57" s="31"/>
      <c r="C57" s="45"/>
      <c r="D57" s="45" t="s">
        <v>22</v>
      </c>
      <c r="E57" s="45"/>
      <c r="F57" s="45"/>
      <c r="G57" s="45"/>
      <c r="H57" s="45"/>
      <c r="I57" s="45">
        <v>13.6</v>
      </c>
      <c r="J57" s="45"/>
      <c r="K57" s="45">
        <v>0.3</v>
      </c>
      <c r="L57" s="45"/>
      <c r="M57" s="45">
        <f t="shared" si="0"/>
        <v>4.08</v>
      </c>
      <c r="N57" s="45"/>
      <c r="O57" s="3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1:86" x14ac:dyDescent="0.25">
      <c r="A58" s="1"/>
      <c r="B58" s="31"/>
      <c r="C58" s="45"/>
      <c r="D58" s="45" t="s">
        <v>25</v>
      </c>
      <c r="E58" s="45"/>
      <c r="F58" s="45"/>
      <c r="G58" s="45"/>
      <c r="H58" s="45"/>
      <c r="I58" s="45">
        <v>134</v>
      </c>
      <c r="J58" s="45"/>
      <c r="K58" s="45">
        <v>0.2</v>
      </c>
      <c r="L58" s="45"/>
      <c r="M58" s="45">
        <f t="shared" si="0"/>
        <v>26.8</v>
      </c>
      <c r="N58" s="45"/>
      <c r="O58" s="3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1:86" x14ac:dyDescent="0.25">
      <c r="A59" s="1"/>
      <c r="B59" s="31"/>
      <c r="C59" s="45"/>
      <c r="D59" s="45" t="s">
        <v>22</v>
      </c>
      <c r="E59" s="45"/>
      <c r="F59" s="45"/>
      <c r="G59" s="45"/>
      <c r="H59" s="45"/>
      <c r="I59" s="45">
        <v>13.6</v>
      </c>
      <c r="J59" s="45"/>
      <c r="K59" s="45">
        <v>0.3</v>
      </c>
      <c r="L59" s="45"/>
      <c r="M59" s="45">
        <f t="shared" si="0"/>
        <v>4.08</v>
      </c>
      <c r="N59" s="45"/>
      <c r="O59" s="3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1:86" x14ac:dyDescent="0.25">
      <c r="A60" s="1"/>
      <c r="B60" s="31"/>
      <c r="C60" s="45"/>
      <c r="D60" s="45" t="s">
        <v>26</v>
      </c>
      <c r="E60" s="45"/>
      <c r="F60" s="45"/>
      <c r="G60" s="45"/>
      <c r="H60" s="45"/>
      <c r="I60" s="45">
        <v>134</v>
      </c>
      <c r="J60" s="45"/>
      <c r="K60" s="45">
        <v>0.2</v>
      </c>
      <c r="L60" s="45"/>
      <c r="M60" s="45">
        <f t="shared" si="0"/>
        <v>26.8</v>
      </c>
      <c r="N60" s="45"/>
      <c r="O60" s="3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1:86" x14ac:dyDescent="0.25">
      <c r="A61" s="1"/>
      <c r="B61" s="31"/>
      <c r="C61" s="45"/>
      <c r="D61" s="45" t="s">
        <v>22</v>
      </c>
      <c r="E61" s="45"/>
      <c r="F61" s="45"/>
      <c r="G61" s="45"/>
      <c r="H61" s="45"/>
      <c r="I61" s="45">
        <v>13.6</v>
      </c>
      <c r="J61" s="45"/>
      <c r="K61" s="45">
        <v>0.3</v>
      </c>
      <c r="L61" s="45"/>
      <c r="M61" s="45">
        <f t="shared" si="0"/>
        <v>4.08</v>
      </c>
      <c r="N61" s="45"/>
      <c r="O61" s="3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1:86" x14ac:dyDescent="0.25">
      <c r="A62" s="1"/>
      <c r="B62" s="31"/>
      <c r="C62" s="45"/>
      <c r="D62" s="45" t="s">
        <v>27</v>
      </c>
      <c r="E62" s="45"/>
      <c r="F62" s="45"/>
      <c r="G62" s="45"/>
      <c r="H62" s="45"/>
      <c r="I62" s="45">
        <v>13.6</v>
      </c>
      <c r="J62" s="45"/>
      <c r="K62" s="45">
        <v>0.2</v>
      </c>
      <c r="L62" s="45"/>
      <c r="M62" s="45">
        <f t="shared" si="0"/>
        <v>2.72</v>
      </c>
      <c r="N62" s="45"/>
      <c r="O62" s="3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x14ac:dyDescent="0.25">
      <c r="A63" s="1"/>
      <c r="B63" s="31"/>
      <c r="C63" s="45"/>
      <c r="D63" s="45" t="s">
        <v>22</v>
      </c>
      <c r="E63" s="45"/>
      <c r="F63" s="45"/>
      <c r="G63" s="45"/>
      <c r="H63" s="45"/>
      <c r="I63" s="45">
        <v>13.6</v>
      </c>
      <c r="J63" s="45"/>
      <c r="K63" s="45">
        <v>1.5</v>
      </c>
      <c r="L63" s="45"/>
      <c r="M63" s="45">
        <f t="shared" si="0"/>
        <v>20.399999999999999</v>
      </c>
      <c r="N63" s="45"/>
      <c r="O63" s="3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x14ac:dyDescent="0.25">
      <c r="A64" s="1"/>
      <c r="B64" s="31"/>
      <c r="C64" s="45"/>
      <c r="D64" s="45" t="s">
        <v>28</v>
      </c>
      <c r="E64" s="45"/>
      <c r="F64" s="45"/>
      <c r="G64" s="45"/>
      <c r="H64" s="45"/>
      <c r="I64" s="45">
        <v>82</v>
      </c>
      <c r="J64" s="45"/>
      <c r="K64" s="45">
        <v>0.2</v>
      </c>
      <c r="L64" s="45"/>
      <c r="M64" s="45">
        <f t="shared" si="0"/>
        <v>16.400000000000002</v>
      </c>
      <c r="N64" s="45"/>
      <c r="O64" s="3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x14ac:dyDescent="0.25">
      <c r="A65" s="1"/>
      <c r="B65" s="31"/>
      <c r="C65" s="45"/>
      <c r="D65" s="45" t="s">
        <v>22</v>
      </c>
      <c r="E65" s="45"/>
      <c r="F65" s="45"/>
      <c r="G65" s="45"/>
      <c r="H65" s="45"/>
      <c r="I65" s="45">
        <v>13.6</v>
      </c>
      <c r="J65" s="45"/>
      <c r="K65" s="45">
        <v>0.3</v>
      </c>
      <c r="L65" s="45"/>
      <c r="M65" s="45">
        <f t="shared" si="0"/>
        <v>4.08</v>
      </c>
      <c r="N65" s="45"/>
      <c r="O65" s="3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x14ac:dyDescent="0.25">
      <c r="A66" s="1"/>
      <c r="B66" s="31"/>
      <c r="C66" s="45"/>
      <c r="D66" s="45" t="s">
        <v>24</v>
      </c>
      <c r="E66" s="45"/>
      <c r="F66" s="45"/>
      <c r="G66" s="45"/>
      <c r="H66" s="45"/>
      <c r="I66" s="45">
        <v>134</v>
      </c>
      <c r="J66" s="45"/>
      <c r="K66" s="45">
        <v>0.2</v>
      </c>
      <c r="L66" s="45"/>
      <c r="M66" s="45">
        <f t="shared" si="0"/>
        <v>26.8</v>
      </c>
      <c r="N66" s="45"/>
      <c r="O66" s="3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x14ac:dyDescent="0.25">
      <c r="A67" s="1"/>
      <c r="B67" s="31"/>
      <c r="C67" s="45"/>
      <c r="D67" s="45" t="s">
        <v>22</v>
      </c>
      <c r="E67" s="45"/>
      <c r="F67" s="45"/>
      <c r="G67" s="45"/>
      <c r="H67" s="45"/>
      <c r="I67" s="45">
        <v>13.6</v>
      </c>
      <c r="J67" s="45"/>
      <c r="K67" s="45">
        <v>0.3</v>
      </c>
      <c r="L67" s="45"/>
      <c r="M67" s="45">
        <f t="shared" si="0"/>
        <v>4.08</v>
      </c>
      <c r="N67" s="45"/>
      <c r="O67" s="3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x14ac:dyDescent="0.25">
      <c r="A68" s="1"/>
      <c r="B68" s="31"/>
      <c r="C68" s="45"/>
      <c r="D68" s="45" t="s">
        <v>25</v>
      </c>
      <c r="E68" s="45"/>
      <c r="F68" s="45"/>
      <c r="G68" s="45"/>
      <c r="H68" s="45"/>
      <c r="I68" s="45">
        <v>134</v>
      </c>
      <c r="J68" s="45"/>
      <c r="K68" s="45">
        <v>0.2</v>
      </c>
      <c r="L68" s="45"/>
      <c r="M68" s="45">
        <f t="shared" si="0"/>
        <v>26.8</v>
      </c>
      <c r="N68" s="45"/>
      <c r="O68" s="3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x14ac:dyDescent="0.25">
      <c r="A69" s="1"/>
      <c r="B69" s="31"/>
      <c r="C69" s="45"/>
      <c r="D69" s="45" t="s">
        <v>22</v>
      </c>
      <c r="E69" s="45"/>
      <c r="F69" s="45"/>
      <c r="G69" s="45"/>
      <c r="H69" s="45"/>
      <c r="I69" s="45">
        <v>13.6</v>
      </c>
      <c r="J69" s="45"/>
      <c r="K69" s="45">
        <v>0.3</v>
      </c>
      <c r="L69" s="45"/>
      <c r="M69" s="45">
        <f t="shared" si="0"/>
        <v>4.08</v>
      </c>
      <c r="N69" s="45"/>
      <c r="O69" s="3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x14ac:dyDescent="0.25">
      <c r="A70" s="1"/>
      <c r="B70" s="31"/>
      <c r="C70" s="45"/>
      <c r="D70" s="45" t="s">
        <v>26</v>
      </c>
      <c r="E70" s="45"/>
      <c r="F70" s="45"/>
      <c r="G70" s="45"/>
      <c r="H70" s="45"/>
      <c r="I70" s="45">
        <v>134</v>
      </c>
      <c r="J70" s="45"/>
      <c r="K70" s="45">
        <v>0.2</v>
      </c>
      <c r="L70" s="45"/>
      <c r="M70" s="45">
        <f t="shared" si="0"/>
        <v>26.8</v>
      </c>
      <c r="N70" s="45"/>
      <c r="O70" s="3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x14ac:dyDescent="0.25">
      <c r="A71" s="1"/>
      <c r="B71" s="31"/>
      <c r="C71" s="45"/>
      <c r="D71" s="45" t="s">
        <v>22</v>
      </c>
      <c r="E71" s="45"/>
      <c r="F71" s="45"/>
      <c r="G71" s="45"/>
      <c r="H71" s="45"/>
      <c r="I71" s="45">
        <v>13.6</v>
      </c>
      <c r="J71" s="45"/>
      <c r="K71" s="45">
        <v>0.3</v>
      </c>
      <c r="L71" s="45"/>
      <c r="M71" s="45">
        <f t="shared" si="0"/>
        <v>4.08</v>
      </c>
      <c r="N71" s="45"/>
      <c r="O71" s="3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1:86" x14ac:dyDescent="0.25">
      <c r="A72" s="1"/>
      <c r="B72" s="31"/>
      <c r="C72" s="45"/>
      <c r="D72" s="45" t="s">
        <v>27</v>
      </c>
      <c r="E72" s="45"/>
      <c r="F72" s="45"/>
      <c r="G72" s="45"/>
      <c r="H72" s="45"/>
      <c r="I72" s="45">
        <v>13.6</v>
      </c>
      <c r="J72" s="45"/>
      <c r="K72" s="45">
        <v>0.2</v>
      </c>
      <c r="L72" s="45"/>
      <c r="M72" s="45">
        <f t="shared" si="0"/>
        <v>2.72</v>
      </c>
      <c r="N72" s="45"/>
      <c r="O72" s="3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x14ac:dyDescent="0.25">
      <c r="A73" s="1"/>
      <c r="B73" s="31"/>
      <c r="C73" s="45"/>
      <c r="D73" s="45" t="s">
        <v>22</v>
      </c>
      <c r="E73" s="45"/>
      <c r="F73" s="45"/>
      <c r="G73" s="45"/>
      <c r="H73" s="45"/>
      <c r="I73" s="45">
        <v>13.6</v>
      </c>
      <c r="J73" s="45"/>
      <c r="K73" s="45">
        <v>0.4</v>
      </c>
      <c r="L73" s="45"/>
      <c r="M73" s="45">
        <f t="shared" si="0"/>
        <v>5.44</v>
      </c>
      <c r="N73" s="45"/>
      <c r="O73" s="3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1:86" x14ac:dyDescent="0.25">
      <c r="A74" s="1"/>
      <c r="B74" s="31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3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1:86" x14ac:dyDescent="0.25">
      <c r="A75" s="1"/>
      <c r="B75" s="31"/>
      <c r="C75" s="45"/>
      <c r="D75" s="45"/>
      <c r="E75" s="45"/>
      <c r="F75" s="45"/>
      <c r="G75" s="45"/>
      <c r="H75" s="45"/>
      <c r="I75" s="45"/>
      <c r="J75" s="45"/>
      <c r="K75" s="46">
        <f>SUM(K52:K73)</f>
        <v>9.6</v>
      </c>
      <c r="L75" s="45"/>
      <c r="M75" s="46">
        <f>SUM(M52:M73)</f>
        <v>288.72000000000008</v>
      </c>
      <c r="N75" s="45"/>
      <c r="O75" s="3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1:86" x14ac:dyDescent="0.25">
      <c r="A76" s="1"/>
      <c r="B76" s="31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3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1:86" x14ac:dyDescent="0.25">
      <c r="A77" s="1"/>
      <c r="B77" s="31"/>
      <c r="C77" s="45"/>
      <c r="D77" s="45" t="s">
        <v>29</v>
      </c>
      <c r="E77" s="45"/>
      <c r="F77" s="45"/>
      <c r="G77" s="45"/>
      <c r="H77" s="45"/>
      <c r="I77" s="45"/>
      <c r="J77" s="45"/>
      <c r="K77" s="45">
        <v>1</v>
      </c>
      <c r="L77" s="45"/>
      <c r="M77" s="47">
        <f>M75/K75</f>
        <v>30.07500000000001</v>
      </c>
      <c r="N77" s="45"/>
      <c r="O77" s="3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1:86" x14ac:dyDescent="0.25">
      <c r="A78" s="1"/>
      <c r="B78" s="31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3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1:86" x14ac:dyDescent="0.25">
      <c r="A79" s="1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1:86" x14ac:dyDescent="0.25">
      <c r="A80" s="1"/>
      <c r="B80" s="31"/>
      <c r="C80" s="34" t="s">
        <v>30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x14ac:dyDescent="0.25">
      <c r="A81" s="1"/>
      <c r="B81" s="3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x14ac:dyDescent="0.25">
      <c r="A82" s="1"/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x14ac:dyDescent="0.25">
      <c r="A83" s="1"/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x14ac:dyDescent="0.25">
      <c r="A84" s="1"/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x14ac:dyDescent="0.25">
      <c r="A85" s="1"/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x14ac:dyDescent="0.25">
      <c r="A86" s="1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spans="1:86" x14ac:dyDescent="0.25">
      <c r="A87" s="1"/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spans="1:86" x14ac:dyDescent="0.25">
      <c r="A88" s="1"/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spans="1:86" x14ac:dyDescent="0.25">
      <c r="A89" s="1"/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spans="1:86" x14ac:dyDescent="0.25">
      <c r="A90" s="1"/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spans="1:86" x14ac:dyDescent="0.25">
      <c r="A91" s="1"/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x14ac:dyDescent="0.25">
      <c r="A92" s="1"/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spans="1:86" x14ac:dyDescent="0.25">
      <c r="A93" s="1"/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 x14ac:dyDescent="0.25">
      <c r="A94" s="1"/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spans="1:86" x14ac:dyDescent="0.25">
      <c r="A95" s="1"/>
      <c r="B95" s="31"/>
      <c r="C95" s="43"/>
      <c r="D95" s="43"/>
      <c r="E95" s="43"/>
      <c r="F95" s="43"/>
      <c r="G95" s="43"/>
      <c r="H95" s="43"/>
      <c r="I95" s="43" t="s">
        <v>18</v>
      </c>
      <c r="J95" s="43"/>
      <c r="K95" s="43" t="s">
        <v>19</v>
      </c>
      <c r="L95" s="43"/>
      <c r="M95" s="43" t="s">
        <v>20</v>
      </c>
      <c r="N95" s="43"/>
      <c r="O95" s="3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spans="1:86" x14ac:dyDescent="0.25">
      <c r="A96" s="1"/>
      <c r="B96" s="31"/>
      <c r="C96" s="45"/>
      <c r="D96" s="45" t="s">
        <v>31</v>
      </c>
      <c r="E96" s="45"/>
      <c r="F96" s="45"/>
      <c r="G96" s="45"/>
      <c r="H96" s="45"/>
      <c r="I96" s="45">
        <v>0.2</v>
      </c>
      <c r="J96" s="45"/>
      <c r="K96" s="45">
        <v>23</v>
      </c>
      <c r="L96" s="45"/>
      <c r="M96" s="45">
        <f>I96*K96</f>
        <v>4.6000000000000005</v>
      </c>
      <c r="N96" s="45"/>
      <c r="O96" s="3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spans="1:86" x14ac:dyDescent="0.25">
      <c r="A97" s="1"/>
      <c r="B97" s="31"/>
      <c r="C97" s="45"/>
      <c r="D97" s="45" t="s">
        <v>32</v>
      </c>
      <c r="E97" s="45"/>
      <c r="F97" s="45"/>
      <c r="G97" s="45"/>
      <c r="H97" s="45"/>
      <c r="I97" s="45">
        <v>1.2999999999999999E-2</v>
      </c>
      <c r="J97" s="45"/>
      <c r="K97" s="45"/>
      <c r="L97" s="45"/>
      <c r="M97" s="45"/>
      <c r="N97" s="45"/>
      <c r="O97" s="3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spans="1:86" x14ac:dyDescent="0.25">
      <c r="A98" s="1"/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spans="1:86" x14ac:dyDescent="0.25">
      <c r="A99" s="1"/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spans="1:86" x14ac:dyDescent="0.25">
      <c r="A100" s="1"/>
      <c r="B100" s="31"/>
      <c r="C100" s="34" t="s">
        <v>33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spans="1:86" x14ac:dyDescent="0.25">
      <c r="A101" s="1"/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spans="1:86" x14ac:dyDescent="0.25">
      <c r="A102" s="1"/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spans="1:86" x14ac:dyDescent="0.25">
      <c r="A103" s="1"/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spans="1:86" x14ac:dyDescent="0.25">
      <c r="A104" s="1"/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spans="1:86" x14ac:dyDescent="0.25">
      <c r="A105" s="1"/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spans="1:86" x14ac:dyDescent="0.25">
      <c r="A106" s="1"/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spans="1:86" x14ac:dyDescent="0.25">
      <c r="A107" s="1"/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spans="1:86" x14ac:dyDescent="0.25">
      <c r="A108" s="1"/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spans="1:86" x14ac:dyDescent="0.25">
      <c r="A109" s="1"/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spans="1:86" x14ac:dyDescent="0.25">
      <c r="A110" s="1"/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x14ac:dyDescent="0.25">
      <c r="A111" s="1"/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spans="1:86" x14ac:dyDescent="0.25">
      <c r="A112" s="1"/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spans="1:86" x14ac:dyDescent="0.25">
      <c r="A113" s="1"/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spans="1:86" x14ac:dyDescent="0.25">
      <c r="A114" s="1"/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spans="1:86" x14ac:dyDescent="0.25">
      <c r="A115" s="1"/>
      <c r="B115" s="31"/>
      <c r="C115" s="43"/>
      <c r="D115" s="43"/>
      <c r="E115" s="43"/>
      <c r="F115" s="43"/>
      <c r="G115" s="43"/>
      <c r="H115" s="43"/>
      <c r="I115" s="43" t="s">
        <v>18</v>
      </c>
      <c r="J115" s="43"/>
      <c r="K115" s="43" t="s">
        <v>19</v>
      </c>
      <c r="L115" s="43"/>
      <c r="M115" s="43" t="s">
        <v>20</v>
      </c>
      <c r="N115" s="43"/>
      <c r="O115" s="3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spans="1:86" x14ac:dyDescent="0.25">
      <c r="A116" s="1"/>
      <c r="B116" s="31"/>
      <c r="C116" s="45"/>
      <c r="D116" s="45" t="s">
        <v>34</v>
      </c>
      <c r="E116" s="45"/>
      <c r="F116" s="45"/>
      <c r="G116" s="45"/>
      <c r="H116" s="45"/>
      <c r="I116" s="45">
        <v>0.1</v>
      </c>
      <c r="J116" s="45"/>
      <c r="K116" s="45">
        <v>1.5</v>
      </c>
      <c r="L116" s="45"/>
      <c r="M116" s="45">
        <f>I116*K116</f>
        <v>0.15000000000000002</v>
      </c>
      <c r="N116" s="45"/>
      <c r="O116" s="3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spans="1:86" x14ac:dyDescent="0.25">
      <c r="A117" s="1"/>
      <c r="B117" s="31"/>
      <c r="C117" s="45"/>
      <c r="D117" s="45" t="s">
        <v>35</v>
      </c>
      <c r="E117" s="45"/>
      <c r="F117" s="45"/>
      <c r="G117" s="45"/>
      <c r="H117" s="45"/>
      <c r="I117" s="45">
        <v>0</v>
      </c>
      <c r="J117" s="45"/>
      <c r="K117" s="45">
        <v>18.5</v>
      </c>
      <c r="L117" s="45"/>
      <c r="M117" s="45">
        <f>I117*K117</f>
        <v>0</v>
      </c>
      <c r="N117" s="45"/>
      <c r="O117" s="3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spans="1:86" x14ac:dyDescent="0.25">
      <c r="A118" s="1"/>
      <c r="B118" s="31"/>
      <c r="C118" s="45"/>
      <c r="D118" s="45"/>
      <c r="E118" s="45"/>
      <c r="F118" s="45"/>
      <c r="G118" s="45"/>
      <c r="H118" s="45"/>
      <c r="I118" s="45"/>
      <c r="J118" s="45"/>
      <c r="K118" s="48"/>
      <c r="L118" s="45"/>
      <c r="M118" s="48"/>
      <c r="N118" s="45"/>
      <c r="O118" s="3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spans="1:86" x14ac:dyDescent="0.25">
      <c r="A119" s="1"/>
      <c r="B119" s="31"/>
      <c r="C119" s="45"/>
      <c r="D119" s="45"/>
      <c r="E119" s="45"/>
      <c r="F119" s="45"/>
      <c r="G119" s="45"/>
      <c r="H119" s="45"/>
      <c r="I119" s="45"/>
      <c r="J119" s="45"/>
      <c r="K119" s="45">
        <f>SUM(K116:K117)</f>
        <v>20</v>
      </c>
      <c r="L119" s="45"/>
      <c r="M119" s="45">
        <f>SUM(M116:M117)</f>
        <v>0.15000000000000002</v>
      </c>
      <c r="N119" s="45"/>
      <c r="O119" s="3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spans="1:86" x14ac:dyDescent="0.25">
      <c r="A120" s="1"/>
      <c r="B120" s="31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3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spans="1:86" x14ac:dyDescent="0.25">
      <c r="A121" s="1"/>
      <c r="B121" s="31"/>
      <c r="C121" s="45"/>
      <c r="D121" s="45" t="s">
        <v>29</v>
      </c>
      <c r="E121" s="45"/>
      <c r="F121" s="45"/>
      <c r="G121" s="45"/>
      <c r="H121" s="45"/>
      <c r="I121" s="45"/>
      <c r="J121" s="45"/>
      <c r="K121" s="45">
        <v>1</v>
      </c>
      <c r="L121" s="45"/>
      <c r="M121" s="45">
        <f>M119/K119</f>
        <v>7.5000000000000015E-3</v>
      </c>
      <c r="N121" s="45"/>
      <c r="O121" s="3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spans="1:86" x14ac:dyDescent="0.25">
      <c r="A122" s="1"/>
      <c r="B122" s="31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3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spans="1:86" x14ac:dyDescent="0.25">
      <c r="A123" s="1"/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spans="1:86" x14ac:dyDescent="0.25">
      <c r="A124" s="1"/>
      <c r="B124" s="31"/>
      <c r="C124" s="45"/>
      <c r="D124" s="43" t="s">
        <v>10</v>
      </c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3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</row>
    <row r="125" spans="1:86" x14ac:dyDescent="0.25">
      <c r="A125" s="1"/>
      <c r="B125" s="31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3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spans="1:86" x14ac:dyDescent="0.25">
      <c r="A126" s="1"/>
      <c r="B126" s="31"/>
      <c r="C126" s="45"/>
      <c r="D126" s="45" t="s">
        <v>36</v>
      </c>
      <c r="E126" s="45"/>
      <c r="F126" s="45"/>
      <c r="G126" s="45"/>
      <c r="H126" s="45"/>
      <c r="I126" s="45"/>
      <c r="J126" s="45"/>
      <c r="K126" s="45"/>
      <c r="L126" s="45"/>
      <c r="M126" s="45">
        <f>J16</f>
        <v>0.5</v>
      </c>
      <c r="N126" s="45" t="s">
        <v>3</v>
      </c>
      <c r="O126" s="3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spans="1:86" x14ac:dyDescent="0.25">
      <c r="A127" s="1"/>
      <c r="B127" s="31"/>
      <c r="C127" s="45"/>
      <c r="D127" s="45" t="s">
        <v>37</v>
      </c>
      <c r="E127" s="45"/>
      <c r="F127" s="45"/>
      <c r="G127" s="45"/>
      <c r="H127" s="45"/>
      <c r="I127" s="45"/>
      <c r="J127" s="45"/>
      <c r="K127" s="45"/>
      <c r="L127" s="45"/>
      <c r="M127" s="45">
        <f>1/M126</f>
        <v>2</v>
      </c>
      <c r="N127" s="45" t="s">
        <v>38</v>
      </c>
      <c r="O127" s="3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spans="1:86" x14ac:dyDescent="0.25">
      <c r="A128" s="1"/>
      <c r="B128" s="31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>
        <f>M127*1000</f>
        <v>2000</v>
      </c>
      <c r="N128" s="45" t="s">
        <v>39</v>
      </c>
      <c r="O128" s="3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spans="1:86" x14ac:dyDescent="0.25">
      <c r="A129" s="1"/>
      <c r="B129" s="31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3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x14ac:dyDescent="0.25">
      <c r="A130" s="1"/>
      <c r="B130" s="31"/>
      <c r="C130" s="43"/>
      <c r="D130" s="43"/>
      <c r="E130" s="43"/>
      <c r="F130" s="43"/>
      <c r="G130" s="43"/>
      <c r="H130" s="43"/>
      <c r="I130" s="43" t="s">
        <v>18</v>
      </c>
      <c r="J130" s="43"/>
      <c r="K130" s="43" t="s">
        <v>19</v>
      </c>
      <c r="L130" s="43"/>
      <c r="M130" s="43" t="s">
        <v>20</v>
      </c>
      <c r="N130" s="43"/>
      <c r="O130" s="3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spans="1:86" x14ac:dyDescent="0.25">
      <c r="A131" s="1"/>
      <c r="B131" s="31"/>
      <c r="C131" s="45"/>
      <c r="D131" s="45" t="s">
        <v>16</v>
      </c>
      <c r="E131" s="45"/>
      <c r="F131" s="45"/>
      <c r="G131" s="45"/>
      <c r="H131" s="45"/>
      <c r="I131" s="47">
        <f>M77</f>
        <v>30.07500000000001</v>
      </c>
      <c r="J131" s="45"/>
      <c r="K131" s="45">
        <f>K75</f>
        <v>9.6</v>
      </c>
      <c r="L131" s="45"/>
      <c r="M131" s="45">
        <f>I131*K131</f>
        <v>288.72000000000008</v>
      </c>
      <c r="N131" s="45"/>
      <c r="O131" s="3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1:86" x14ac:dyDescent="0.25">
      <c r="A132" s="1"/>
      <c r="B132" s="31"/>
      <c r="C132" s="45"/>
      <c r="D132" s="45" t="s">
        <v>31</v>
      </c>
      <c r="E132" s="45"/>
      <c r="F132" s="45"/>
      <c r="G132" s="45"/>
      <c r="H132" s="45"/>
      <c r="I132" s="45">
        <f>I96</f>
        <v>0.2</v>
      </c>
      <c r="J132" s="45"/>
      <c r="K132" s="45">
        <f>K96</f>
        <v>23</v>
      </c>
      <c r="L132" s="45"/>
      <c r="M132" s="45">
        <f>I132*K132</f>
        <v>4.6000000000000005</v>
      </c>
      <c r="N132" s="45"/>
      <c r="O132" s="3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1:86" x14ac:dyDescent="0.25">
      <c r="A133" s="1"/>
      <c r="B133" s="31"/>
      <c r="C133" s="45"/>
      <c r="D133" s="45" t="s">
        <v>32</v>
      </c>
      <c r="E133" s="45"/>
      <c r="F133" s="45"/>
      <c r="G133" s="45"/>
      <c r="H133" s="45"/>
      <c r="I133" s="45">
        <v>1.2999999999999999E-2</v>
      </c>
      <c r="J133" s="45"/>
      <c r="K133" s="45">
        <f>M128-(K131+K132)</f>
        <v>1967.4</v>
      </c>
      <c r="L133" s="45"/>
      <c r="M133" s="47">
        <f>I133*K133</f>
        <v>25.5762</v>
      </c>
      <c r="N133" s="45"/>
      <c r="O133" s="3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1:86" x14ac:dyDescent="0.25">
      <c r="A134" s="1"/>
      <c r="B134" s="31"/>
      <c r="C134" s="45"/>
      <c r="D134" s="45"/>
      <c r="E134" s="45"/>
      <c r="F134" s="45"/>
      <c r="G134" s="45"/>
      <c r="H134" s="45"/>
      <c r="I134" s="45"/>
      <c r="J134" s="45"/>
      <c r="K134" s="48"/>
      <c r="L134" s="45"/>
      <c r="M134" s="48"/>
      <c r="N134" s="45"/>
      <c r="O134" s="3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1:86" x14ac:dyDescent="0.25">
      <c r="A135" s="1"/>
      <c r="B135" s="31"/>
      <c r="C135" s="45"/>
      <c r="D135" s="45"/>
      <c r="E135" s="45"/>
      <c r="F135" s="45"/>
      <c r="G135" s="45"/>
      <c r="H135" s="45"/>
      <c r="I135" s="45"/>
      <c r="J135" s="45"/>
      <c r="K135" s="45">
        <f>SUM(K131:K133)</f>
        <v>2000</v>
      </c>
      <c r="L135" s="45"/>
      <c r="M135" s="45">
        <f>SUM(M131:M133)</f>
        <v>318.89620000000014</v>
      </c>
      <c r="N135" s="45"/>
      <c r="O135" s="3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spans="1:86" x14ac:dyDescent="0.25">
      <c r="A136" s="1"/>
      <c r="B136" s="31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3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</row>
    <row r="137" spans="1:86" x14ac:dyDescent="0.25">
      <c r="A137" s="1"/>
      <c r="B137" s="31"/>
      <c r="C137" s="45"/>
      <c r="D137" s="45" t="s">
        <v>40</v>
      </c>
      <c r="E137" s="45"/>
      <c r="F137" s="45"/>
      <c r="G137" s="45"/>
      <c r="H137" s="45"/>
      <c r="I137" s="45"/>
      <c r="J137" s="45"/>
      <c r="K137" s="45">
        <v>1</v>
      </c>
      <c r="L137" s="45"/>
      <c r="M137" s="47">
        <f>M135/K135</f>
        <v>0.15944810000000006</v>
      </c>
      <c r="N137" s="45"/>
      <c r="O137" s="3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</row>
    <row r="138" spans="1:86" x14ac:dyDescent="0.25">
      <c r="A138" s="1"/>
      <c r="B138" s="31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7"/>
      <c r="N138" s="45"/>
      <c r="O138" s="3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spans="1:86" x14ac:dyDescent="0.25">
      <c r="A139" s="1"/>
      <c r="B139" s="3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49"/>
      <c r="N139" s="2"/>
      <c r="O139" s="3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spans="1:86" x14ac:dyDescent="0.25">
      <c r="A140" s="1"/>
      <c r="B140" s="31"/>
      <c r="C140" s="45"/>
      <c r="D140" s="43" t="s">
        <v>41</v>
      </c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3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spans="1:86" x14ac:dyDescent="0.25">
      <c r="A141" s="1"/>
      <c r="B141" s="31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3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spans="1:86" x14ac:dyDescent="0.25">
      <c r="A142" s="1"/>
      <c r="B142" s="31"/>
      <c r="C142" s="45"/>
      <c r="D142" s="45" t="s">
        <v>4</v>
      </c>
      <c r="E142" s="45"/>
      <c r="F142" s="45"/>
      <c r="G142" s="45"/>
      <c r="H142" s="45"/>
      <c r="I142" s="45"/>
      <c r="J142" s="45"/>
      <c r="K142" s="45"/>
      <c r="L142" s="45"/>
      <c r="M142" s="47">
        <f>J18</f>
        <v>8</v>
      </c>
      <c r="N142" s="45" t="s">
        <v>5</v>
      </c>
      <c r="O142" s="3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spans="1:86" x14ac:dyDescent="0.25">
      <c r="A143" s="1"/>
      <c r="B143" s="31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7"/>
      <c r="N143" s="45"/>
      <c r="O143" s="3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spans="1:86" x14ac:dyDescent="0.25">
      <c r="A144" s="1"/>
      <c r="B144" s="31"/>
      <c r="C144" s="45"/>
      <c r="D144" s="45" t="s">
        <v>42</v>
      </c>
      <c r="E144" s="45"/>
      <c r="F144" s="45"/>
      <c r="G144" s="45"/>
      <c r="H144" s="45"/>
      <c r="I144" s="45"/>
      <c r="J144" s="45"/>
      <c r="K144" s="45"/>
      <c r="L144" s="45"/>
      <c r="M144" s="47">
        <f>(M137*M142)/24</f>
        <v>5.3149366666666691E-2</v>
      </c>
      <c r="N144" s="45"/>
      <c r="O144" s="3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spans="1:86" x14ac:dyDescent="0.25">
      <c r="A145" s="1"/>
      <c r="B145" s="31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3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spans="1:86" ht="15.75" thickBot="1" x14ac:dyDescent="0.3">
      <c r="A146" s="1"/>
      <c r="B146" s="35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7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spans="1:8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spans="1:8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1:8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</row>
    <row r="150" spans="1:8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1:8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2" spans="1:8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</row>
    <row r="153" spans="1:8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</row>
    <row r="154" spans="1:8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</row>
    <row r="155" spans="1:8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</row>
    <row r="156" spans="1:8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</row>
    <row r="157" spans="1:8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</row>
    <row r="158" spans="1:8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</row>
    <row r="159" spans="1:8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</row>
    <row r="160" spans="1:8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</row>
    <row r="161" spans="1:8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</row>
    <row r="162" spans="1:8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</row>
    <row r="163" spans="1:8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</row>
    <row r="164" spans="1:8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</row>
    <row r="165" spans="1:8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</row>
    <row r="166" spans="1:8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</row>
    <row r="167" spans="1:8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1:8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</row>
    <row r="169" spans="1:8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</row>
    <row r="170" spans="1:8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1" spans="1:8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</row>
    <row r="172" spans="1:8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</row>
    <row r="173" spans="1:8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</row>
    <row r="174" spans="1:8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</row>
    <row r="175" spans="1:8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</row>
    <row r="176" spans="1:8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</row>
    <row r="177" spans="1:8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</row>
    <row r="178" spans="1:8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</row>
    <row r="179" spans="1:8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</row>
    <row r="180" spans="1:8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</row>
    <row r="181" spans="1:8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</row>
    <row r="182" spans="1:8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</row>
    <row r="183" spans="1:8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</row>
    <row r="184" spans="1:8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</row>
    <row r="185" spans="1:8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</row>
    <row r="186" spans="1:8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</row>
    <row r="187" spans="1:8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</row>
    <row r="188" spans="1:8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</row>
    <row r="189" spans="1:8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</row>
    <row r="190" spans="1:8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</row>
    <row r="191" spans="1:8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</row>
    <row r="192" spans="1:8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</row>
    <row r="193" spans="1:8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</row>
    <row r="194" spans="1:8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</row>
    <row r="195" spans="1:8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</row>
    <row r="196" spans="1:8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</row>
    <row r="197" spans="1:8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</row>
    <row r="198" spans="1:8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</row>
    <row r="199" spans="1:8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</row>
    <row r="200" spans="1:8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</row>
    <row r="201" spans="1:8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</row>
    <row r="202" spans="1:8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</row>
    <row r="203" spans="1:8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</row>
    <row r="204" spans="1:8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</row>
    <row r="205" spans="1:8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</row>
    <row r="206" spans="1:8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</row>
    <row r="207" spans="1:8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</row>
    <row r="208" spans="1:8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</row>
    <row r="209" spans="1:8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1:8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</row>
    <row r="211" spans="1:8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</row>
    <row r="212" spans="1:8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1:8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</row>
    <row r="214" spans="1:8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</row>
    <row r="215" spans="1:8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spans="1:8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spans="1:8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1:8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spans="1:8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spans="1:8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spans="1:8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</row>
    <row r="222" spans="1:8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</row>
    <row r="223" spans="1:8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</row>
    <row r="224" spans="1:8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</row>
    <row r="225" spans="1:8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</row>
    <row r="226" spans="1:8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</row>
    <row r="227" spans="1:8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</row>
    <row r="228" spans="1:8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</row>
    <row r="229" spans="1:8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</row>
    <row r="230" spans="1:8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spans="1:8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</row>
    <row r="232" spans="1:8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</row>
    <row r="233" spans="1:8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spans="1:8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</row>
    <row r="235" spans="1:8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</row>
    <row r="236" spans="1:8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</row>
    <row r="237" spans="1:8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</row>
    <row r="238" spans="1:8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</row>
    <row r="239" spans="1:8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</row>
    <row r="240" spans="1:8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spans="1:8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spans="1:8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</row>
    <row r="243" spans="1:8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</row>
    <row r="244" spans="1:8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</row>
    <row r="245" spans="1:8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</row>
    <row r="246" spans="1:8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</row>
    <row r="247" spans="1:8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</row>
    <row r="248" spans="1:8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</row>
    <row r="249" spans="1:8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</row>
    <row r="250" spans="1:8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</row>
    <row r="251" spans="1:8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</row>
    <row r="252" spans="1:8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</row>
    <row r="253" spans="1:8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</row>
    <row r="254" spans="1:8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</row>
    <row r="255" spans="1:8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</row>
    <row r="256" spans="1:8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</row>
    <row r="257" spans="1:8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</row>
    <row r="258" spans="1:8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</row>
    <row r="259" spans="1:8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</row>
    <row r="260" spans="1:8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</row>
    <row r="261" spans="1:8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</row>
    <row r="262" spans="1:8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</row>
    <row r="263" spans="1:8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</row>
    <row r="264" spans="1:8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</row>
    <row r="265" spans="1:8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</row>
    <row r="266" spans="1:8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</row>
    <row r="267" spans="1:8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</row>
    <row r="268" spans="1:8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</row>
    <row r="269" spans="1:8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</row>
    <row r="270" spans="1:8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</row>
    <row r="271" spans="1:8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</row>
    <row r="272" spans="1:8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1:8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</row>
    <row r="274" spans="1:8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</row>
    <row r="275" spans="1:8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6" spans="1:8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</row>
    <row r="277" spans="1:8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</row>
    <row r="278" spans="1:8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</row>
    <row r="279" spans="1:8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</row>
    <row r="280" spans="1:8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</row>
    <row r="281" spans="1:8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</row>
    <row r="282" spans="1:8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</row>
    <row r="283" spans="1:8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</row>
    <row r="284" spans="1:8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</row>
    <row r="285" spans="1:8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</row>
    <row r="286" spans="1:8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</row>
    <row r="287" spans="1:8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</row>
    <row r="288" spans="1:8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</row>
    <row r="289" spans="1:8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</row>
    <row r="290" spans="1:8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</row>
    <row r="291" spans="1:8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</row>
    <row r="292" spans="1:8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</row>
    <row r="293" spans="1:8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1:8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</row>
    <row r="295" spans="1:8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</row>
    <row r="296" spans="1:8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7" spans="1:8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</row>
    <row r="298" spans="1:8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</row>
    <row r="299" spans="1:8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</row>
    <row r="300" spans="1:8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</row>
    <row r="301" spans="1:8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</row>
    <row r="302" spans="1:8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</row>
    <row r="303" spans="1:8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</row>
    <row r="304" spans="1:8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</row>
    <row r="305" spans="1:8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</row>
    <row r="306" spans="1:8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</row>
    <row r="307" spans="1:8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</row>
    <row r="308" spans="1:8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</row>
    <row r="309" spans="1:8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</row>
    <row r="310" spans="1:8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</row>
    <row r="311" spans="1:8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</row>
    <row r="312" spans="1:8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</row>
    <row r="313" spans="1:8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</row>
    <row r="314" spans="1:8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1:8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</row>
    <row r="316" spans="1:8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</row>
    <row r="317" spans="1:8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8" spans="1:8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</row>
    <row r="319" spans="1:8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</row>
    <row r="320" spans="1:8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</row>
    <row r="321" spans="1:8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</row>
    <row r="322" spans="1:8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</row>
    <row r="323" spans="1:8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</row>
    <row r="324" spans="1:8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</row>
    <row r="325" spans="1:8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</row>
    <row r="326" spans="1:8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</row>
    <row r="327" spans="1:8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</row>
    <row r="328" spans="1:8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</row>
    <row r="329" spans="1:8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</row>
    <row r="330" spans="1:8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</row>
    <row r="331" spans="1:8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</row>
    <row r="332" spans="1:8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</row>
    <row r="333" spans="1:8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</row>
    <row r="334" spans="1:8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</row>
    <row r="335" spans="1:8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1:8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</row>
    <row r="337" spans="1:8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</row>
    <row r="338" spans="1:8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39" spans="1:8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</row>
    <row r="340" spans="1:8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</row>
    <row r="341" spans="1:8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</row>
    <row r="342" spans="1:8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</row>
    <row r="343" spans="1:8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</row>
    <row r="344" spans="1:8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</row>
    <row r="345" spans="1:8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</row>
    <row r="346" spans="1:8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</row>
    <row r="347" spans="1:8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</row>
    <row r="348" spans="1:8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</row>
    <row r="349" spans="1:8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</row>
    <row r="350" spans="1:8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</row>
    <row r="351" spans="1:8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</row>
    <row r="352" spans="1:8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</row>
    <row r="353" spans="1:8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</row>
    <row r="354" spans="1:8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</row>
    <row r="355" spans="1:8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</row>
    <row r="356" spans="1:8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</row>
    <row r="358" spans="1:8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</row>
    <row r="359" spans="1:8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  <row r="360" spans="1:8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</row>
    <row r="361" spans="1:8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</row>
    <row r="362" spans="1:8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</row>
    <row r="363" spans="1:8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</row>
    <row r="364" spans="1:8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</row>
    <row r="365" spans="1:8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</row>
    <row r="366" spans="1:8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</row>
    <row r="367" spans="1:8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</row>
    <row r="368" spans="1:8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</row>
    <row r="369" spans="1:8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</row>
    <row r="370" spans="1:8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</row>
    <row r="371" spans="1:8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</row>
    <row r="372" spans="1:8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</row>
    <row r="373" spans="1:8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</row>
    <row r="374" spans="1:8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</row>
    <row r="375" spans="1:8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</row>
    <row r="376" spans="1:8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</row>
    <row r="377" spans="1:8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</row>
    <row r="378" spans="1:8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</row>
    <row r="379" spans="1:8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</row>
    <row r="380" spans="1:8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</row>
    <row r="381" spans="1:8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</row>
    <row r="382" spans="1:8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</row>
    <row r="383" spans="1:8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</row>
    <row r="384" spans="1:8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  <row r="387" spans="1:8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</row>
    <row r="388" spans="1:8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</row>
    <row r="389" spans="1:8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</row>
    <row r="390" spans="1:8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</row>
    <row r="391" spans="1:8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</row>
    <row r="392" spans="1:8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</row>
    <row r="393" spans="1:8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</row>
    <row r="394" spans="1:8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</row>
    <row r="395" spans="1:8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</row>
    <row r="396" spans="1:8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</row>
    <row r="397" spans="1:8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</row>
    <row r="398" spans="1:8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</row>
    <row r="399" spans="1:8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</row>
    <row r="400" spans="1:8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</row>
    <row r="401" spans="1:8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</row>
    <row r="402" spans="1:8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</row>
    <row r="403" spans="1:8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</row>
    <row r="404" spans="1:8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</row>
    <row r="405" spans="1:8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</row>
    <row r="406" spans="1:8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</row>
    <row r="407" spans="1:8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</row>
    <row r="408" spans="1:8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</row>
    <row r="409" spans="1:8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</row>
    <row r="410" spans="1:8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</row>
    <row r="411" spans="1:8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</row>
    <row r="412" spans="1:8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</row>
    <row r="413" spans="1:8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</row>
    <row r="414" spans="1:8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</row>
    <row r="415" spans="1:8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</row>
    <row r="416" spans="1:8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</row>
    <row r="417" spans="1:8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</row>
    <row r="418" spans="1:8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</row>
    <row r="419" spans="1:8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</row>
    <row r="420" spans="1:8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</row>
    <row r="421" spans="1:8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</row>
    <row r="422" spans="1:8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</row>
    <row r="423" spans="1:8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</row>
    <row r="424" spans="1:8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</row>
    <row r="425" spans="1:8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</row>
    <row r="426" spans="1:8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</row>
    <row r="427" spans="1:8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</row>
    <row r="428" spans="1:8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</row>
    <row r="429" spans="1:8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</row>
    <row r="430" spans="1:8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</row>
    <row r="431" spans="1:8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</row>
    <row r="432" spans="1:8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</row>
    <row r="433" spans="1:8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</row>
    <row r="434" spans="1:8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</row>
    <row r="435" spans="1:8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</row>
    <row r="436" spans="1:8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</row>
    <row r="437" spans="1:8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</row>
    <row r="438" spans="1:8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</row>
    <row r="439" spans="1:8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</row>
    <row r="440" spans="1:8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</row>
    <row r="441" spans="1:8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</row>
    <row r="442" spans="1:8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</row>
    <row r="443" spans="1:8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</row>
    <row r="444" spans="1:8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</row>
    <row r="445" spans="1:8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</row>
    <row r="446" spans="1:8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</row>
    <row r="447" spans="1:8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</row>
    <row r="448" spans="1:8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</row>
    <row r="449" spans="1:8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</row>
    <row r="450" spans="1:8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</row>
    <row r="451" spans="1:8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</row>
    <row r="452" spans="1:8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</row>
    <row r="453" spans="1:8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</row>
    <row r="454" spans="1:8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</row>
    <row r="455" spans="1:8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</row>
    <row r="456" spans="1:8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</row>
    <row r="457" spans="1:8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</row>
    <row r="458" spans="1:8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</row>
    <row r="459" spans="1:8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</row>
    <row r="460" spans="1:8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</row>
    <row r="461" spans="1:8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</row>
    <row r="462" spans="1:8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</row>
    <row r="463" spans="1:8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</row>
    <row r="464" spans="1:8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</row>
    <row r="465" spans="1:8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</row>
    <row r="466" spans="1:8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</row>
    <row r="467" spans="1:8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</row>
    <row r="468" spans="1:8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</row>
    <row r="469" spans="1:8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</row>
    <row r="470" spans="1:8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</row>
    <row r="471" spans="1:8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</row>
    <row r="472" spans="1:8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</row>
    <row r="473" spans="1:8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</row>
    <row r="474" spans="1:8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</row>
    <row r="475" spans="1:8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</row>
    <row r="476" spans="1:8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</row>
    <row r="477" spans="1:8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</row>
    <row r="478" spans="1:8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</row>
    <row r="479" spans="1:8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</row>
    <row r="480" spans="1:8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</row>
    <row r="481" spans="1:8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</row>
    <row r="482" spans="1:8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</row>
    <row r="483" spans="1:8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</row>
    <row r="484" spans="1:8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</row>
    <row r="485" spans="1:8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</row>
    <row r="486" spans="1:8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</row>
    <row r="487" spans="1:8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</row>
    <row r="488" spans="1:8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</row>
    <row r="489" spans="1:8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</row>
    <row r="490" spans="1:8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</row>
    <row r="491" spans="1:8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</row>
    <row r="492" spans="1:8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</row>
    <row r="493" spans="1:8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</row>
    <row r="494" spans="1:8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</row>
    <row r="495" spans="1:8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</row>
    <row r="496" spans="1:8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</row>
    <row r="497" spans="1:8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</row>
    <row r="498" spans="1:8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</row>
    <row r="499" spans="1:8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</row>
    <row r="500" spans="1:8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</row>
    <row r="501" spans="1:8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</row>
    <row r="502" spans="1:8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</row>
    <row r="503" spans="1:8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</row>
    <row r="504" spans="1:8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</row>
    <row r="505" spans="1:8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</row>
    <row r="506" spans="1:8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</row>
    <row r="507" spans="1:8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</row>
    <row r="508" spans="1:8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</row>
    <row r="509" spans="1:8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</row>
    <row r="510" spans="1:8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</row>
    <row r="511" spans="1:8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</row>
    <row r="512" spans="1:8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</row>
    <row r="513" spans="1:8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</row>
    <row r="514" spans="1:8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</row>
    <row r="515" spans="1:8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</row>
    <row r="516" spans="1:8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</row>
    <row r="517" spans="1:8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</row>
    <row r="518" spans="1:8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</row>
    <row r="519" spans="1:8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</row>
    <row r="520" spans="1:8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</row>
    <row r="521" spans="1:8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</row>
    <row r="522" spans="1:8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</row>
    <row r="523" spans="1:8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</row>
    <row r="524" spans="1:8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</row>
    <row r="525" spans="1:8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</row>
    <row r="526" spans="1:8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</row>
    <row r="527" spans="1:8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</row>
    <row r="528" spans="1:8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</row>
    <row r="529" spans="1:8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</row>
    <row r="530" spans="1:8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</row>
    <row r="531" spans="1:8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</row>
    <row r="532" spans="1:8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</row>
    <row r="533" spans="1:8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</row>
    <row r="534" spans="1:8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</row>
    <row r="535" spans="1:8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</row>
    <row r="536" spans="1:8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</row>
    <row r="537" spans="1:8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</row>
    <row r="538" spans="1:8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</row>
    <row r="539" spans="1:8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</row>
    <row r="540" spans="1:8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</row>
    <row r="541" spans="1:8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</row>
    <row r="542" spans="1:8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</row>
    <row r="543" spans="1:8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</row>
    <row r="544" spans="1:8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</row>
    <row r="545" spans="1:8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</row>
    <row r="546" spans="1:8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</row>
    <row r="547" spans="1:8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</row>
    <row r="548" spans="1:8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</row>
    <row r="549" spans="1:8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</row>
    <row r="550" spans="1:8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</row>
    <row r="551" spans="1:8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</row>
    <row r="552" spans="1:8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</row>
    <row r="553" spans="1:8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</row>
    <row r="554" spans="1:8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</row>
    <row r="555" spans="1:8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</row>
    <row r="556" spans="1:8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</row>
    <row r="557" spans="1:8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</row>
    <row r="558" spans="1:8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</row>
    <row r="559" spans="1:8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</row>
    <row r="560" spans="1:8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</row>
    <row r="561" spans="1:8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</row>
    <row r="562" spans="1:8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</row>
    <row r="563" spans="1:8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</row>
    <row r="564" spans="1:8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</row>
    <row r="565" spans="1:8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</row>
    <row r="566" spans="1:8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</row>
    <row r="567" spans="1:8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</row>
    <row r="568" spans="1:8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</row>
    <row r="569" spans="1:8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</row>
    <row r="570" spans="1:8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</row>
    <row r="571" spans="1:8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</row>
    <row r="572" spans="1:8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</row>
    <row r="573" spans="1:8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</row>
    <row r="574" spans="1:8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</row>
    <row r="575" spans="1:8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</row>
    <row r="576" spans="1:8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</row>
    <row r="577" spans="1:8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</row>
    <row r="578" spans="1:8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</row>
    <row r="579" spans="1:8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</row>
    <row r="580" spans="1:8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</row>
    <row r="581" spans="1:8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</row>
    <row r="582" spans="1:8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</row>
    <row r="583" spans="1:8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</row>
    <row r="584" spans="1:8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</row>
    <row r="585" spans="1:8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</row>
    <row r="586" spans="1:8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</row>
    <row r="587" spans="1:8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</row>
    <row r="588" spans="1:8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</row>
    <row r="589" spans="1:8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</row>
    <row r="590" spans="1:8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</row>
    <row r="591" spans="1:8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</row>
    <row r="592" spans="1:8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</row>
    <row r="593" spans="1:8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</row>
    <row r="594" spans="1:8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</row>
    <row r="595" spans="1:8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</row>
    <row r="596" spans="1:8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</row>
    <row r="597" spans="1:8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</row>
    <row r="598" spans="1:8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</row>
    <row r="599" spans="1:8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</row>
    <row r="600" spans="1:8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</row>
    <row r="601" spans="1:8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</row>
    <row r="602" spans="1:8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</row>
    <row r="603" spans="1:8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</row>
    <row r="604" spans="1:8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</row>
    <row r="605" spans="1:8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</row>
    <row r="606" spans="1:8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</row>
    <row r="607" spans="1:8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</row>
    <row r="608" spans="1:8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</row>
    <row r="609" spans="1:8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</row>
    <row r="610" spans="1:8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</row>
    <row r="611" spans="1:8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</row>
    <row r="612" spans="1:8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</row>
    <row r="613" spans="1:8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</row>
    <row r="614" spans="1:8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</row>
    <row r="615" spans="1:8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</row>
    <row r="616" spans="1:8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</row>
    <row r="617" spans="1:8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</row>
    <row r="618" spans="1:8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</row>
    <row r="619" spans="1:8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</row>
    <row r="620" spans="1:8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</row>
    <row r="621" spans="1:8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</row>
    <row r="622" spans="1:8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</row>
    <row r="623" spans="1:8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</row>
    <row r="624" spans="1:8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</row>
    <row r="625" spans="1:8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</row>
    <row r="626" spans="1:8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</row>
    <row r="627" spans="1:8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</row>
    <row r="628" spans="1:8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</row>
    <row r="629" spans="1:8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</row>
    <row r="630" spans="1:8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</row>
    <row r="631" spans="1:8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</row>
    <row r="632" spans="1:8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</row>
    <row r="633" spans="1:8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</row>
    <row r="634" spans="1:8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</row>
    <row r="635" spans="1:8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</row>
    <row r="636" spans="1:8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</row>
    <row r="637" spans="1:8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</row>
    <row r="638" spans="1:8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</row>
    <row r="639" spans="1:8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</row>
    <row r="640" spans="1:8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</row>
    <row r="641" spans="1:8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</row>
    <row r="642" spans="1:8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</row>
    <row r="643" spans="1:8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</row>
    <row r="644" spans="1:8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</row>
    <row r="645" spans="1:8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</row>
    <row r="646" spans="1:8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</row>
    <row r="647" spans="1:8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</row>
    <row r="648" spans="1:8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</row>
    <row r="649" spans="1:8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</row>
    <row r="650" spans="1:8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</row>
    <row r="651" spans="1:8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</row>
    <row r="652" spans="1:8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</row>
    <row r="653" spans="1:8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</row>
    <row r="654" spans="1:8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</row>
    <row r="655" spans="1:8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</row>
    <row r="656" spans="1:8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</row>
    <row r="657" spans="1:8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</row>
    <row r="658" spans="1:8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</row>
    <row r="659" spans="1:8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</row>
    <row r="660" spans="1:8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</row>
    <row r="661" spans="1:8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</row>
    <row r="662" spans="1:8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</row>
    <row r="663" spans="1:8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</row>
    <row r="664" spans="1:8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</row>
    <row r="665" spans="1:8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</row>
    <row r="666" spans="1:8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</row>
    <row r="667" spans="1:8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</row>
    <row r="668" spans="1:8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</row>
    <row r="669" spans="1:8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</row>
    <row r="670" spans="1:8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</row>
    <row r="671" spans="1:8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</row>
    <row r="672" spans="1:8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</row>
    <row r="673" spans="1:8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</row>
    <row r="674" spans="1:8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</row>
    <row r="675" spans="1:8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</row>
    <row r="676" spans="1:8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</row>
    <row r="677" spans="1:8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</row>
    <row r="678" spans="1:8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</row>
    <row r="679" spans="1:8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</row>
    <row r="680" spans="1:8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</row>
    <row r="681" spans="1:8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</row>
    <row r="682" spans="1:8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</row>
    <row r="683" spans="1:8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</row>
    <row r="684" spans="1:8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</row>
    <row r="685" spans="1:8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</row>
    <row r="686" spans="1:8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</row>
    <row r="687" spans="1:8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</row>
    <row r="688" spans="1:8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</row>
    <row r="689" spans="1:8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</row>
    <row r="690" spans="1:8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</row>
    <row r="691" spans="1:8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</row>
    <row r="692" spans="1:8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</row>
    <row r="693" spans="1:8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</row>
    <row r="694" spans="1:8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</row>
    <row r="695" spans="1:8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</row>
    <row r="696" spans="1:8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</row>
    <row r="697" spans="1:8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</row>
    <row r="698" spans="1:8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</row>
    <row r="699" spans="1:8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</row>
    <row r="700" spans="1:8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</row>
    <row r="701" spans="1:8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</row>
    <row r="702" spans="1:8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</row>
    <row r="703" spans="1:8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</row>
    <row r="704" spans="1:8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</row>
    <row r="705" spans="1:8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</row>
    <row r="706" spans="1:8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</row>
    <row r="707" spans="1:8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</row>
    <row r="708" spans="1:8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</row>
    <row r="709" spans="1:8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</row>
    <row r="710" spans="1:8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</row>
    <row r="711" spans="1:8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</row>
    <row r="712" spans="1:8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</row>
    <row r="713" spans="1:8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</row>
    <row r="714" spans="1:8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</row>
    <row r="715" spans="1:8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</row>
    <row r="716" spans="1:8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</row>
    <row r="717" spans="1:8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</row>
    <row r="718" spans="1:8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</row>
    <row r="719" spans="1:8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</row>
    <row r="720" spans="1:8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</row>
    <row r="721" spans="1:8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</row>
    <row r="722" spans="1:8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</row>
    <row r="723" spans="1:8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</row>
    <row r="724" spans="1:8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</row>
    <row r="725" spans="1:8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</row>
    <row r="726" spans="1:8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</row>
    <row r="727" spans="1:8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</row>
    <row r="728" spans="1:8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</row>
    <row r="729" spans="1:8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</row>
    <row r="730" spans="1:8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</row>
    <row r="731" spans="1:8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</row>
    <row r="732" spans="1:8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</row>
    <row r="733" spans="1:8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</row>
    <row r="734" spans="1:8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</row>
    <row r="735" spans="1:8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</row>
    <row r="736" spans="1:8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</row>
    <row r="737" spans="1:8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</row>
    <row r="738" spans="1:8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</row>
    <row r="739" spans="1:8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</row>
    <row r="740" spans="1:8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</row>
    <row r="741" spans="1:8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</row>
    <row r="742" spans="1:8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</row>
    <row r="743" spans="1:8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</row>
    <row r="744" spans="1:8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</row>
    <row r="745" spans="1:8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</row>
    <row r="746" spans="1:8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</row>
    <row r="747" spans="1:8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</row>
    <row r="748" spans="1:8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</row>
    <row r="749" spans="1:8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</row>
    <row r="750" spans="1:8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</row>
    <row r="751" spans="1:8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</row>
    <row r="752" spans="1:8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</row>
    <row r="753" spans="1:8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</row>
    <row r="754" spans="1:8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</row>
    <row r="755" spans="1:8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</row>
    <row r="756" spans="1:8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</row>
    <row r="757" spans="1:8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</row>
    <row r="758" spans="1:8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</row>
    <row r="759" spans="1:8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</row>
    <row r="760" spans="1:8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</row>
    <row r="761" spans="1:8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</row>
    <row r="762" spans="1:8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</row>
    <row r="763" spans="1:8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</row>
    <row r="764" spans="1:8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</row>
    <row r="765" spans="1:8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</row>
    <row r="766" spans="1:8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</row>
    <row r="767" spans="1:8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</row>
    <row r="768" spans="1:8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</row>
    <row r="769" spans="1:8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</row>
    <row r="770" spans="1:8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</row>
    <row r="771" spans="1:8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</row>
    <row r="772" spans="1:8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</row>
    <row r="773" spans="1:8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</row>
    <row r="774" spans="1:8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</row>
    <row r="775" spans="1:8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</row>
    <row r="776" spans="1:8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</row>
    <row r="777" spans="1:8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</row>
    <row r="778" spans="1:8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</row>
    <row r="779" spans="1:8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</row>
    <row r="780" spans="1:8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</row>
    <row r="781" spans="1:8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</row>
    <row r="782" spans="1:8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</row>
    <row r="783" spans="1:8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</row>
    <row r="784" spans="1:8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</row>
    <row r="785" spans="1:8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</row>
    <row r="786" spans="1:8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</row>
    <row r="787" spans="1:8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</row>
    <row r="788" spans="1:8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</row>
    <row r="789" spans="1:8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</row>
    <row r="790" spans="1:8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</row>
    <row r="791" spans="1:8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</row>
    <row r="792" spans="1:8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</row>
    <row r="793" spans="1:8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</row>
    <row r="794" spans="1:8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</row>
    <row r="795" spans="1:8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</row>
    <row r="796" spans="1:8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</row>
    <row r="797" spans="1:8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</row>
    <row r="798" spans="1:8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</row>
    <row r="799" spans="1:8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</row>
    <row r="800" spans="1:8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</row>
    <row r="801" spans="1:8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</row>
    <row r="802" spans="1:8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</row>
    <row r="803" spans="1:8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</row>
    <row r="804" spans="1:8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</row>
    <row r="805" spans="1:8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</row>
    <row r="806" spans="1:8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</row>
    <row r="807" spans="1:8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</row>
    <row r="808" spans="1:8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</row>
    <row r="809" spans="1:8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</row>
    <row r="810" spans="1:8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</row>
    <row r="811" spans="1:8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</row>
    <row r="812" spans="1:8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</row>
    <row r="813" spans="1:8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</row>
    <row r="814" spans="1:8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</row>
    <row r="815" spans="1:8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</row>
    <row r="816" spans="1:8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</row>
    <row r="817" spans="1:8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</row>
    <row r="818" spans="1:8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</row>
    <row r="819" spans="1:8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</row>
    <row r="820" spans="1:8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</row>
    <row r="821" spans="1:8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</row>
    <row r="822" spans="1:8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</row>
    <row r="823" spans="1:8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</row>
    <row r="824" spans="1:8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</row>
    <row r="825" spans="1:8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</row>
    <row r="826" spans="1:8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</row>
    <row r="827" spans="1:8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</row>
    <row r="828" spans="1:8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</row>
    <row r="829" spans="1:8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</row>
    <row r="830" spans="1:8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</row>
    <row r="831" spans="1:8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</row>
    <row r="832" spans="1:8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</row>
    <row r="833" spans="1:8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</row>
    <row r="834" spans="1:8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</row>
    <row r="835" spans="1:8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</row>
    <row r="836" spans="1:8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</row>
    <row r="837" spans="1:8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</row>
    <row r="838" spans="1:8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</row>
    <row r="839" spans="1:8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</row>
    <row r="840" spans="1:8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</row>
    <row r="841" spans="1:8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</row>
    <row r="842" spans="1:8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</row>
    <row r="843" spans="1:8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</row>
    <row r="844" spans="1:8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</row>
    <row r="845" spans="1:8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</row>
    <row r="846" spans="1:8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</row>
    <row r="847" spans="1:8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</row>
    <row r="848" spans="1:8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</row>
    <row r="849" spans="1:8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</row>
    <row r="850" spans="1:8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</row>
    <row r="851" spans="1:8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</row>
    <row r="852" spans="1:8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</row>
    <row r="853" spans="1:8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</row>
    <row r="854" spans="1:8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</row>
    <row r="855" spans="1:8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</row>
    <row r="856" spans="1:8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</row>
    <row r="857" spans="1:8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</row>
    <row r="858" spans="1:8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</row>
    <row r="859" spans="1:8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</row>
    <row r="860" spans="1:8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</row>
    <row r="861" spans="1:8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</row>
    <row r="862" spans="1:8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</row>
    <row r="863" spans="1:8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</row>
    <row r="864" spans="1:8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</row>
    <row r="865" spans="1:8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</row>
    <row r="866" spans="1:8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</row>
    <row r="867" spans="1:8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</row>
    <row r="868" spans="1:8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</row>
    <row r="869" spans="1:8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</row>
    <row r="870" spans="1:8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</row>
    <row r="871" spans="1:8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</row>
    <row r="872" spans="1:8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</row>
    <row r="873" spans="1:8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</row>
    <row r="874" spans="1:8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</row>
    <row r="875" spans="1:8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</row>
    <row r="876" spans="1:8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</row>
    <row r="877" spans="1:8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</row>
    <row r="878" spans="1:8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</row>
    <row r="879" spans="1:8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</row>
    <row r="880" spans="1:8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</row>
    <row r="881" spans="1:8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</row>
    <row r="882" spans="1:8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</row>
    <row r="883" spans="1:8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</row>
    <row r="884" spans="1:8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</row>
    <row r="885" spans="1:8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</row>
    <row r="886" spans="1:8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</row>
    <row r="887" spans="1:8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</row>
    <row r="888" spans="1:8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</row>
    <row r="889" spans="1:8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</row>
    <row r="890" spans="1:8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</row>
    <row r="891" spans="1:8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</row>
    <row r="892" spans="1:8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</row>
    <row r="893" spans="1:8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</row>
    <row r="894" spans="1:8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</row>
    <row r="895" spans="1:8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</row>
    <row r="896" spans="1:8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</row>
    <row r="897" spans="1:8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</row>
    <row r="898" spans="1:8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</row>
    <row r="899" spans="1:8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</row>
    <row r="900" spans="1:8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</row>
    <row r="901" spans="1:8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</row>
    <row r="902" spans="1:8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</row>
    <row r="903" spans="1:8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</row>
    <row r="904" spans="1:8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</row>
    <row r="905" spans="1:8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</row>
    <row r="906" spans="1:8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</row>
    <row r="907" spans="1:8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</row>
    <row r="908" spans="1:8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</row>
    <row r="909" spans="1:8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</row>
    <row r="910" spans="1:8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</row>
    <row r="911" spans="1:8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</row>
    <row r="912" spans="1:8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</row>
    <row r="913" spans="1:8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</row>
    <row r="914" spans="1:8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</row>
    <row r="915" spans="1:8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</row>
    <row r="916" spans="1:8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</row>
    <row r="917" spans="1:8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</row>
    <row r="918" spans="1:8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</row>
    <row r="919" spans="1:8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</row>
    <row r="920" spans="1:8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</row>
    <row r="921" spans="1:8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</row>
    <row r="922" spans="1:8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</row>
    <row r="923" spans="1:8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</row>
    <row r="924" spans="1:8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</row>
    <row r="925" spans="1:8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</row>
    <row r="926" spans="1:8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</row>
    <row r="927" spans="1:8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</row>
    <row r="928" spans="1:8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</row>
    <row r="929" spans="1:8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</row>
    <row r="930" spans="1:8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</row>
    <row r="931" spans="1:8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</row>
    <row r="932" spans="1:8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</row>
    <row r="933" spans="1:8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</row>
    <row r="934" spans="1:8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</row>
    <row r="935" spans="1:8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</row>
    <row r="936" spans="1:8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</row>
    <row r="937" spans="1:8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</row>
    <row r="938" spans="1:8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</row>
    <row r="939" spans="1:8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</row>
    <row r="940" spans="1:8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</row>
    <row r="941" spans="1:8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</row>
    <row r="942" spans="1:8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</row>
    <row r="943" spans="1:8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</row>
    <row r="944" spans="1:8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</row>
    <row r="945" spans="1:8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</row>
    <row r="946" spans="1:8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</row>
    <row r="947" spans="1:8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</row>
    <row r="948" spans="1:8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</row>
    <row r="949" spans="1:8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</row>
    <row r="950" spans="1:8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</row>
    <row r="951" spans="1:8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</row>
    <row r="952" spans="1:8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</row>
    <row r="953" spans="1:8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</row>
    <row r="954" spans="1:8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</row>
    <row r="955" spans="1:8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</row>
    <row r="956" spans="1:8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</row>
    <row r="957" spans="1:8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</row>
    <row r="958" spans="1:8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</row>
    <row r="959" spans="1:8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</row>
    <row r="960" spans="1:8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</row>
    <row r="961" spans="1:8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</row>
    <row r="962" spans="1:8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</row>
    <row r="963" spans="1:8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</row>
    <row r="964" spans="1:8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</row>
    <row r="965" spans="1:8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</row>
    <row r="966" spans="1:8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</row>
    <row r="967" spans="1:8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</row>
    <row r="968" spans="1:8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</row>
    <row r="969" spans="1:8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</row>
    <row r="970" spans="1:8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</row>
    <row r="971" spans="1:8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</row>
    <row r="972" spans="1:8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</row>
    <row r="973" spans="1:8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</row>
    <row r="974" spans="1:8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</row>
    <row r="975" spans="1:8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</row>
    <row r="976" spans="1:8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</row>
    <row r="977" spans="1:8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</row>
    <row r="978" spans="1:8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</row>
    <row r="979" spans="1:8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</row>
    <row r="980" spans="1:8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</row>
    <row r="981" spans="1:8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</row>
    <row r="982" spans="1:8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</row>
    <row r="983" spans="1:8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</row>
    <row r="984" spans="1:8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</row>
    <row r="985" spans="1:8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</row>
    <row r="986" spans="1:8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</row>
    <row r="987" spans="1:8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</row>
    <row r="988" spans="1:8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</row>
    <row r="989" spans="1:8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</row>
    <row r="990" spans="1:8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</row>
    <row r="991" spans="1:8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</row>
    <row r="992" spans="1:8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</row>
    <row r="993" spans="1:8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</row>
    <row r="994" spans="1:8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</row>
    <row r="995" spans="1:8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</row>
    <row r="996" spans="1:8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</row>
    <row r="997" spans="1:8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</row>
    <row r="998" spans="1:8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</row>
    <row r="999" spans="1:8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</row>
    <row r="1000" spans="1:8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</row>
    <row r="1001" spans="1:8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</row>
    <row r="1002" spans="1:8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</row>
    <row r="1003" spans="1:8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</row>
    <row r="1004" spans="1:8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</row>
    <row r="1005" spans="1:8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</row>
    <row r="1006" spans="1:8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</row>
    <row r="1007" spans="1:8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</row>
    <row r="1008" spans="1:8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</row>
    <row r="1009" spans="1:8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</row>
    <row r="1010" spans="1:8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</row>
    <row r="1011" spans="1:8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</row>
    <row r="1012" spans="1:8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</row>
    <row r="1013" spans="1:8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</row>
    <row r="1014" spans="1:8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</row>
    <row r="1015" spans="1:8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</row>
    <row r="1016" spans="1:8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</row>
    <row r="1017" spans="1:8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</row>
    <row r="1018" spans="1:8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</row>
    <row r="1019" spans="1:8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</row>
    <row r="1020" spans="1:8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</row>
    <row r="1021" spans="1:8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</row>
    <row r="1022" spans="1:8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</row>
    <row r="1023" spans="1:8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</row>
    <row r="1024" spans="1:8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</row>
    <row r="1025" spans="1:8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</row>
    <row r="1026" spans="1:8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</row>
    <row r="1027" spans="1:8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</row>
    <row r="1028" spans="1:8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</row>
    <row r="1029" spans="1:8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</row>
    <row r="1030" spans="1:8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</row>
    <row r="1031" spans="1:8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</row>
    <row r="1032" spans="1:8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</row>
    <row r="1033" spans="1:8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</row>
    <row r="1034" spans="1:8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</row>
    <row r="1035" spans="1:8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</row>
    <row r="1036" spans="1:8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</row>
    <row r="1037" spans="1:8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</row>
    <row r="1038" spans="1:8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</row>
    <row r="1039" spans="1:8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</row>
    <row r="1040" spans="1:8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</row>
    <row r="1041" spans="1:8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</row>
    <row r="1042" spans="1:8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</row>
    <row r="1043" spans="1:8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</row>
    <row r="1044" spans="1:8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</row>
    <row r="1045" spans="1:8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</row>
    <row r="1046" spans="1:8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</row>
    <row r="1047" spans="1:8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</row>
    <row r="1048" spans="1:8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</row>
    <row r="1049" spans="1:8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</row>
    <row r="1050" spans="1:8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</row>
    <row r="1051" spans="1:8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</row>
    <row r="1052" spans="1:8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</row>
    <row r="1053" spans="1:8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</row>
    <row r="1054" spans="1:8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</row>
    <row r="1055" spans="1:8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</row>
    <row r="1056" spans="1:8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</row>
    <row r="1057" spans="1:8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</row>
    <row r="1058" spans="1:8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</row>
    <row r="1059" spans="1:8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</row>
    <row r="1060" spans="1:8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</row>
    <row r="1061" spans="1:86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</row>
    <row r="1062" spans="1:86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</row>
    <row r="1063" spans="1:86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</row>
    <row r="1064" spans="1:86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</row>
    <row r="1065" spans="1:86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</row>
    <row r="1066" spans="1:86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</row>
    <row r="1067" spans="1:86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</row>
    <row r="1068" spans="1:86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</row>
    <row r="1069" spans="1:86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</row>
    <row r="1070" spans="1:86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</row>
    <row r="1071" spans="1:86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</row>
    <row r="1072" spans="1:86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</row>
    <row r="1073" spans="1:86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</row>
    <row r="1074" spans="1:86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</row>
    <row r="1075" spans="1:86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</row>
    <row r="1076" spans="1:86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</row>
    <row r="1077" spans="1:86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</row>
    <row r="1078" spans="1:86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</row>
    <row r="1079" spans="1:86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</row>
    <row r="1080" spans="1:86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</row>
    <row r="1081" spans="1:86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</row>
    <row r="1082" spans="1:86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</row>
    <row r="1083" spans="1:86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</row>
    <row r="1084" spans="1:86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</row>
    <row r="1085" spans="1:86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</row>
    <row r="1086" spans="1:86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</row>
    <row r="1087" spans="1:86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</row>
    <row r="1088" spans="1:86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</row>
    <row r="1089" spans="1:86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</row>
    <row r="1090" spans="1:86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</row>
    <row r="1091" spans="1:86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</row>
    <row r="1092" spans="1:86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</row>
    <row r="1093" spans="1:86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</row>
    <row r="1094" spans="1:86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</row>
    <row r="1095" spans="1:86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</row>
    <row r="1096" spans="1:86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</row>
    <row r="1097" spans="1:86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</row>
    <row r="1098" spans="1:86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</row>
    <row r="1099" spans="1:86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</row>
    <row r="1100" spans="1:86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</row>
    <row r="1101" spans="1:86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</row>
    <row r="1102" spans="1:86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</row>
    <row r="1103" spans="1:86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</row>
    <row r="1104" spans="1:86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</row>
    <row r="1105" spans="1:86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</row>
    <row r="1106" spans="1:86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</row>
    <row r="1107" spans="1:86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</row>
    <row r="1108" spans="1:86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</row>
    <row r="1109" spans="1:86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</row>
    <row r="1110" spans="1:86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</row>
    <row r="1111" spans="1:86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</row>
    <row r="1112" spans="1:86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</row>
    <row r="1113" spans="1:86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</row>
    <row r="1114" spans="1:86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</row>
    <row r="1115" spans="1:86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</row>
    <row r="1116" spans="1:86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</row>
    <row r="1117" spans="1:86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</row>
    <row r="1118" spans="1:86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</row>
    <row r="1119" spans="1:86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</row>
    <row r="1120" spans="1:86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</row>
    <row r="1121" spans="1:86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</row>
    <row r="1122" spans="1:86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</row>
    <row r="1123" spans="1:86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</row>
    <row r="1124" spans="1:86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</row>
    <row r="1125" spans="1:86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</row>
    <row r="1126" spans="1:86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</row>
    <row r="1127" spans="1:86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</row>
    <row r="1128" spans="1:86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</row>
    <row r="1129" spans="1:86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</row>
    <row r="1130" spans="1:86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</row>
    <row r="1131" spans="1:86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</row>
    <row r="1132" spans="1:86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</row>
    <row r="1133" spans="1:86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</row>
    <row r="1134" spans="1:86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</row>
    <row r="1135" spans="1:86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</row>
    <row r="1136" spans="1:86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</row>
    <row r="1137" spans="1:86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</row>
    <row r="1138" spans="1:86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</row>
    <row r="1139" spans="1:86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</row>
    <row r="1140" spans="1:86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</row>
    <row r="1141" spans="1:86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</row>
    <row r="1142" spans="1:86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</row>
    <row r="1143" spans="1:86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</row>
    <row r="1144" spans="1:86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</row>
    <row r="1145" spans="1:86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</row>
    <row r="1146" spans="1:86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</row>
    <row r="1147" spans="1:86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</row>
    <row r="1148" spans="1:86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</row>
    <row r="1149" spans="1:86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</row>
    <row r="1150" spans="1:86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</row>
    <row r="1151" spans="1:86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</row>
    <row r="1152" spans="1:86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</row>
    <row r="1153" spans="1:86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</row>
    <row r="1154" spans="1:86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</row>
    <row r="1155" spans="1:86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</row>
    <row r="1156" spans="1:86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</row>
    <row r="1157" spans="1:86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</row>
    <row r="1158" spans="1:86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</row>
    <row r="1159" spans="1:86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</row>
    <row r="1160" spans="1:86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</row>
    <row r="1161" spans="1:86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</row>
    <row r="1162" spans="1:86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</row>
    <row r="1163" spans="1:86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</row>
    <row r="1164" spans="1:86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</row>
    <row r="1165" spans="1:86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</row>
    <row r="1166" spans="1:86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</row>
    <row r="1167" spans="1:86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</row>
    <row r="1168" spans="1:86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</row>
    <row r="1169" spans="1:86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</row>
    <row r="1170" spans="1:86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</row>
    <row r="1171" spans="1:86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</row>
    <row r="1172" spans="1:86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</row>
    <row r="1173" spans="1:86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</row>
    <row r="1174" spans="1:86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</row>
    <row r="1175" spans="1:86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</row>
    <row r="1176" spans="1:86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</row>
    <row r="1177" spans="1:86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</row>
    <row r="1178" spans="1:86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</row>
    <row r="1179" spans="1:86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</row>
    <row r="1180" spans="1:86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</row>
    <row r="1181" spans="1:86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</row>
    <row r="1182" spans="1:86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</row>
    <row r="1183" spans="1:86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</row>
    <row r="1184" spans="1:86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</row>
    <row r="1185" spans="1:86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</row>
    <row r="1186" spans="1:86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</row>
    <row r="1187" spans="1:86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</row>
    <row r="1188" spans="1:86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</row>
    <row r="1189" spans="1:86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</row>
    <row r="1190" spans="1:86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</row>
    <row r="1191" spans="1:86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</row>
    <row r="1192" spans="1:86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</row>
    <row r="1193" spans="1:86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</row>
    <row r="1194" spans="1:86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</row>
    <row r="1195" spans="1:86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</row>
    <row r="1196" spans="1:86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</row>
    <row r="1197" spans="1:86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</row>
    <row r="1198" spans="1:86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</row>
    <row r="1199" spans="1:86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</row>
    <row r="1200" spans="1:86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</row>
    <row r="1201" spans="1:86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</row>
    <row r="1202" spans="1:86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</row>
    <row r="1203" spans="1:86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</row>
    <row r="1204" spans="1:86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</row>
    <row r="1205" spans="1:86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</row>
    <row r="1206" spans="1:86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</row>
    <row r="1207" spans="1:86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</row>
    <row r="1208" spans="1:86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</row>
    <row r="1209" spans="1:86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</row>
    <row r="1210" spans="1:86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</row>
    <row r="1211" spans="1:86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</row>
    <row r="1212" spans="1:86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</row>
    <row r="1213" spans="1:86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</row>
    <row r="1214" spans="1:86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</row>
    <row r="1215" spans="1:86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</row>
    <row r="1216" spans="1:86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</row>
    <row r="1217" spans="1:86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</row>
    <row r="1218" spans="1:86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</row>
    <row r="1219" spans="1:86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</row>
    <row r="1220" spans="1:86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</row>
    <row r="1221" spans="1:86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</row>
    <row r="1222" spans="1:86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</row>
    <row r="1223" spans="1:86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</row>
    <row r="1224" spans="1:86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</row>
    <row r="1225" spans="1:86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</row>
    <row r="1226" spans="1:86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</row>
    <row r="1227" spans="1:86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</row>
    <row r="1228" spans="1:86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</row>
    <row r="1229" spans="1:86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</row>
    <row r="1230" spans="1:86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</row>
    <row r="1231" spans="1:86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</row>
    <row r="1232" spans="1:86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</row>
    <row r="1233" spans="1:86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</row>
    <row r="1234" spans="1:86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</row>
    <row r="1235" spans="1:86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</row>
    <row r="1236" spans="1:86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</row>
    <row r="1237" spans="1:86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</row>
    <row r="1238" spans="1:86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</row>
    <row r="1239" spans="1:86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</row>
    <row r="1240" spans="1:86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</row>
    <row r="1241" spans="1:86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</row>
    <row r="1242" spans="1:86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</row>
    <row r="1243" spans="1:86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</row>
    <row r="1244" spans="1:86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</row>
    <row r="1245" spans="1:86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</row>
    <row r="1246" spans="1:86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</row>
    <row r="1247" spans="1:86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</row>
    <row r="1248" spans="1:86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</row>
    <row r="1249" spans="1:86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</row>
    <row r="1250" spans="1:86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</row>
    <row r="1251" spans="1:86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</row>
    <row r="1252" spans="1:86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</row>
    <row r="1253" spans="1:86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</row>
    <row r="1254" spans="1:86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</row>
    <row r="1255" spans="1:86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</row>
    <row r="1256" spans="1:86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</row>
    <row r="1257" spans="1:86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</row>
    <row r="1258" spans="1:86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</row>
    <row r="1259" spans="1:86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</row>
    <row r="1260" spans="1:86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</row>
    <row r="1261" spans="1:86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</row>
    <row r="1262" spans="1:86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</row>
    <row r="1263" spans="1:86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</row>
    <row r="1264" spans="1:86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</row>
    <row r="1265" spans="1:86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</row>
    <row r="1266" spans="1:86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</row>
    <row r="1267" spans="1:86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</row>
    <row r="1268" spans="1:86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</row>
    <row r="1269" spans="1:86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</row>
    <row r="1270" spans="1:86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</row>
    <row r="1271" spans="1:86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</row>
    <row r="1272" spans="1:86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</row>
    <row r="1273" spans="1:86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</row>
    <row r="1274" spans="1:86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</row>
    <row r="1275" spans="1:86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</row>
    <row r="1276" spans="1:86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</row>
    <row r="1277" spans="1:86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</row>
    <row r="1278" spans="1:86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</row>
    <row r="1279" spans="1:86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</row>
    <row r="1280" spans="1:86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</row>
    <row r="1281" spans="1:86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</row>
    <row r="1282" spans="1:86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</row>
    <row r="1283" spans="1:86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</row>
    <row r="1284" spans="1:86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</row>
    <row r="1285" spans="1:86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</row>
    <row r="1286" spans="1:86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</row>
    <row r="1287" spans="1:86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</row>
    <row r="1288" spans="1:86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</row>
    <row r="1289" spans="1:86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</row>
    <row r="1290" spans="1:86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</row>
    <row r="1291" spans="1:86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</row>
    <row r="1292" spans="1:86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</row>
    <row r="1293" spans="1:86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</row>
    <row r="1294" spans="1:86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</row>
    <row r="1295" spans="1:86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</row>
    <row r="1296" spans="1:86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</row>
    <row r="1297" spans="1:86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</row>
    <row r="1298" spans="1:86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</row>
    <row r="1299" spans="1:86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</row>
    <row r="1300" spans="1:86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</row>
    <row r="1301" spans="1:86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</row>
    <row r="1302" spans="1:86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</row>
    <row r="1303" spans="1:86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</row>
    <row r="1304" spans="1:86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</row>
    <row r="1305" spans="1:86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</row>
    <row r="1306" spans="1:86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</row>
    <row r="1307" spans="1:86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</row>
    <row r="1308" spans="1:86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</row>
    <row r="1309" spans="1:86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</row>
    <row r="1310" spans="1:86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</row>
    <row r="1311" spans="1:86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</row>
    <row r="1312" spans="1:86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</row>
    <row r="1313" spans="1:86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</row>
    <row r="1314" spans="1:86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</row>
    <row r="1315" spans="1:86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</row>
    <row r="1316" spans="1:86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</row>
    <row r="1317" spans="1:86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</row>
    <row r="1318" spans="1:86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</row>
    <row r="1319" spans="1:86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</row>
    <row r="1320" spans="1:86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</row>
    <row r="1321" spans="1:86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</row>
    <row r="1322" spans="1:86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</row>
    <row r="1323" spans="1:86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</row>
    <row r="1324" spans="1:86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</row>
    <row r="1325" spans="1:86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</row>
    <row r="1326" spans="1:86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</row>
    <row r="1327" spans="1:86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</row>
    <row r="1328" spans="1:86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</row>
    <row r="1329" spans="1:86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</row>
    <row r="1330" spans="1:86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</row>
    <row r="1331" spans="1:86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</row>
    <row r="1332" spans="1:86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</row>
    <row r="1333" spans="1:86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</row>
    <row r="1334" spans="1:86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</row>
    <row r="1335" spans="1:86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</row>
    <row r="1336" spans="1:86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</row>
    <row r="1337" spans="1:86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</row>
    <row r="1338" spans="1:86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</row>
    <row r="1339" spans="1:86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</row>
    <row r="1340" spans="1:86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</row>
    <row r="1341" spans="1:86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</row>
    <row r="1342" spans="1:86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</row>
    <row r="1343" spans="1:86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</row>
    <row r="1344" spans="1:86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</row>
    <row r="1345" spans="1:86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</row>
    <row r="1346" spans="1:86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</row>
    <row r="1347" spans="1:86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</row>
    <row r="1348" spans="1:86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</row>
    <row r="1349" spans="1:86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</row>
    <row r="1350" spans="1:86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</row>
    <row r="1351" spans="1:86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</row>
    <row r="1352" spans="1:86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</row>
    <row r="1353" spans="1:86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</row>
    <row r="1354" spans="1:86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</row>
    <row r="1355" spans="1:86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</row>
    <row r="1356" spans="1:86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</row>
    <row r="1357" spans="1:86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</row>
    <row r="1358" spans="1:86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</row>
    <row r="1359" spans="1:86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</row>
    <row r="1360" spans="1:86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</row>
    <row r="1361" spans="1:86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</row>
    <row r="1362" spans="1:86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</row>
    <row r="1363" spans="1:86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</row>
    <row r="1364" spans="1:86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</row>
    <row r="1365" spans="1:86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</row>
    <row r="1366" spans="1:86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</row>
    <row r="1367" spans="1:86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</row>
    <row r="1368" spans="1:86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</row>
    <row r="1369" spans="1:86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</row>
    <row r="1370" spans="1:86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</row>
    <row r="1371" spans="1:86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</row>
    <row r="1372" spans="1:86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</row>
    <row r="1373" spans="1:86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</row>
    <row r="1374" spans="1:86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</row>
    <row r="1375" spans="1:86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</row>
    <row r="1376" spans="1:86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</row>
    <row r="1377" spans="1:86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</row>
    <row r="1378" spans="1:86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</row>
    <row r="1379" spans="1:86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</row>
    <row r="1380" spans="1:86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</row>
    <row r="1381" spans="1:86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</row>
    <row r="1382" spans="1:86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</row>
    <row r="1383" spans="1:86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</row>
    <row r="1384" spans="1:86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</row>
    <row r="1385" spans="1:86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</row>
    <row r="1386" spans="1:86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</row>
    <row r="1387" spans="1:86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</row>
    <row r="1388" spans="1:86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</row>
    <row r="1389" spans="1:86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</row>
    <row r="1390" spans="1:86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</row>
    <row r="1391" spans="1:86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</row>
    <row r="1392" spans="1:86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</row>
    <row r="1393" spans="1:86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</row>
    <row r="1394" spans="1:86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</row>
    <row r="1395" spans="1:86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</row>
    <row r="1396" spans="1:86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</row>
    <row r="1397" spans="1:86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</row>
    <row r="1398" spans="1:86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</row>
    <row r="1399" spans="1:86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</row>
    <row r="1400" spans="1:86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</row>
    <row r="1401" spans="1:86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</row>
    <row r="1402" spans="1:86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</row>
    <row r="1403" spans="1:86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</row>
    <row r="1404" spans="1:86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</row>
    <row r="1405" spans="1:86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</row>
    <row r="1406" spans="1:86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</row>
    <row r="1407" spans="1:86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</row>
  </sheetData>
  <sheetProtection algorithmName="SHA-512" hashValue="JqrtP1AgoFoUJgzXy0YLdmGeRR/8t0UZrsXPb0PSx6GZeMUeeGaCNAMZuEdFMWwoGHkjV0fXovzxYGr9PTKGQg==" saltValue="0Z8v3gkbGSghx48b6oBHBw==" spinCount="100000" sheet="1" objects="1" scenarios="1" selectLockedCells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0B19F0AD9BC4C8081333525B8F19F" ma:contentTypeVersion="8" ma:contentTypeDescription="Create a new document." ma:contentTypeScope="" ma:versionID="1a4f076013fa1eeb7a4a5da26d41d74d">
  <xsd:schema xmlns:xsd="http://www.w3.org/2001/XMLSchema" xmlns:xs="http://www.w3.org/2001/XMLSchema" xmlns:p="http://schemas.microsoft.com/office/2006/metadata/properties" xmlns:ns2="de885411-01c6-4398-b78a-6880021deb12" targetNamespace="http://schemas.microsoft.com/office/2006/metadata/properties" ma:root="true" ma:fieldsID="5b82a3bcd7326f8ba2bcc81204a4b920" ns2:_="">
    <xsd:import namespace="de885411-01c6-4398-b78a-6880021deb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85411-01c6-4398-b78a-6880021deb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B68BB9-4BF0-4358-9F9A-CFFFFDFFFFC4}"/>
</file>

<file path=customXml/itemProps2.xml><?xml version="1.0" encoding="utf-8"?>
<ds:datastoreItem xmlns:ds="http://schemas.openxmlformats.org/officeDocument/2006/customXml" ds:itemID="{701B03E3-0A60-41BE-8FFD-7BFF2FB966AC}"/>
</file>

<file path=customXml/itemProps3.xml><?xml version="1.0" encoding="utf-8"?>
<ds:datastoreItem xmlns:ds="http://schemas.openxmlformats.org/officeDocument/2006/customXml" ds:itemID="{785228F0-58B4-4DC9-AA28-7580081FB6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scarroll</dc:creator>
  <cp:lastModifiedBy>scarroll</cp:lastModifiedBy>
  <dcterms:created xsi:type="dcterms:W3CDTF">2018-03-13T12:10:20Z</dcterms:created>
  <dcterms:modified xsi:type="dcterms:W3CDTF">2019-03-20T13:55:32Z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0x010100A980B19F0AD9BC4C8081333525B8F19F</vt:lpwstr>
  </property>
</Properties>
</file>