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shbhuva/Desktop/CS-513 KDD/MId_Term/"/>
    </mc:Choice>
  </mc:AlternateContent>
  <xr:revisionPtr revIDLastSave="0" documentId="13_ncr:1_{76471B49-B692-9A4C-AAB0-CC6C6A52A314}" xr6:coauthVersionLast="47" xr6:coauthVersionMax="47" xr10:uidLastSave="{00000000-0000-0000-0000-000000000000}"/>
  <bookViews>
    <workbookView xWindow="0" yWindow="0" windowWidth="28800" windowHeight="18000" xr2:uid="{8DAE809F-258C-6247-B278-CD9EC2AC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" l="1"/>
  <c r="E37" i="1"/>
  <c r="I53" i="1"/>
  <c r="I50" i="1"/>
  <c r="I47" i="1"/>
  <c r="H53" i="1"/>
  <c r="G50" i="1"/>
  <c r="G47" i="1"/>
  <c r="F55" i="1"/>
  <c r="F54" i="1"/>
  <c r="F53" i="1"/>
  <c r="F50" i="1"/>
  <c r="F51" i="1"/>
  <c r="F52" i="1"/>
  <c r="F48" i="1"/>
  <c r="F49" i="1"/>
  <c r="E55" i="1"/>
  <c r="E54" i="1"/>
  <c r="E53" i="1"/>
  <c r="E52" i="1"/>
  <c r="E51" i="1"/>
  <c r="E50" i="1"/>
  <c r="H50" i="1" s="1"/>
  <c r="E49" i="1"/>
  <c r="E48" i="1"/>
  <c r="E47" i="1"/>
  <c r="H47" i="1" s="1"/>
  <c r="C53" i="1"/>
  <c r="G53" i="1" s="1"/>
  <c r="B53" i="1"/>
  <c r="C50" i="1"/>
  <c r="B50" i="1"/>
  <c r="C47" i="1"/>
  <c r="B47" i="1"/>
  <c r="B33" i="1"/>
  <c r="G33" i="1" s="1"/>
  <c r="C33" i="1"/>
  <c r="E33" i="1"/>
  <c r="E34" i="1"/>
  <c r="F34" i="1"/>
  <c r="E35" i="1"/>
  <c r="F35" i="1"/>
  <c r="B37" i="1"/>
  <c r="C37" i="1"/>
  <c r="G37" i="1" s="1"/>
  <c r="E38" i="1"/>
  <c r="F38" i="1"/>
  <c r="F39" i="1"/>
  <c r="B40" i="1"/>
  <c r="C40" i="1"/>
  <c r="F40" i="1"/>
  <c r="E41" i="1"/>
  <c r="F41" i="1"/>
  <c r="E42" i="1"/>
  <c r="F42" i="1"/>
  <c r="F45" i="1"/>
  <c r="F44" i="1"/>
  <c r="F43" i="1"/>
  <c r="H43" i="1" s="1"/>
  <c r="E44" i="1"/>
  <c r="E45" i="1"/>
  <c r="C43" i="1"/>
  <c r="B43" i="1"/>
  <c r="E31" i="1"/>
  <c r="E32" i="1"/>
  <c r="C30" i="1"/>
  <c r="B30" i="1"/>
  <c r="F28" i="1"/>
  <c r="F27" i="1"/>
  <c r="F26" i="1"/>
  <c r="F22" i="1"/>
  <c r="F25" i="1"/>
  <c r="F24" i="1"/>
  <c r="F23" i="1"/>
  <c r="F21" i="1"/>
  <c r="F20" i="1"/>
  <c r="E20" i="1"/>
  <c r="F18" i="1"/>
  <c r="F17" i="1"/>
  <c r="F19" i="1"/>
  <c r="E18" i="1"/>
  <c r="E19" i="1"/>
  <c r="E17" i="1"/>
  <c r="C26" i="1"/>
  <c r="B26" i="1"/>
  <c r="C23" i="1"/>
  <c r="B23" i="1"/>
  <c r="C20" i="1"/>
  <c r="B20" i="1"/>
  <c r="C17" i="1"/>
  <c r="B17" i="1"/>
  <c r="G40" i="1" l="1"/>
  <c r="H33" i="1"/>
  <c r="I33" i="1" s="1"/>
  <c r="H40" i="1"/>
  <c r="H37" i="1"/>
  <c r="I37" i="1" s="1"/>
  <c r="I40" i="1"/>
  <c r="G17" i="1"/>
  <c r="G43" i="1"/>
  <c r="G20" i="1"/>
  <c r="G23" i="1"/>
  <c r="H20" i="1"/>
  <c r="H17" i="1"/>
  <c r="H23" i="1"/>
  <c r="G30" i="1"/>
  <c r="F30" i="1" a="1"/>
  <c r="F30" i="1" s="1"/>
  <c r="H30" i="1" s="1"/>
  <c r="H26" i="1"/>
  <c r="G26" i="1"/>
  <c r="I43" i="1" l="1"/>
  <c r="I23" i="1"/>
  <c r="I17" i="1"/>
  <c r="I20" i="1"/>
  <c r="I30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<sst xmlns="http://schemas.openxmlformats.org/spreadsheetml/2006/main" count="138" uniqueCount="55">
  <si>
    <t>Applicant</t>
  </si>
  <si>
    <t>GRE</t>
  </si>
  <si>
    <t>Gender</t>
  </si>
  <si>
    <t>Admission</t>
  </si>
  <si>
    <t>GPA</t>
  </si>
  <si>
    <t>Low</t>
  </si>
  <si>
    <t>Very High</t>
  </si>
  <si>
    <t>High</t>
  </si>
  <si>
    <t>Medium</t>
  </si>
  <si>
    <t>Female</t>
  </si>
  <si>
    <t>Male</t>
  </si>
  <si>
    <t>Admitted</t>
  </si>
  <si>
    <t>Rejected</t>
  </si>
  <si>
    <t>Waitlisted</t>
  </si>
  <si>
    <t>Training Dataset</t>
  </si>
  <si>
    <t>Split</t>
  </si>
  <si>
    <t>PL</t>
  </si>
  <si>
    <t>PR</t>
  </si>
  <si>
    <t>P( j |tL )</t>
  </si>
  <si>
    <t>P( j |tR)</t>
  </si>
  <si>
    <t>2PL PR</t>
  </si>
  <si>
    <t>Q(s|t)</t>
  </si>
  <si>
    <t>Φ(s|t)</t>
  </si>
  <si>
    <t>R</t>
  </si>
  <si>
    <t>W</t>
  </si>
  <si>
    <t>A</t>
  </si>
  <si>
    <t>GRE = Low</t>
  </si>
  <si>
    <t>GRE = Medium</t>
  </si>
  <si>
    <t>GRE = High</t>
  </si>
  <si>
    <t>GRE = Very High</t>
  </si>
  <si>
    <t>Gender = Female</t>
  </si>
  <si>
    <t>Gender = Male</t>
  </si>
  <si>
    <t>GPA = Low</t>
  </si>
  <si>
    <t>GPA = Medium</t>
  </si>
  <si>
    <t>GPA = High</t>
  </si>
  <si>
    <t>GRE = Low or Medium</t>
  </si>
  <si>
    <t>GRE = Low or High</t>
  </si>
  <si>
    <t>GRE = Low or Very High</t>
  </si>
  <si>
    <t>CLASSIFICATION AND REGRESSION TREES (CART)</t>
  </si>
  <si>
    <t>Candidate Split</t>
  </si>
  <si>
    <t>Left Child Node, tL</t>
  </si>
  <si>
    <t>Right Child Node, tR</t>
  </si>
  <si>
    <t>GRE = Medium or High or Very High</t>
  </si>
  <si>
    <t>GRE = Low or High or Very High</t>
  </si>
  <si>
    <t>GRE = Low or Medium or Very High</t>
  </si>
  <si>
    <t>GRE = Low or Medium or High</t>
  </si>
  <si>
    <t>GPA = Medium or High</t>
  </si>
  <si>
    <t>GPA = Low or High</t>
  </si>
  <si>
    <t>GPA = Low or Medium</t>
  </si>
  <si>
    <t>GRE = High or Very High</t>
  </si>
  <si>
    <t>GRE = Medium or Very High</t>
  </si>
  <si>
    <t>GRE = High or Medium</t>
  </si>
  <si>
    <t>Candidate Splits for t = Root Node</t>
  </si>
  <si>
    <t>Optimality Measure Φ(s|t) for each Candidate Split</t>
  </si>
  <si>
    <t>♢ Thus, the first split will be at GRE =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</si>
</sst>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3" applyFont="1" applyBorder="1" applyAlignment="1">
      <alignment horizontal="center"/>
    </xf>
    <xf numFmtId="0" fontId="4" fillId="6" borderId="1" xfId="5" applyBorder="1" applyAlignment="1">
      <alignment horizontal="center"/>
    </xf>
    <xf numFmtId="0" fontId="3" fillId="2" borderId="1" xfId="2" applyBorder="1" applyAlignment="1">
      <alignment horizontal="center"/>
    </xf>
    <xf numFmtId="0" fontId="4" fillId="5" borderId="0" xfId="4"/>
    <xf numFmtId="0" fontId="4" fillId="5" borderId="0" xfId="4" applyAlignment="1">
      <alignment horizontal="center"/>
    </xf>
    <xf numFmtId="0" fontId="2" fillId="4" borderId="2" xfId="1" applyFill="1" applyAlignment="1">
      <alignment horizontal="center"/>
    </xf>
    <xf numFmtId="0" fontId="2" fillId="0" borderId="2" xfId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7" borderId="3" xfId="6" applyBorder="1" applyAlignment="1">
      <alignment horizontal="center"/>
    </xf>
  </cellXfs>
  <cellStyles count="7">
    <cellStyle name="60% - Accent1" xfId="3" builtinId="32"/>
    <cellStyle name="Accent3" xfId="4" builtinId="37"/>
    <cellStyle name="Accent4" xfId="5" builtinId="41"/>
    <cellStyle name="Accent6" xfId="6" builtinId="49"/>
    <cellStyle name="Good" xfId="2" builtinId="26"/>
    <cellStyle name="Heading 1" xfId="1" builtinId="16"/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659961</xdr:colOff>
          <xdr:row>1</xdr:row>
          <xdr:rowOff>25400</xdr:rowOff>
        </xdr:from>
        <xdr:to>
          <xdr:col>14</xdr:col>
          <xdr:colOff>175172</xdr:colOff>
          <xdr:row>6</xdr:row>
          <xdr:rowOff>103352</xdr:rowOff>
        </xdr:to>
        <xdr:sp macro="" textlink="">
          <xdr:nvSpPr>
            <xdr:cNvPr id="1027" name="Object 5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9142666-F84C-624E-A630-8572304B7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95C80-359E-E841-8FDA-6C16365AC82E}" name="Table3" displayName="Table3" ref="A2:E13" totalsRowShown="0" headerRowDxfId="3" dataDxfId="2" headerRowCellStyle="60% - Accent1" dataCellStyle="Normal">
  <autoFilter ref="A2:E13" xr:uid="{82495C80-359E-E841-8FDA-6C16365AC82E}"/>
  <tableColumns count="5">
    <tableColumn id="1" xr3:uid="{C1715931-5891-7D4A-B681-EDBAE0454460}" name="Applicant" dataDxfId="0" dataCellStyle="60% - Accent1"/>
    <tableColumn id="2" xr3:uid="{476C72DB-7BDE-604C-8C14-45FA98586AD8}" name="GRE" dataDxfId="1" dataCellStyle="Normal"/>
    <tableColumn id="3" xr3:uid="{6F83CC7C-A967-7840-AC4A-E3ADA0492AD6}" name="Gender" dataDxfId="6" dataCellStyle="Normal"/>
    <tableColumn id="4" xr3:uid="{321552F9-5EF1-A94C-9B5E-47FD8BDA48DA}" name="GPA" dataDxfId="5" dataCellStyle="Normal"/>
    <tableColumn id="5" xr3:uid="{784ED750-9C3D-1A43-B907-8AB11CF8BEEA}" name="Admission" dataDxfId="4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B3E4-8A45-0D43-97E8-CC459013F0BF}">
  <dimension ref="A1:Q55"/>
  <sheetViews>
    <sheetView tabSelected="1" zoomScale="116" workbookViewId="0">
      <selection activeCell="P28" sqref="P28"/>
    </sheetView>
  </sheetViews>
  <sheetFormatPr baseColWidth="10" defaultRowHeight="16" x14ac:dyDescent="0.2"/>
  <cols>
    <col min="1" max="1" width="19.6640625" customWidth="1"/>
    <col min="3" max="3" width="11.6640625" customWidth="1"/>
    <col min="4" max="4" width="9.33203125" customWidth="1"/>
    <col min="5" max="5" width="14" customWidth="1"/>
    <col min="7" max="7" width="11.6640625" customWidth="1"/>
    <col min="10" max="10" width="10.83203125" customWidth="1"/>
    <col min="11" max="11" width="13" customWidth="1"/>
  </cols>
  <sheetData>
    <row r="1" spans="1:17" ht="21" thickBot="1" x14ac:dyDescent="0.3">
      <c r="A1" s="9" t="s">
        <v>14</v>
      </c>
      <c r="B1" s="9"/>
      <c r="C1" s="9"/>
      <c r="D1" s="9"/>
      <c r="E1" s="9"/>
      <c r="G1" s="9" t="s">
        <v>38</v>
      </c>
      <c r="H1" s="9"/>
      <c r="I1" s="9"/>
      <c r="J1" s="9"/>
      <c r="K1" s="9"/>
      <c r="L1" s="9"/>
      <c r="M1" s="9"/>
      <c r="N1" s="9"/>
    </row>
    <row r="2" spans="1:17" ht="17" thickTop="1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17" x14ac:dyDescent="0.2">
      <c r="A3" s="3">
        <v>1</v>
      </c>
      <c r="B3" s="1" t="s">
        <v>5</v>
      </c>
      <c r="C3" s="1" t="s">
        <v>9</v>
      </c>
      <c r="D3" s="1" t="s">
        <v>7</v>
      </c>
      <c r="E3" s="1" t="s">
        <v>11</v>
      </c>
    </row>
    <row r="4" spans="1:17" x14ac:dyDescent="0.2">
      <c r="A4" s="3">
        <v>2</v>
      </c>
      <c r="B4" s="1" t="s">
        <v>5</v>
      </c>
      <c r="C4" s="1" t="s">
        <v>10</v>
      </c>
      <c r="D4" s="1" t="s">
        <v>5</v>
      </c>
      <c r="E4" s="1" t="s">
        <v>12</v>
      </c>
    </row>
    <row r="5" spans="1:17" x14ac:dyDescent="0.2">
      <c r="A5" s="3">
        <v>3</v>
      </c>
      <c r="B5" s="1" t="s">
        <v>5</v>
      </c>
      <c r="C5" s="1" t="s">
        <v>10</v>
      </c>
      <c r="D5" s="1" t="s">
        <v>8</v>
      </c>
      <c r="E5" s="1" t="s">
        <v>13</v>
      </c>
    </row>
    <row r="6" spans="1:17" x14ac:dyDescent="0.2">
      <c r="A6" s="3">
        <v>4</v>
      </c>
      <c r="B6" s="1" t="s">
        <v>6</v>
      </c>
      <c r="C6" s="1" t="s">
        <v>10</v>
      </c>
      <c r="D6" s="1" t="s">
        <v>5</v>
      </c>
      <c r="E6" s="1" t="s">
        <v>11</v>
      </c>
    </row>
    <row r="7" spans="1:17" x14ac:dyDescent="0.2">
      <c r="A7" s="3">
        <v>5</v>
      </c>
      <c r="B7" s="1" t="s">
        <v>6</v>
      </c>
      <c r="C7" s="1" t="s">
        <v>9</v>
      </c>
      <c r="D7" s="1" t="s">
        <v>8</v>
      </c>
      <c r="E7" s="1" t="s">
        <v>11</v>
      </c>
    </row>
    <row r="8" spans="1:17" ht="21" thickBot="1" x14ac:dyDescent="0.3">
      <c r="A8" s="3">
        <v>6</v>
      </c>
      <c r="B8" s="1" t="s">
        <v>6</v>
      </c>
      <c r="C8" s="1" t="s">
        <v>10</v>
      </c>
      <c r="D8" s="1" t="s">
        <v>7</v>
      </c>
      <c r="E8" s="1" t="s">
        <v>11</v>
      </c>
      <c r="K8" s="9" t="s">
        <v>52</v>
      </c>
      <c r="L8" s="9"/>
      <c r="M8" s="9"/>
      <c r="N8" s="9"/>
      <c r="O8" s="9"/>
      <c r="P8" s="9"/>
      <c r="Q8" s="9"/>
    </row>
    <row r="9" spans="1:17" ht="17" thickTop="1" x14ac:dyDescent="0.2">
      <c r="A9" s="3">
        <v>7</v>
      </c>
      <c r="B9" s="1" t="s">
        <v>6</v>
      </c>
      <c r="C9" s="1" t="s">
        <v>9</v>
      </c>
      <c r="D9" s="1" t="s">
        <v>7</v>
      </c>
      <c r="E9" s="1" t="s">
        <v>11</v>
      </c>
      <c r="K9" s="21" t="s">
        <v>39</v>
      </c>
      <c r="L9" s="22" t="s">
        <v>40</v>
      </c>
      <c r="M9" s="24"/>
      <c r="N9" s="22" t="s">
        <v>41</v>
      </c>
      <c r="O9" s="23"/>
      <c r="P9" s="23"/>
      <c r="Q9" s="24"/>
    </row>
    <row r="10" spans="1:17" x14ac:dyDescent="0.2">
      <c r="A10" s="3">
        <v>8</v>
      </c>
      <c r="B10" s="1" t="s">
        <v>7</v>
      </c>
      <c r="C10" s="1" t="s">
        <v>9</v>
      </c>
      <c r="D10" s="1" t="s">
        <v>8</v>
      </c>
      <c r="E10" s="1" t="s">
        <v>11</v>
      </c>
      <c r="K10" s="1">
        <v>1</v>
      </c>
      <c r="L10" s="12" t="s">
        <v>26</v>
      </c>
      <c r="M10" s="13"/>
      <c r="N10" s="12" t="s">
        <v>42</v>
      </c>
      <c r="O10" s="16"/>
      <c r="P10" s="16"/>
      <c r="Q10" s="13"/>
    </row>
    <row r="11" spans="1:17" x14ac:dyDescent="0.2">
      <c r="A11" s="3">
        <v>9</v>
      </c>
      <c r="B11" s="1" t="s">
        <v>7</v>
      </c>
      <c r="C11" s="1" t="s">
        <v>10</v>
      </c>
      <c r="D11" s="1" t="s">
        <v>5</v>
      </c>
      <c r="E11" s="1" t="s">
        <v>13</v>
      </c>
      <c r="K11" s="1">
        <v>2</v>
      </c>
      <c r="L11" s="12" t="s">
        <v>27</v>
      </c>
      <c r="M11" s="13"/>
      <c r="N11" s="12" t="s">
        <v>43</v>
      </c>
      <c r="O11" s="16"/>
      <c r="P11" s="16"/>
      <c r="Q11" s="13"/>
    </row>
    <row r="12" spans="1:17" x14ac:dyDescent="0.2">
      <c r="A12" s="3">
        <v>10</v>
      </c>
      <c r="B12" s="1" t="s">
        <v>8</v>
      </c>
      <c r="C12" s="1" t="s">
        <v>9</v>
      </c>
      <c r="D12" s="1" t="s">
        <v>7</v>
      </c>
      <c r="E12" s="1" t="s">
        <v>13</v>
      </c>
      <c r="K12" s="1">
        <v>3</v>
      </c>
      <c r="L12" s="12" t="s">
        <v>28</v>
      </c>
      <c r="M12" s="13"/>
      <c r="N12" s="12" t="s">
        <v>44</v>
      </c>
      <c r="O12" s="16"/>
      <c r="P12" s="16"/>
      <c r="Q12" s="13"/>
    </row>
    <row r="13" spans="1:17" x14ac:dyDescent="0.2">
      <c r="A13" s="3">
        <v>11</v>
      </c>
      <c r="B13" s="1" t="s">
        <v>8</v>
      </c>
      <c r="C13" s="1" t="s">
        <v>10</v>
      </c>
      <c r="D13" s="1" t="s">
        <v>5</v>
      </c>
      <c r="E13" s="1" t="s">
        <v>12</v>
      </c>
      <c r="K13" s="1">
        <v>4</v>
      </c>
      <c r="L13" s="12" t="s">
        <v>29</v>
      </c>
      <c r="M13" s="13"/>
      <c r="N13" s="12" t="s">
        <v>45</v>
      </c>
      <c r="O13" s="16"/>
      <c r="P13" s="16"/>
      <c r="Q13" s="13"/>
    </row>
    <row r="14" spans="1:17" x14ac:dyDescent="0.2">
      <c r="K14" s="10">
        <v>5</v>
      </c>
      <c r="L14" s="14" t="s">
        <v>30</v>
      </c>
      <c r="M14" s="15"/>
      <c r="N14" s="14" t="s">
        <v>31</v>
      </c>
      <c r="O14" s="17"/>
      <c r="P14" s="17"/>
      <c r="Q14" s="15"/>
    </row>
    <row r="15" spans="1:17" ht="21" thickBot="1" x14ac:dyDescent="0.3">
      <c r="A15" s="9" t="s">
        <v>53</v>
      </c>
      <c r="B15" s="9"/>
      <c r="C15" s="9"/>
      <c r="D15" s="9"/>
      <c r="E15" s="9"/>
      <c r="F15" s="9"/>
      <c r="G15" s="9"/>
      <c r="H15" s="9"/>
      <c r="I15" s="9"/>
      <c r="K15" s="10">
        <v>6</v>
      </c>
      <c r="L15" s="14" t="s">
        <v>31</v>
      </c>
      <c r="M15" s="15"/>
      <c r="N15" s="14" t="s">
        <v>30</v>
      </c>
      <c r="O15" s="17"/>
      <c r="P15" s="17"/>
      <c r="Q15" s="15"/>
    </row>
    <row r="16" spans="1:17" ht="17" thickTop="1" x14ac:dyDescent="0.2">
      <c r="A16" s="4" t="s">
        <v>15</v>
      </c>
      <c r="B16" s="4" t="s">
        <v>16</v>
      </c>
      <c r="C16" s="4" t="s">
        <v>17</v>
      </c>
      <c r="D16" s="4" t="s">
        <v>3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K16" s="10">
        <v>7</v>
      </c>
      <c r="L16" s="12" t="s">
        <v>32</v>
      </c>
      <c r="M16" s="13"/>
      <c r="N16" s="14" t="s">
        <v>46</v>
      </c>
      <c r="O16" s="17"/>
      <c r="P16" s="17"/>
      <c r="Q16" s="15"/>
    </row>
    <row r="17" spans="1:17" x14ac:dyDescent="0.2">
      <c r="A17" s="5" t="s">
        <v>26</v>
      </c>
      <c r="B17" s="1">
        <f>3/11</f>
        <v>0.27272727272727271</v>
      </c>
      <c r="C17" s="1">
        <f>8/11</f>
        <v>0.72727272727272729</v>
      </c>
      <c r="D17" s="1" t="s">
        <v>23</v>
      </c>
      <c r="E17" s="1">
        <f>1/3</f>
        <v>0.33333333333333331</v>
      </c>
      <c r="F17" s="1">
        <f>1/8</f>
        <v>0.125</v>
      </c>
      <c r="G17" s="1">
        <f>2*B17*C17</f>
        <v>0.39669421487603301</v>
      </c>
      <c r="H17" s="1">
        <f>ABS(E17-F17)+ABS(E18-F18)+ABS(E19-F19)</f>
        <v>0.58333333333333326</v>
      </c>
      <c r="I17" s="1">
        <f>G17*H17</f>
        <v>0.2314049586776859</v>
      </c>
      <c r="K17" s="10">
        <v>8</v>
      </c>
      <c r="L17" s="12" t="s">
        <v>33</v>
      </c>
      <c r="M17" s="13"/>
      <c r="N17" s="14" t="s">
        <v>47</v>
      </c>
      <c r="O17" s="17"/>
      <c r="P17" s="17"/>
      <c r="Q17" s="15"/>
    </row>
    <row r="18" spans="1:17" x14ac:dyDescent="0.2">
      <c r="A18" s="1"/>
      <c r="B18" s="1"/>
      <c r="C18" s="1"/>
      <c r="D18" s="1" t="s">
        <v>24</v>
      </c>
      <c r="E18" s="1">
        <f t="shared" ref="E18:E19" si="0">1/3</f>
        <v>0.33333333333333331</v>
      </c>
      <c r="F18" s="1">
        <f>2/8</f>
        <v>0.25</v>
      </c>
      <c r="G18" s="1"/>
      <c r="H18" s="1"/>
      <c r="I18" s="1"/>
      <c r="K18" s="11">
        <v>9</v>
      </c>
      <c r="L18" s="14" t="s">
        <v>34</v>
      </c>
      <c r="M18" s="15"/>
      <c r="N18" s="18" t="s">
        <v>48</v>
      </c>
      <c r="O18" s="19"/>
      <c r="P18" s="19"/>
      <c r="Q18" s="20"/>
    </row>
    <row r="19" spans="1:17" x14ac:dyDescent="0.2">
      <c r="A19" s="1"/>
      <c r="B19" s="1"/>
      <c r="C19" s="1"/>
      <c r="D19" s="1" t="s">
        <v>25</v>
      </c>
      <c r="E19" s="1">
        <f t="shared" si="0"/>
        <v>0.33333333333333331</v>
      </c>
      <c r="F19" s="1">
        <f>5/8</f>
        <v>0.625</v>
      </c>
      <c r="G19" s="1"/>
      <c r="H19" s="1"/>
      <c r="I19" s="1"/>
      <c r="K19" s="10">
        <v>10</v>
      </c>
      <c r="L19" s="14" t="s">
        <v>35</v>
      </c>
      <c r="M19" s="15"/>
      <c r="N19" s="18" t="s">
        <v>49</v>
      </c>
      <c r="O19" s="19"/>
      <c r="P19" s="19"/>
      <c r="Q19" s="20"/>
    </row>
    <row r="20" spans="1:17" x14ac:dyDescent="0.2">
      <c r="A20" s="5" t="s">
        <v>27</v>
      </c>
      <c r="B20" s="1">
        <f>2/11</f>
        <v>0.18181818181818182</v>
      </c>
      <c r="C20" s="1">
        <f>9/11</f>
        <v>0.81818181818181823</v>
      </c>
      <c r="D20" s="1" t="s">
        <v>23</v>
      </c>
      <c r="E20" s="1">
        <f>1/2</f>
        <v>0.5</v>
      </c>
      <c r="F20" s="1">
        <f>1/9</f>
        <v>0.1111111111111111</v>
      </c>
      <c r="G20" s="1">
        <f>2*B20*C20</f>
        <v>0.2975206611570248</v>
      </c>
      <c r="H20" s="1">
        <f>ABS(E20-F20)+ABS(E21-F21)+ABS(E22-F22)</f>
        <v>1.3333333333333335</v>
      </c>
      <c r="I20" s="1">
        <f>G20*H20</f>
        <v>0.39669421487603312</v>
      </c>
      <c r="K20" s="11">
        <v>11</v>
      </c>
      <c r="L20" s="14" t="s">
        <v>36</v>
      </c>
      <c r="M20" s="15"/>
      <c r="N20" s="14" t="s">
        <v>50</v>
      </c>
      <c r="O20" s="17"/>
      <c r="P20" s="17"/>
      <c r="Q20" s="15"/>
    </row>
    <row r="21" spans="1:17" x14ac:dyDescent="0.2">
      <c r="A21" s="1"/>
      <c r="B21" s="1"/>
      <c r="C21" s="1"/>
      <c r="D21" s="1" t="s">
        <v>24</v>
      </c>
      <c r="E21" s="1">
        <v>0.5</v>
      </c>
      <c r="F21" s="1">
        <f>2/9</f>
        <v>0.22222222222222221</v>
      </c>
      <c r="G21" s="1"/>
      <c r="H21" s="1"/>
      <c r="I21" s="1"/>
      <c r="K21" s="10">
        <v>12</v>
      </c>
      <c r="L21" s="14" t="s">
        <v>37</v>
      </c>
      <c r="M21" s="15"/>
      <c r="N21" s="14" t="s">
        <v>51</v>
      </c>
      <c r="O21" s="17"/>
      <c r="P21" s="17"/>
      <c r="Q21" s="15"/>
    </row>
    <row r="22" spans="1:17" x14ac:dyDescent="0.2">
      <c r="A22" s="1"/>
      <c r="B22" s="1"/>
      <c r="C22" s="1"/>
      <c r="D22" s="1" t="s">
        <v>25</v>
      </c>
      <c r="E22" s="1">
        <v>0</v>
      </c>
      <c r="F22" s="1">
        <f>6/9</f>
        <v>0.66666666666666663</v>
      </c>
      <c r="G22" s="1"/>
      <c r="H22" s="1"/>
      <c r="I22" s="1"/>
    </row>
    <row r="23" spans="1:17" x14ac:dyDescent="0.2">
      <c r="A23" s="5" t="s">
        <v>28</v>
      </c>
      <c r="B23" s="1">
        <f>2/11</f>
        <v>0.18181818181818182</v>
      </c>
      <c r="C23" s="1">
        <f>9/11</f>
        <v>0.81818181818181823</v>
      </c>
      <c r="D23" s="1" t="s">
        <v>23</v>
      </c>
      <c r="E23" s="1">
        <v>0</v>
      </c>
      <c r="F23" s="1">
        <f>2/9</f>
        <v>0.22222222222222221</v>
      </c>
      <c r="G23" s="1">
        <f>2*B23*C23</f>
        <v>0.2975206611570248</v>
      </c>
      <c r="H23" s="1">
        <f>ABS(E23-F23)+ABS(E24-F24)+ABS(E25-F25)</f>
        <v>0.55555555555555558</v>
      </c>
      <c r="I23" s="1">
        <f>G23*H23</f>
        <v>0.16528925619834711</v>
      </c>
      <c r="K23" s="25" t="s">
        <v>54</v>
      </c>
      <c r="L23" s="25"/>
      <c r="M23" s="25"/>
      <c r="N23" s="25"/>
      <c r="O23" s="25"/>
      <c r="P23" s="25"/>
      <c r="Q23" s="25"/>
    </row>
    <row r="24" spans="1:17" x14ac:dyDescent="0.2">
      <c r="A24" s="1"/>
      <c r="B24" s="1"/>
      <c r="C24" s="1"/>
      <c r="D24" s="1" t="s">
        <v>24</v>
      </c>
      <c r="E24" s="1">
        <v>0.5</v>
      </c>
      <c r="F24" s="1">
        <f>2/9</f>
        <v>0.22222222222222221</v>
      </c>
      <c r="G24" s="1"/>
      <c r="H24" s="1"/>
      <c r="I24" s="1"/>
    </row>
    <row r="25" spans="1:17" x14ac:dyDescent="0.2">
      <c r="A25" s="1"/>
      <c r="B25" s="1"/>
      <c r="C25" s="1"/>
      <c r="D25" s="1" t="s">
        <v>25</v>
      </c>
      <c r="E25" s="1">
        <v>0.5</v>
      </c>
      <c r="F25" s="1">
        <f>5/9</f>
        <v>0.55555555555555558</v>
      </c>
      <c r="G25" s="1"/>
      <c r="H25" s="1"/>
      <c r="I25" s="1"/>
    </row>
    <row r="26" spans="1:17" ht="21" thickBot="1" x14ac:dyDescent="0.3">
      <c r="A26" s="5" t="s">
        <v>29</v>
      </c>
      <c r="B26" s="1">
        <f>4/11</f>
        <v>0.36363636363636365</v>
      </c>
      <c r="C26" s="1">
        <f>7/11</f>
        <v>0.63636363636363635</v>
      </c>
      <c r="D26" s="1" t="s">
        <v>23</v>
      </c>
      <c r="E26" s="1">
        <v>0</v>
      </c>
      <c r="F26" s="1">
        <f>2/7</f>
        <v>0.2857142857142857</v>
      </c>
      <c r="G26" s="1">
        <f>2*B26*C26</f>
        <v>0.46280991735537191</v>
      </c>
      <c r="H26" s="1">
        <f>ABS(E26-F26)+ABS(E27-F27)+ABS(E28-F28)</f>
        <v>1.4285714285714284</v>
      </c>
      <c r="I26" s="8">
        <f>G26*H26</f>
        <v>0.66115702479338834</v>
      </c>
    </row>
    <row r="27" spans="1:17" ht="17" thickTop="1" x14ac:dyDescent="0.2">
      <c r="A27" s="1"/>
      <c r="B27" s="1"/>
      <c r="C27" s="1"/>
      <c r="D27" s="1" t="s">
        <v>24</v>
      </c>
      <c r="E27" s="1">
        <v>0</v>
      </c>
      <c r="F27" s="1">
        <f>3/7</f>
        <v>0.42857142857142855</v>
      </c>
      <c r="G27" s="1"/>
      <c r="H27" s="1"/>
      <c r="I27" s="1"/>
    </row>
    <row r="28" spans="1:17" x14ac:dyDescent="0.2">
      <c r="A28" s="1"/>
      <c r="B28" s="1"/>
      <c r="C28" s="1"/>
      <c r="D28" s="1" t="s">
        <v>25</v>
      </c>
      <c r="E28" s="1">
        <v>1</v>
      </c>
      <c r="F28" s="1">
        <f>2/7</f>
        <v>0.2857142857142857</v>
      </c>
      <c r="G28" s="1"/>
      <c r="H28" s="1"/>
      <c r="I28" s="1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17" x14ac:dyDescent="0.2">
      <c r="A30" s="5" t="s">
        <v>30</v>
      </c>
      <c r="B30" s="1">
        <f>5/11</f>
        <v>0.45454545454545453</v>
      </c>
      <c r="C30" s="1">
        <f>6/11</f>
        <v>0.54545454545454541</v>
      </c>
      <c r="D30" s="1" t="s">
        <v>23</v>
      </c>
      <c r="E30" s="1">
        <v>0</v>
      </c>
      <c r="F30" s="1" cm="1">
        <f t="array" ref="F30:F32">E33:E35</f>
        <v>0.33333333333333331</v>
      </c>
      <c r="G30" s="1">
        <f>2*B30*C30</f>
        <v>0.49586776859504128</v>
      </c>
      <c r="H30" s="1">
        <f>ABS(E30-F30)+ABS(E31-F31)+ABS(E32-F32)</f>
        <v>0.93333333333333335</v>
      </c>
      <c r="I30" s="1">
        <f>G30*H30</f>
        <v>0.46280991735537186</v>
      </c>
    </row>
    <row r="31" spans="1:17" x14ac:dyDescent="0.2">
      <c r="A31" s="1"/>
      <c r="B31" s="1"/>
      <c r="C31" s="1"/>
      <c r="D31" s="1" t="s">
        <v>24</v>
      </c>
      <c r="E31" s="1">
        <f>1/5</f>
        <v>0.2</v>
      </c>
      <c r="F31" s="1">
        <v>0.33333333333333331</v>
      </c>
      <c r="G31" s="1"/>
      <c r="H31" s="1"/>
      <c r="I31" s="1"/>
    </row>
    <row r="32" spans="1:17" x14ac:dyDescent="0.2">
      <c r="A32" s="1"/>
      <c r="B32" s="1"/>
      <c r="C32" s="1"/>
      <c r="D32" s="1" t="s">
        <v>25</v>
      </c>
      <c r="E32" s="1">
        <f>4/5</f>
        <v>0.8</v>
      </c>
      <c r="F32" s="1">
        <v>0.33333333333333331</v>
      </c>
      <c r="G32" s="1"/>
      <c r="H32" s="1"/>
      <c r="I32" s="1"/>
    </row>
    <row r="33" spans="1:9" x14ac:dyDescent="0.2">
      <c r="A33" s="5" t="s">
        <v>31</v>
      </c>
      <c r="B33" s="1">
        <f>6/11</f>
        <v>0.54545454545454541</v>
      </c>
      <c r="C33" s="1">
        <f>5/11</f>
        <v>0.45454545454545453</v>
      </c>
      <c r="D33" s="1" t="s">
        <v>23</v>
      </c>
      <c r="E33" s="1">
        <f>2/6</f>
        <v>0.33333333333333331</v>
      </c>
      <c r="F33" s="1">
        <v>0</v>
      </c>
      <c r="G33" s="1">
        <f>2*B33*C33</f>
        <v>0.49586776859504128</v>
      </c>
      <c r="H33" s="1">
        <f>ABS(E33-F33)+ABS(E34-F34)+ABS(E35-F35)</f>
        <v>0.93333333333333335</v>
      </c>
      <c r="I33" s="1">
        <f>G33*H33</f>
        <v>0.46280991735537186</v>
      </c>
    </row>
    <row r="34" spans="1:9" x14ac:dyDescent="0.2">
      <c r="A34" s="1"/>
      <c r="B34" s="1"/>
      <c r="C34" s="1"/>
      <c r="D34" s="1" t="s">
        <v>24</v>
      </c>
      <c r="E34" s="1">
        <f>2/6</f>
        <v>0.33333333333333331</v>
      </c>
      <c r="F34" s="1">
        <f>1/5</f>
        <v>0.2</v>
      </c>
      <c r="G34" s="1"/>
      <c r="H34" s="1"/>
      <c r="I34" s="1"/>
    </row>
    <row r="35" spans="1:9" x14ac:dyDescent="0.2">
      <c r="A35" s="1"/>
      <c r="B35" s="1"/>
      <c r="C35" s="1"/>
      <c r="D35" s="1" t="s">
        <v>25</v>
      </c>
      <c r="E35" s="1">
        <f>2/6</f>
        <v>0.33333333333333331</v>
      </c>
      <c r="F35" s="1">
        <f>4/5</f>
        <v>0.8</v>
      </c>
      <c r="G35" s="1"/>
      <c r="H35" s="1"/>
      <c r="I35" s="1"/>
    </row>
    <row r="36" spans="1:9" x14ac:dyDescent="0.2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">
      <c r="A37" s="5" t="s">
        <v>32</v>
      </c>
      <c r="B37" s="1">
        <f>4/11</f>
        <v>0.36363636363636365</v>
      </c>
      <c r="C37" s="1">
        <f>7/11</f>
        <v>0.63636363636363635</v>
      </c>
      <c r="D37" s="1" t="s">
        <v>23</v>
      </c>
      <c r="E37" s="1">
        <f>2/4</f>
        <v>0.5</v>
      </c>
      <c r="F37" s="1">
        <v>0</v>
      </c>
      <c r="G37" s="1">
        <f>2*B37*C37</f>
        <v>0.46280991735537191</v>
      </c>
      <c r="H37" s="1">
        <f>ABS(E37-F37)+ABS(E38-F38)+ABS(E39-F39)</f>
        <v>1</v>
      </c>
      <c r="I37">
        <f>G37*H37</f>
        <v>0.46280991735537191</v>
      </c>
    </row>
    <row r="38" spans="1:9" x14ac:dyDescent="0.2">
      <c r="A38" s="1"/>
      <c r="B38" s="1"/>
      <c r="C38" s="1"/>
      <c r="D38" s="1" t="s">
        <v>24</v>
      </c>
      <c r="E38" s="1">
        <f>1/4</f>
        <v>0.25</v>
      </c>
      <c r="F38" s="1">
        <f>2/7</f>
        <v>0.2857142857142857</v>
      </c>
      <c r="G38" s="1"/>
      <c r="H38" s="1"/>
      <c r="I38" s="1"/>
    </row>
    <row r="39" spans="1:9" x14ac:dyDescent="0.2">
      <c r="A39" s="1"/>
      <c r="B39" s="1"/>
      <c r="C39" s="1"/>
      <c r="D39" s="1" t="s">
        <v>25</v>
      </c>
      <c r="E39" s="1">
        <f>1/4</f>
        <v>0.25</v>
      </c>
      <c r="F39" s="1">
        <f>5/7</f>
        <v>0.7142857142857143</v>
      </c>
      <c r="G39" s="1"/>
      <c r="H39" s="1"/>
      <c r="I39" s="1"/>
    </row>
    <row r="40" spans="1:9" x14ac:dyDescent="0.2">
      <c r="A40" s="5" t="s">
        <v>33</v>
      </c>
      <c r="B40" s="1">
        <f>3/11</f>
        <v>0.27272727272727271</v>
      </c>
      <c r="C40" s="1">
        <f>8/11</f>
        <v>0.72727272727272729</v>
      </c>
      <c r="D40" s="1" t="s">
        <v>23</v>
      </c>
      <c r="E40" s="1">
        <v>0</v>
      </c>
      <c r="F40" s="1">
        <f>2/8</f>
        <v>0.25</v>
      </c>
      <c r="G40" s="1">
        <f>2*B40*C40</f>
        <v>0.39669421487603301</v>
      </c>
      <c r="H40" s="1">
        <f>ABS(E40-F40)+ABS(E41-F41)+ABS(E42-F42)</f>
        <v>0.49999999999999994</v>
      </c>
      <c r="I40" s="1">
        <f>G40*H40</f>
        <v>0.19834710743801648</v>
      </c>
    </row>
    <row r="41" spans="1:9" x14ac:dyDescent="0.2">
      <c r="A41" s="1"/>
      <c r="B41" s="1"/>
      <c r="C41" s="1"/>
      <c r="D41" s="1" t="s">
        <v>24</v>
      </c>
      <c r="E41" s="1">
        <f>1/3</f>
        <v>0.33333333333333331</v>
      </c>
      <c r="F41" s="1">
        <f>2/8</f>
        <v>0.25</v>
      </c>
      <c r="G41" s="1"/>
      <c r="H41" s="1"/>
      <c r="I41" s="1"/>
    </row>
    <row r="42" spans="1:9" x14ac:dyDescent="0.2">
      <c r="A42" s="1"/>
      <c r="B42" s="1"/>
      <c r="C42" s="1"/>
      <c r="D42" s="1" t="s">
        <v>25</v>
      </c>
      <c r="E42" s="1">
        <f>2/3</f>
        <v>0.66666666666666663</v>
      </c>
      <c r="F42" s="1">
        <f>4/8</f>
        <v>0.5</v>
      </c>
      <c r="G42" s="1"/>
      <c r="H42" s="1"/>
      <c r="I42" s="1"/>
    </row>
    <row r="43" spans="1:9" x14ac:dyDescent="0.2">
      <c r="A43" s="5" t="s">
        <v>34</v>
      </c>
      <c r="B43" s="1">
        <f>4/11</f>
        <v>0.36363636363636365</v>
      </c>
      <c r="C43" s="1">
        <f>7/11</f>
        <v>0.63636363636363635</v>
      </c>
      <c r="D43" s="1" t="s">
        <v>23</v>
      </c>
      <c r="E43" s="1">
        <v>0</v>
      </c>
      <c r="F43" s="1">
        <f>2/7</f>
        <v>0.2857142857142857</v>
      </c>
      <c r="G43" s="1">
        <f>2*B43*C43</f>
        <v>0.46280991735537191</v>
      </c>
      <c r="H43" s="1">
        <f>ABS(E43-F43)+ABS(E44-F44)+ABS(E45-F45)</f>
        <v>0.64285714285714279</v>
      </c>
      <c r="I43" s="1">
        <f>G43*H43</f>
        <v>0.29752066115702475</v>
      </c>
    </row>
    <row r="44" spans="1:9" x14ac:dyDescent="0.2">
      <c r="A44" s="1"/>
      <c r="B44" s="1"/>
      <c r="C44" s="1"/>
      <c r="D44" s="1" t="s">
        <v>24</v>
      </c>
      <c r="E44" s="1">
        <f>1/4</f>
        <v>0.25</v>
      </c>
      <c r="F44" s="1">
        <f>2/7</f>
        <v>0.2857142857142857</v>
      </c>
      <c r="G44" s="1"/>
      <c r="H44" s="1"/>
      <c r="I44" s="1"/>
    </row>
    <row r="45" spans="1:9" x14ac:dyDescent="0.2">
      <c r="A45" s="1"/>
      <c r="B45" s="1"/>
      <c r="C45" s="1"/>
      <c r="D45" s="1" t="s">
        <v>25</v>
      </c>
      <c r="E45" s="1">
        <f>3/4</f>
        <v>0.75</v>
      </c>
      <c r="F45" s="1">
        <f>3/7</f>
        <v>0.42857142857142855</v>
      </c>
      <c r="G45" s="1"/>
      <c r="H45" s="1"/>
      <c r="I45" s="1"/>
    </row>
    <row r="46" spans="1:9" x14ac:dyDescent="0.2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">
      <c r="A47" s="5" t="s">
        <v>35</v>
      </c>
      <c r="B47" s="1">
        <f>5/11</f>
        <v>0.45454545454545453</v>
      </c>
      <c r="C47" s="1">
        <f>6/11</f>
        <v>0.54545454545454541</v>
      </c>
      <c r="D47" s="1" t="s">
        <v>23</v>
      </c>
      <c r="E47" s="1">
        <f>2/5</f>
        <v>0.4</v>
      </c>
      <c r="F47" s="1">
        <v>0</v>
      </c>
      <c r="G47" s="1">
        <f>2*B47*C47</f>
        <v>0.49586776859504128</v>
      </c>
      <c r="H47" s="1">
        <f>ABS(E47-F47)+ABS(E48-F48)+ABS(E49-F49)</f>
        <v>1.2666666666666666</v>
      </c>
      <c r="I47" s="1">
        <f>G47*H47</f>
        <v>0.62809917355371891</v>
      </c>
    </row>
    <row r="48" spans="1:9" x14ac:dyDescent="0.2">
      <c r="A48" s="1"/>
      <c r="B48" s="1"/>
      <c r="C48" s="1"/>
      <c r="D48" s="1" t="s">
        <v>24</v>
      </c>
      <c r="E48" s="1">
        <f>2/5</f>
        <v>0.4</v>
      </c>
      <c r="F48" s="1">
        <f>1/6</f>
        <v>0.16666666666666666</v>
      </c>
      <c r="G48" s="1"/>
      <c r="H48" s="1"/>
      <c r="I48" s="1"/>
    </row>
    <row r="49" spans="1:9" x14ac:dyDescent="0.2">
      <c r="A49" s="1"/>
      <c r="B49" s="1"/>
      <c r="C49" s="1"/>
      <c r="D49" s="1" t="s">
        <v>25</v>
      </c>
      <c r="E49" s="1">
        <f>1/5</f>
        <v>0.2</v>
      </c>
      <c r="F49" s="1">
        <f>5/6</f>
        <v>0.83333333333333337</v>
      </c>
      <c r="G49" s="1"/>
      <c r="H49" s="1"/>
      <c r="I49" s="1"/>
    </row>
    <row r="50" spans="1:9" x14ac:dyDescent="0.2">
      <c r="A50" s="5" t="s">
        <v>36</v>
      </c>
      <c r="B50" s="1">
        <f>5/11</f>
        <v>0.45454545454545453</v>
      </c>
      <c r="C50" s="1">
        <f>6/11</f>
        <v>0.54545454545454541</v>
      </c>
      <c r="D50" s="1" t="s">
        <v>23</v>
      </c>
      <c r="E50" s="1">
        <f>1/5</f>
        <v>0.2</v>
      </c>
      <c r="F50" s="1">
        <f>1/6</f>
        <v>0.16666666666666666</v>
      </c>
      <c r="G50" s="1">
        <f>2*B50*C50</f>
        <v>0.49586776859504128</v>
      </c>
      <c r="H50" s="1">
        <f>ABS(E50-F50)+ABS(E51-F51)+ABS(E52-F52)</f>
        <v>0.53333333333333333</v>
      </c>
      <c r="I50" s="1">
        <f>G50*H50</f>
        <v>0.26446280991735532</v>
      </c>
    </row>
    <row r="51" spans="1:9" x14ac:dyDescent="0.2">
      <c r="A51" s="1"/>
      <c r="B51" s="1"/>
      <c r="C51" s="1"/>
      <c r="D51" s="1" t="s">
        <v>24</v>
      </c>
      <c r="E51" s="1">
        <f>2/5</f>
        <v>0.4</v>
      </c>
      <c r="F51" s="1">
        <f>1/6</f>
        <v>0.16666666666666666</v>
      </c>
      <c r="G51" s="1"/>
      <c r="H51" s="1"/>
      <c r="I51" s="1"/>
    </row>
    <row r="52" spans="1:9" x14ac:dyDescent="0.2">
      <c r="A52" s="1"/>
      <c r="B52" s="1"/>
      <c r="C52" s="1"/>
      <c r="D52" s="1" t="s">
        <v>25</v>
      </c>
      <c r="E52" s="1">
        <f>2/5</f>
        <v>0.4</v>
      </c>
      <c r="F52" s="1">
        <f>4/6</f>
        <v>0.66666666666666663</v>
      </c>
      <c r="G52" s="1"/>
      <c r="H52" s="1"/>
      <c r="I52" s="1"/>
    </row>
    <row r="53" spans="1:9" x14ac:dyDescent="0.2">
      <c r="A53" s="5" t="s">
        <v>37</v>
      </c>
      <c r="B53" s="1">
        <f>7/11</f>
        <v>0.63636363636363635</v>
      </c>
      <c r="C53" s="1">
        <f>4/11</f>
        <v>0.36363636363636365</v>
      </c>
      <c r="D53" s="1" t="s">
        <v>23</v>
      </c>
      <c r="E53" s="1">
        <f>1/7</f>
        <v>0.14285714285714285</v>
      </c>
      <c r="F53" s="1">
        <f>1/4</f>
        <v>0.25</v>
      </c>
      <c r="G53" s="1">
        <f>2*B53*C53</f>
        <v>0.46280991735537191</v>
      </c>
      <c r="H53" s="1">
        <f>ABS(E53-F53)+ABS(E54-F54)+ABS(E55-F55)</f>
        <v>0.9285714285714286</v>
      </c>
      <c r="I53" s="1">
        <f>G53*H53</f>
        <v>0.42975206611570249</v>
      </c>
    </row>
    <row r="54" spans="1:9" x14ac:dyDescent="0.2">
      <c r="A54" s="1"/>
      <c r="B54" s="2"/>
      <c r="C54" s="1"/>
      <c r="D54" s="1" t="s">
        <v>24</v>
      </c>
      <c r="E54" s="1">
        <f>1/7</f>
        <v>0.14285714285714285</v>
      </c>
      <c r="F54" s="1">
        <f>2/4</f>
        <v>0.5</v>
      </c>
      <c r="G54" s="2"/>
      <c r="H54" s="1"/>
      <c r="I54" s="1"/>
    </row>
    <row r="55" spans="1:9" x14ac:dyDescent="0.2">
      <c r="A55" s="1"/>
      <c r="B55" s="1"/>
      <c r="C55" s="1"/>
      <c r="D55" s="1" t="s">
        <v>25</v>
      </c>
      <c r="E55" s="1">
        <f>5/7</f>
        <v>0.7142857142857143</v>
      </c>
      <c r="F55" s="1">
        <f>1/4</f>
        <v>0.25</v>
      </c>
      <c r="G55" s="1"/>
      <c r="H55" s="1"/>
      <c r="I55" s="1"/>
    </row>
  </sheetData>
  <mergeCells count="31">
    <mergeCell ref="A15:I15"/>
    <mergeCell ref="K23:Q23"/>
    <mergeCell ref="N21:Q21"/>
    <mergeCell ref="L11:M11"/>
    <mergeCell ref="L13:M13"/>
    <mergeCell ref="L14:M14"/>
    <mergeCell ref="L15:M15"/>
    <mergeCell ref="L17:M17"/>
    <mergeCell ref="L19:M19"/>
    <mergeCell ref="L20:M20"/>
    <mergeCell ref="L21:M21"/>
    <mergeCell ref="N15:Q15"/>
    <mergeCell ref="N16:Q16"/>
    <mergeCell ref="N17:Q17"/>
    <mergeCell ref="N18:Q18"/>
    <mergeCell ref="N19:Q19"/>
    <mergeCell ref="N20:Q20"/>
    <mergeCell ref="L12:M12"/>
    <mergeCell ref="L16:M16"/>
    <mergeCell ref="L18:M18"/>
    <mergeCell ref="N10:Q10"/>
    <mergeCell ref="N11:Q11"/>
    <mergeCell ref="N12:Q12"/>
    <mergeCell ref="N13:Q13"/>
    <mergeCell ref="N14:Q14"/>
    <mergeCell ref="A1:E1"/>
    <mergeCell ref="G1:N1"/>
    <mergeCell ref="L9:M9"/>
    <mergeCell ref="N9:Q9"/>
    <mergeCell ref="L10:M10"/>
    <mergeCell ref="K8:Q8"/>
  </mergeCells>
  <phoneticPr fontId="5" type="noConversion"/>
  <pageMargins left="0.7" right="0.7" top="0.75" bottom="0.75" header="0.3" footer="0.3"/>
  <ignoredErrors>
    <ignoredError sqref="F22 F27 F49 F54" formula="1"/>
  </ignoredErrors>
  <drawing r:id="rId1"/>
  <legacyDrawing r:id="rId2"/>
  <oleObjects>
    <mc:AlternateContent xmlns:mc="http://schemas.openxmlformats.org/markup-compatibility/2006">
      <mc:Choice Requires="x14">
        <oleObject progId="Equation.3" shapeId="1027" r:id="rId3">
          <objectPr defaultSize="0" autoPict="0" r:id="rId4">
            <anchor moveWithCells="1" sizeWithCells="1">
              <from>
                <xdr:col>5</xdr:col>
                <xdr:colOff>660400</xdr:colOff>
                <xdr:row>1</xdr:row>
                <xdr:rowOff>25400</xdr:rowOff>
              </from>
              <to>
                <xdr:col>14</xdr:col>
                <xdr:colOff>177800</xdr:colOff>
                <xdr:row>6</xdr:row>
                <xdr:rowOff>101600</xdr:rowOff>
              </to>
            </anchor>
          </objectPr>
        </oleObject>
      </mc:Choice>
      <mc:Fallback>
        <oleObject progId="Equation.3" shapeId="1027" r:id="rId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2021-11-01T02:56:57Z</dcterms:created>
  <dcterms:modified xsi:type="dcterms:W3CDTF">2021-11-01T21:18:57Z</dcterms:modified>
</cp:coreProperties>
</file>