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kshbhuva/Desktop/CS-513 KDD/Final Exam/"/>
    </mc:Choice>
  </mc:AlternateContent>
  <xr:revisionPtr revIDLastSave="0" documentId="13_ncr:1_{4FDD7361-A4AC-BD47-BE93-4E440E43AF99}" xr6:coauthVersionLast="47" xr6:coauthVersionMax="47" xr10:uidLastSave="{00000000-0000-0000-0000-000000000000}"/>
  <bookViews>
    <workbookView xWindow="0" yWindow="0" windowWidth="28800" windowHeight="18000" xr2:uid="{DEC05D18-EAEE-B743-AB44-8854031F0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E8" i="1"/>
  <c r="D8" i="1"/>
  <c r="C8" i="1"/>
  <c r="B31" i="1" l="1"/>
  <c r="C31" i="1" s="1"/>
  <c r="F31" i="1"/>
  <c r="G31" i="1" s="1"/>
  <c r="D31" i="1"/>
  <c r="E31" i="1" s="1"/>
  <c r="B45" i="1"/>
  <c r="C45" i="1" s="1"/>
  <c r="H45" i="1" s="1"/>
  <c r="F45" i="1"/>
  <c r="G45" i="1" s="1"/>
  <c r="D45" i="1"/>
  <c r="E45" i="1" s="1"/>
  <c r="I44" i="1"/>
  <c r="F44" i="1"/>
  <c r="G44" i="1" s="1"/>
  <c r="D44" i="1"/>
  <c r="E44" i="1" s="1"/>
  <c r="B44" i="1"/>
  <c r="C44" i="1" s="1"/>
  <c r="I30" i="1"/>
  <c r="D30" i="1"/>
  <c r="E30" i="1" s="1"/>
  <c r="F30" i="1"/>
  <c r="G30" i="1" s="1"/>
  <c r="B30" i="1"/>
  <c r="C30" i="1" s="1"/>
  <c r="I38" i="1"/>
  <c r="F38" i="1"/>
  <c r="D38" i="1"/>
  <c r="E38" i="1" s="1"/>
  <c r="B38" i="1"/>
  <c r="I37" i="1"/>
  <c r="B37" i="1"/>
  <c r="F37" i="1"/>
  <c r="D37" i="1"/>
  <c r="F23" i="1"/>
  <c r="D23" i="1"/>
  <c r="B23" i="1"/>
  <c r="I45" i="1"/>
  <c r="H44" i="1"/>
  <c r="F22" i="1"/>
  <c r="G22" i="1" s="1"/>
  <c r="D22" i="1"/>
  <c r="B22" i="1"/>
  <c r="C22" i="1" s="1"/>
  <c r="F14" i="1"/>
  <c r="D14" i="1"/>
  <c r="E14" i="1" s="1"/>
  <c r="B14" i="1"/>
  <c r="C14" i="1" s="1"/>
  <c r="D16" i="1"/>
  <c r="E16" i="1" s="1"/>
  <c r="B16" i="1"/>
  <c r="C16" i="1" s="1"/>
  <c r="F16" i="1"/>
  <c r="G16" i="1" s="1"/>
  <c r="F15" i="1"/>
  <c r="B15" i="1"/>
  <c r="C15" i="1" s="1"/>
  <c r="D15" i="1"/>
  <c r="E15" i="1" s="1"/>
  <c r="I31" i="1"/>
  <c r="I32" i="1"/>
  <c r="C23" i="1"/>
  <c r="F8" i="1"/>
  <c r="I8" i="1" s="1"/>
  <c r="H30" i="1" l="1"/>
  <c r="I22" i="1"/>
  <c r="J45" i="1"/>
  <c r="C37" i="1"/>
  <c r="I14" i="1"/>
  <c r="H31" i="1"/>
  <c r="J31" i="1" s="1"/>
  <c r="I46" i="1"/>
  <c r="I9" i="1"/>
  <c r="J8" i="1"/>
  <c r="I7" i="1"/>
  <c r="J7" i="1" s="1"/>
  <c r="I39" i="1"/>
  <c r="J44" i="1"/>
  <c r="J46" i="1" s="1"/>
  <c r="C38" i="1"/>
  <c r="J30" i="1"/>
  <c r="E23" i="1"/>
  <c r="G37" i="1" s="1"/>
  <c r="H37" i="1" s="1"/>
  <c r="J37" i="1" s="1"/>
  <c r="E22" i="1"/>
  <c r="G38" i="1" s="1"/>
  <c r="G14" i="1"/>
  <c r="G15" i="1"/>
  <c r="H15" i="1" s="1"/>
  <c r="I23" i="1"/>
  <c r="G23" i="1"/>
  <c r="H16" i="1"/>
  <c r="I16" i="1"/>
  <c r="I15" i="1"/>
  <c r="J9" i="1"/>
  <c r="J32" i="1" l="1"/>
  <c r="J10" i="1"/>
  <c r="H38" i="1"/>
  <c r="H14" i="1"/>
  <c r="J14" i="1" s="1"/>
  <c r="I24" i="1"/>
  <c r="H22" i="1"/>
  <c r="J22" i="1" s="1"/>
  <c r="J15" i="1"/>
  <c r="H23" i="1"/>
  <c r="J23" i="1" s="1"/>
  <c r="J16" i="1"/>
  <c r="I17" i="1"/>
  <c r="J38" i="1" l="1"/>
  <c r="J39" i="1" s="1"/>
  <c r="J17" i="1"/>
  <c r="B18" i="1" s="1"/>
  <c r="J24" i="1"/>
  <c r="B25" i="1" s="1"/>
  <c r="B47" i="1" l="1"/>
  <c r="B33" i="1"/>
  <c r="B40" i="1"/>
</calcChain>
</file>

<file path=xl/sharedStrings.xml><?xml version="1.0" encoding="utf-8"?>
<sst xmlns="http://schemas.openxmlformats.org/spreadsheetml/2006/main" count="122" uniqueCount="38">
  <si>
    <t>Ethnicity</t>
  </si>
  <si>
    <t>Age Category</t>
  </si>
  <si>
    <t>Alcohol</t>
  </si>
  <si>
    <t>Cocaine</t>
  </si>
  <si>
    <t>Heroin</t>
  </si>
  <si>
    <t>Raw Total</t>
  </si>
  <si>
    <t>Black</t>
  </si>
  <si>
    <t>Hispanic</t>
  </si>
  <si>
    <t>White</t>
  </si>
  <si>
    <t>Column Total</t>
  </si>
  <si>
    <t>Old</t>
  </si>
  <si>
    <t>Young</t>
  </si>
  <si>
    <t>Split</t>
  </si>
  <si>
    <t>None</t>
  </si>
  <si>
    <t>Pj</t>
  </si>
  <si>
    <t>-  (Pj* log(Pj)</t>
  </si>
  <si>
    <t>156/400</t>
  </si>
  <si>
    <t>139/400</t>
  </si>
  <si>
    <t>105/400</t>
  </si>
  <si>
    <t>-156/400 * log(156/400)</t>
  </si>
  <si>
    <t>-139/400 * log(139/400)</t>
  </si>
  <si>
    <t>-105/400 * log(105/400)</t>
  </si>
  <si>
    <t>Entropy</t>
  </si>
  <si>
    <t>Row Total</t>
  </si>
  <si>
    <t>Percent</t>
  </si>
  <si>
    <t xml:space="preserve">Pct * Row total </t>
  </si>
  <si>
    <t xml:space="preserve">Total  </t>
  </si>
  <si>
    <t xml:space="preserve"> </t>
  </si>
  <si>
    <t>Alochol</t>
  </si>
  <si>
    <t>Net Gain =</t>
  </si>
  <si>
    <t xml:space="preserve">Net Gain = </t>
  </si>
  <si>
    <t xml:space="preserve">Total Entropy = </t>
  </si>
  <si>
    <t>Split: LEVEL 1</t>
  </si>
  <si>
    <t>Split: LEVEL 2</t>
  </si>
  <si>
    <t>Ethnicity = Black</t>
  </si>
  <si>
    <t>Ethnicity = Hispanic</t>
  </si>
  <si>
    <t>Ethnicity = White</t>
  </si>
  <si>
    <t>Thus first split will be based on Ethnicity, 'White'  and Not White, then on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</si>
</sst>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</cellStyleXfs>
  <cellXfs count="4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/>
    <xf numFmtId="0" fontId="0" fillId="2" borderId="10" xfId="0" applyFill="1" applyBorder="1" applyAlignment="1">
      <alignment horizontal="center"/>
    </xf>
    <xf numFmtId="0" fontId="0" fillId="2" borderId="11" xfId="0" quotePrefix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3" xfId="0" applyFont="1" applyBorder="1"/>
    <xf numFmtId="0" fontId="3" fillId="3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/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0" fontId="0" fillId="3" borderId="18" xfId="0" applyFill="1" applyBorder="1"/>
    <xf numFmtId="0" fontId="0" fillId="3" borderId="13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6" borderId="0" xfId="3"/>
    <xf numFmtId="164" fontId="0" fillId="3" borderId="21" xfId="0" applyNumberFormat="1" applyFill="1" applyBorder="1"/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4" borderId="15" xfId="1" applyFont="1" applyBorder="1" applyAlignment="1">
      <alignment horizontal="left"/>
    </xf>
    <xf numFmtId="0" fontId="7" fillId="4" borderId="0" xfId="1" applyFont="1" applyAlignment="1">
      <alignment horizontal="left"/>
    </xf>
    <xf numFmtId="0" fontId="4" fillId="4" borderId="0" xfId="1" applyAlignment="1">
      <alignment horizontal="left"/>
    </xf>
    <xf numFmtId="0" fontId="0" fillId="0" borderId="0" xfId="0" quotePrefix="1"/>
    <xf numFmtId="164" fontId="6" fillId="5" borderId="21" xfId="2" applyNumberFormat="1" applyBorder="1"/>
  </cellXfs>
  <cellStyles count="4">
    <cellStyle name="Accent2" xfId="2" builtinId="33"/>
    <cellStyle name="Accent3" xfId="3" builtinId="37"/>
    <cellStyle name="Good" xfId="1" builtinId="26"/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0</xdr:row>
          <xdr:rowOff>63500</xdr:rowOff>
        </xdr:from>
        <xdr:to>
          <xdr:col>16</xdr:col>
          <xdr:colOff>139700</xdr:colOff>
          <xdr:row>4</xdr:row>
          <xdr:rowOff>12700</xdr:rowOff>
        </xdr:to>
        <xdr:sp macro="" textlink="">
          <xdr:nvSpPr>
            <xdr:cNvPr id="1025" name="Object 1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FBE62-25D4-A646-B681-ECD6F9B3722F}" name="Table1" displayName="Table1" ref="A1:F8" totalsRowShown="0" headerRowDxfId="10" dataDxfId="8" headerRowBorderDxfId="9" tableBorderDxfId="7" totalsRowBorderDxfId="6">
  <autoFilter ref="A1:F8" xr:uid="{435FBE62-25D4-A646-B681-ECD6F9B3722F}"/>
  <tableColumns count="6">
    <tableColumn id="1" xr3:uid="{84AC595C-2FD8-1E40-929F-88A55A3D375B}" name="Ethnicity" dataDxfId="5"/>
    <tableColumn id="2" xr3:uid="{B7B15215-6A03-3E4F-90B9-A748F9E82734}" name="Age Category" dataDxfId="4"/>
    <tableColumn id="3" xr3:uid="{F48F2730-8988-E740-9D0F-4C37485FC8F1}" name="Alcohol" dataDxfId="3"/>
    <tableColumn id="4" xr3:uid="{C43F91E2-2CBE-F64A-9547-DB61A4DC55A3}" name="Cocaine" dataDxfId="2"/>
    <tableColumn id="6" xr3:uid="{5C53DE2D-2B19-5246-A885-47102D9D81E4}" name="Heroin" dataDxfId="1"/>
    <tableColumn id="5" xr3:uid="{D4845E4C-80CD-5246-9E49-4B556EF9AA90}" name="Raw Total" dataDxfId="0">
      <calculatedColumnFormula>SUM(Table1[[#This Row],[Alcohol]:[Heroin]])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B5B9-367A-3B40-8665-252EEE84192E}">
  <dimension ref="A1:K49"/>
  <sheetViews>
    <sheetView tabSelected="1" topLeftCell="A2" zoomScale="91" zoomScaleNormal="113" workbookViewId="0">
      <selection activeCell="P21" sqref="P21"/>
    </sheetView>
  </sheetViews>
  <sheetFormatPr baseColWidth="10" defaultRowHeight="16" x14ac:dyDescent="0.2"/>
  <cols>
    <col min="1" max="1" width="16.6640625" customWidth="1"/>
    <col min="2" max="2" width="13.33203125" customWidth="1"/>
    <col min="3" max="3" width="10.5" customWidth="1"/>
    <col min="6" max="6" width="12" customWidth="1"/>
    <col min="10" max="10" width="21.5" customWidth="1"/>
  </cols>
  <sheetData>
    <row r="1" spans="1:11" ht="17" thickBot="1" x14ac:dyDescent="0.25">
      <c r="A1" s="2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9"/>
      <c r="H1" s="30" t="s">
        <v>12</v>
      </c>
      <c r="I1" s="29"/>
      <c r="J1" s="29"/>
      <c r="K1" s="40"/>
    </row>
    <row r="2" spans="1:11" ht="17" thickBot="1" x14ac:dyDescent="0.25">
      <c r="A2" s="31" t="s">
        <v>6</v>
      </c>
      <c r="B2" s="32" t="s">
        <v>10</v>
      </c>
      <c r="C2" s="32">
        <v>30</v>
      </c>
      <c r="D2" s="32">
        <v>48</v>
      </c>
      <c r="E2" s="32">
        <v>17</v>
      </c>
      <c r="F2" s="33">
        <f>SUM(Table1[[#This Row],[Alcohol]:[Heroin]])</f>
        <v>95</v>
      </c>
      <c r="G2" s="29"/>
      <c r="H2" s="34" t="s">
        <v>13</v>
      </c>
      <c r="I2" s="35" t="s">
        <v>14</v>
      </c>
      <c r="J2" s="27" t="s">
        <v>15</v>
      </c>
      <c r="K2" s="40"/>
    </row>
    <row r="3" spans="1:11" x14ac:dyDescent="0.2">
      <c r="A3" s="31"/>
      <c r="B3" s="32" t="s">
        <v>11</v>
      </c>
      <c r="C3" s="32">
        <v>25</v>
      </c>
      <c r="D3" s="32">
        <v>72</v>
      </c>
      <c r="E3" s="32">
        <v>13</v>
      </c>
      <c r="F3" s="33">
        <f>SUM(Table1[[#This Row],[Alcohol]:[Heroin]])</f>
        <v>110</v>
      </c>
      <c r="G3" s="29"/>
      <c r="H3" s="29"/>
      <c r="I3" s="32" t="s">
        <v>16</v>
      </c>
      <c r="J3" s="26" t="s">
        <v>19</v>
      </c>
      <c r="K3" s="40"/>
    </row>
    <row r="4" spans="1:11" x14ac:dyDescent="0.2">
      <c r="A4" s="31" t="s">
        <v>7</v>
      </c>
      <c r="B4" s="32" t="s">
        <v>10</v>
      </c>
      <c r="C4" s="32">
        <v>7</v>
      </c>
      <c r="D4" s="32">
        <v>0</v>
      </c>
      <c r="E4" s="32">
        <v>5</v>
      </c>
      <c r="F4" s="33">
        <f>SUM(Table1[[#This Row],[Alcohol]:[Heroin]])</f>
        <v>12</v>
      </c>
      <c r="G4" s="29"/>
      <c r="H4" s="29"/>
      <c r="I4" s="32" t="s">
        <v>17</v>
      </c>
      <c r="J4" s="26" t="s">
        <v>20</v>
      </c>
      <c r="K4" s="40"/>
    </row>
    <row r="5" spans="1:11" ht="17" thickBot="1" x14ac:dyDescent="0.25">
      <c r="A5" s="31"/>
      <c r="B5" s="32" t="s">
        <v>11</v>
      </c>
      <c r="C5" s="32">
        <v>8</v>
      </c>
      <c r="D5" s="32">
        <v>7</v>
      </c>
      <c r="E5" s="32">
        <v>19</v>
      </c>
      <c r="F5" s="33">
        <f>SUM(Table1[[#This Row],[Alcohol]:[Heroin]])</f>
        <v>34</v>
      </c>
      <c r="G5" s="29"/>
      <c r="H5" s="29"/>
      <c r="I5" s="32" t="s">
        <v>18</v>
      </c>
      <c r="J5" s="26" t="s">
        <v>21</v>
      </c>
      <c r="K5" s="40"/>
    </row>
    <row r="6" spans="1:11" ht="17" thickBot="1" x14ac:dyDescent="0.25">
      <c r="A6" s="31" t="s">
        <v>8</v>
      </c>
      <c r="B6" s="32" t="s">
        <v>10</v>
      </c>
      <c r="C6" s="32">
        <v>60</v>
      </c>
      <c r="D6" s="32">
        <v>2</v>
      </c>
      <c r="E6" s="32">
        <v>17</v>
      </c>
      <c r="F6" s="33">
        <f>SUM(Table1[[#This Row],[Alcohol]:[Heroin]])</f>
        <v>79</v>
      </c>
      <c r="G6" s="29"/>
      <c r="H6" s="36" t="s">
        <v>22</v>
      </c>
      <c r="I6" s="29"/>
      <c r="J6" s="29"/>
      <c r="K6" s="40"/>
    </row>
    <row r="7" spans="1:11" x14ac:dyDescent="0.2">
      <c r="A7" s="31"/>
      <c r="B7" s="32" t="s">
        <v>11</v>
      </c>
      <c r="C7" s="32">
        <v>26</v>
      </c>
      <c r="D7" s="32">
        <v>10</v>
      </c>
      <c r="E7" s="32">
        <v>34</v>
      </c>
      <c r="F7" s="33">
        <f>SUM(Table1[[#This Row],[Alcohol]:[Heroin]])</f>
        <v>70</v>
      </c>
      <c r="G7" s="29"/>
      <c r="H7" s="29"/>
      <c r="I7" s="32">
        <f>C8/F8</f>
        <v>0.39</v>
      </c>
      <c r="J7" s="32">
        <f>-I7*LOG(I7,2)</f>
        <v>0.52979704865586574</v>
      </c>
      <c r="K7" s="40"/>
    </row>
    <row r="8" spans="1:11" x14ac:dyDescent="0.2">
      <c r="A8" s="37" t="s">
        <v>9</v>
      </c>
      <c r="B8" s="38"/>
      <c r="C8" s="38">
        <f>SUM(C2:C7)</f>
        <v>156</v>
      </c>
      <c r="D8" s="38">
        <f>SUM(D2:D7)</f>
        <v>139</v>
      </c>
      <c r="E8" s="38">
        <f>SUM(E2:E7)</f>
        <v>105</v>
      </c>
      <c r="F8" s="39">
        <f>SUM(Table1[[#This Row],[Alcohol]:[Heroin]])</f>
        <v>400</v>
      </c>
      <c r="G8" s="29"/>
      <c r="H8" s="29"/>
      <c r="I8" s="32">
        <f>D8/F8</f>
        <v>0.34749999999999998</v>
      </c>
      <c r="J8" s="32">
        <f>-I8*LOG(I8,2)</f>
        <v>0.52990800317529796</v>
      </c>
      <c r="K8" s="40"/>
    </row>
    <row r="9" spans="1:11" ht="17" thickBot="1" x14ac:dyDescent="0.25">
      <c r="A9" s="29"/>
      <c r="B9" s="29"/>
      <c r="C9" s="29"/>
      <c r="D9" s="29"/>
      <c r="E9" s="29"/>
      <c r="F9" s="29"/>
      <c r="G9" s="29"/>
      <c r="H9" s="29"/>
      <c r="I9" s="38">
        <f>E8/F8</f>
        <v>0.26250000000000001</v>
      </c>
      <c r="J9" s="38">
        <f>-I9*LOG(I9,2)</f>
        <v>0.50652280142850814</v>
      </c>
      <c r="K9" s="40"/>
    </row>
    <row r="10" spans="1:11" ht="17" thickBot="1" x14ac:dyDescent="0.25">
      <c r="A10" s="29"/>
      <c r="B10" s="29"/>
      <c r="C10" s="29"/>
      <c r="D10" s="29"/>
      <c r="E10" s="29"/>
      <c r="F10" s="29"/>
      <c r="G10" s="29"/>
      <c r="H10" s="42" t="s">
        <v>31</v>
      </c>
      <c r="I10" s="43"/>
      <c r="J10" s="20">
        <f>J7+J8+J9</f>
        <v>1.5662278532596718</v>
      </c>
      <c r="K10" s="40"/>
    </row>
    <row r="11" spans="1:11" ht="17" thickBot="1" x14ac:dyDescent="0.25">
      <c r="A11" s="44" t="s">
        <v>32</v>
      </c>
      <c r="B11" s="44"/>
      <c r="C11" s="44"/>
      <c r="D11" s="44"/>
      <c r="E11" s="44"/>
      <c r="F11" s="44"/>
      <c r="G11" s="44"/>
      <c r="H11" s="44"/>
      <c r="I11" s="44"/>
      <c r="J11" s="44"/>
      <c r="K11" s="40"/>
    </row>
    <row r="12" spans="1:11" x14ac:dyDescent="0.2">
      <c r="A12" s="3"/>
      <c r="B12" s="4"/>
      <c r="C12" s="5" t="s">
        <v>15</v>
      </c>
      <c r="D12" s="4"/>
      <c r="E12" s="5" t="s">
        <v>15</v>
      </c>
      <c r="F12" s="4"/>
      <c r="G12" s="5" t="s">
        <v>15</v>
      </c>
      <c r="H12" s="6" t="s">
        <v>23</v>
      </c>
      <c r="I12" s="7" t="s">
        <v>24</v>
      </c>
      <c r="J12" s="8" t="s">
        <v>25</v>
      </c>
      <c r="K12" s="40"/>
    </row>
    <row r="13" spans="1:11" ht="17" thickBot="1" x14ac:dyDescent="0.25">
      <c r="A13" s="9" t="s">
        <v>0</v>
      </c>
      <c r="B13" s="10" t="s">
        <v>2</v>
      </c>
      <c r="C13" s="11" t="s">
        <v>28</v>
      </c>
      <c r="D13" s="25" t="s">
        <v>3</v>
      </c>
      <c r="E13" s="11" t="s">
        <v>3</v>
      </c>
      <c r="F13" s="10" t="s">
        <v>4</v>
      </c>
      <c r="G13" s="11" t="s">
        <v>4</v>
      </c>
      <c r="H13" s="12"/>
      <c r="I13" s="12"/>
      <c r="J13" s="11"/>
      <c r="K13" s="40"/>
    </row>
    <row r="14" spans="1:11" x14ac:dyDescent="0.2">
      <c r="A14" s="13" t="s">
        <v>6</v>
      </c>
      <c r="B14" s="14">
        <f>(C2+C3)/(F2+F3)</f>
        <v>0.26829268292682928</v>
      </c>
      <c r="C14" s="15">
        <f>-B14*LOG(B14,2)</f>
        <v>0.50925181087289395</v>
      </c>
      <c r="D14" s="14">
        <f>(D2+D3)/(F2+F3)</f>
        <v>0.58536585365853655</v>
      </c>
      <c r="E14" s="15">
        <f>-D14*LOG(D14,2)</f>
        <v>0.45224751447625028</v>
      </c>
      <c r="F14" s="14">
        <f>(E2+E3)/(F2+F3)</f>
        <v>0.14634146341463414</v>
      </c>
      <c r="G14" s="15">
        <f>-F14*LOG(F14,2)</f>
        <v>0.40574480544833086</v>
      </c>
      <c r="H14" s="16">
        <f>C14+E14+G14</f>
        <v>1.367244130797475</v>
      </c>
      <c r="I14" s="16">
        <f>(F2+F3)/F8</f>
        <v>0.51249999999999996</v>
      </c>
      <c r="J14" s="15">
        <f>H14*I14</f>
        <v>0.70071261703370591</v>
      </c>
      <c r="K14" s="40"/>
    </row>
    <row r="15" spans="1:11" x14ac:dyDescent="0.2">
      <c r="A15" s="13" t="s">
        <v>7</v>
      </c>
      <c r="B15" s="14">
        <f>(C4+C5)/(F4+F5)</f>
        <v>0.32608695652173914</v>
      </c>
      <c r="C15" s="15">
        <f>-B15*LOG(B15,2)</f>
        <v>0.52717544362450908</v>
      </c>
      <c r="D15" s="14">
        <f>(D4+D5)/(F4+F5)</f>
        <v>0.15217391304347827</v>
      </c>
      <c r="E15" s="15">
        <f>-D15*LOG(D15,2)</f>
        <v>0.41333585299991005</v>
      </c>
      <c r="F15" s="14">
        <f>(E4+E5)/(F4+F5)</f>
        <v>0.52173913043478259</v>
      </c>
      <c r="G15" s="15">
        <f>-F15*LOG(F15,2)</f>
        <v>0.48970406365349045</v>
      </c>
      <c r="H15" s="16">
        <f t="shared" ref="H15:H16" si="0">C15+E15+G15</f>
        <v>1.4302153602779095</v>
      </c>
      <c r="I15" s="16">
        <f>(F4+F5)/F8</f>
        <v>0.115</v>
      </c>
      <c r="J15" s="15">
        <f>H15*I15</f>
        <v>0.1644747664319596</v>
      </c>
      <c r="K15" s="40"/>
    </row>
    <row r="16" spans="1:11" ht="17" thickBot="1" x14ac:dyDescent="0.25">
      <c r="A16" s="17" t="s">
        <v>8</v>
      </c>
      <c r="B16" s="14">
        <f>(C6+C7)/(F6+F7)</f>
        <v>0.57718120805369133</v>
      </c>
      <c r="C16" s="15">
        <f>-B16*LOG(B16,2)</f>
        <v>0.45764915339171452</v>
      </c>
      <c r="D16" s="14">
        <f>(D6+D7)/(F6+F7)</f>
        <v>8.0536912751677847E-2</v>
      </c>
      <c r="E16" s="15">
        <f>-D16*LOG(D16,2)</f>
        <v>0.29268773313350377</v>
      </c>
      <c r="F16" s="14">
        <f>(E6+E7)/(F6+F7)</f>
        <v>0.34228187919463088</v>
      </c>
      <c r="G16" s="15">
        <f>-F16*LOG(F16,2)</f>
        <v>0.52942216176526147</v>
      </c>
      <c r="H16" s="16">
        <f t="shared" si="0"/>
        <v>1.2797590482904797</v>
      </c>
      <c r="I16" s="16">
        <f>(F6+F7)/F8</f>
        <v>0.3725</v>
      </c>
      <c r="J16" s="15">
        <f>H16*I16</f>
        <v>0.47671024548820368</v>
      </c>
      <c r="K16" s="40"/>
    </row>
    <row r="17" spans="1:11" ht="17" thickBot="1" x14ac:dyDescent="0.25">
      <c r="A17" s="18" t="s">
        <v>26</v>
      </c>
      <c r="B17" s="19"/>
      <c r="C17" s="20"/>
      <c r="D17" s="19"/>
      <c r="E17" s="20"/>
      <c r="F17" s="19"/>
      <c r="G17" s="20"/>
      <c r="H17" s="21"/>
      <c r="I17" s="22">
        <f>SUM(I14:I16)</f>
        <v>1</v>
      </c>
      <c r="J17" s="23">
        <f>SUM(J14:J16)</f>
        <v>1.3418976289538691</v>
      </c>
      <c r="K17" s="40"/>
    </row>
    <row r="18" spans="1:11" ht="17" thickBot="1" x14ac:dyDescent="0.25">
      <c r="A18" s="24" t="s">
        <v>30</v>
      </c>
      <c r="B18" s="48">
        <f>J10-J17</f>
        <v>0.22433022430580274</v>
      </c>
      <c r="D18" s="47" t="s">
        <v>27</v>
      </c>
      <c r="K18" s="40"/>
    </row>
    <row r="19" spans="1:11" ht="17" thickBot="1" x14ac:dyDescent="0.25">
      <c r="K19" s="40"/>
    </row>
    <row r="20" spans="1:11" x14ac:dyDescent="0.2">
      <c r="A20" s="3"/>
      <c r="B20" s="4"/>
      <c r="C20" s="5" t="s">
        <v>15</v>
      </c>
      <c r="D20" s="4"/>
      <c r="E20" s="5" t="s">
        <v>15</v>
      </c>
      <c r="F20" s="4"/>
      <c r="G20" s="5" t="s">
        <v>15</v>
      </c>
      <c r="H20" s="6" t="s">
        <v>23</v>
      </c>
      <c r="I20" s="7" t="s">
        <v>24</v>
      </c>
      <c r="J20" s="8" t="s">
        <v>25</v>
      </c>
      <c r="K20" s="40"/>
    </row>
    <row r="21" spans="1:11" ht="17" thickBot="1" x14ac:dyDescent="0.25">
      <c r="A21" s="9" t="s">
        <v>1</v>
      </c>
      <c r="B21" s="10" t="s">
        <v>2</v>
      </c>
      <c r="C21" s="11" t="s">
        <v>2</v>
      </c>
      <c r="D21" s="25" t="s">
        <v>3</v>
      </c>
      <c r="E21" s="11" t="s">
        <v>3</v>
      </c>
      <c r="F21" s="10" t="s">
        <v>4</v>
      </c>
      <c r="G21" s="11" t="s">
        <v>4</v>
      </c>
      <c r="H21" s="12"/>
      <c r="I21" s="12"/>
      <c r="J21" s="11"/>
      <c r="K21" s="40"/>
    </row>
    <row r="22" spans="1:11" x14ac:dyDescent="0.2">
      <c r="A22" s="13" t="s">
        <v>10</v>
      </c>
      <c r="B22" s="14">
        <f>(C2+C4+C6)/(F2+F4+F6)</f>
        <v>0.521505376344086</v>
      </c>
      <c r="C22" s="15">
        <f>-B22*LOG(B22,2)</f>
        <v>0.48982182250176159</v>
      </c>
      <c r="D22" s="14">
        <f>(D2+D4+D6)/(F2+F4+F6)</f>
        <v>0.26881720430107525</v>
      </c>
      <c r="E22" s="15">
        <f>-D22*LOG(D22,2)</f>
        <v>0.50948995197131897</v>
      </c>
      <c r="F22" s="14">
        <f>(E2+E4+E6)/(F2+F4+F6)</f>
        <v>0.20967741935483872</v>
      </c>
      <c r="G22" s="15">
        <f>-F22*LOG(F22,2)</f>
        <v>0.47256186611605133</v>
      </c>
      <c r="H22" s="16">
        <f>C22+E22+G22</f>
        <v>1.4718736405891319</v>
      </c>
      <c r="I22" s="16">
        <f>(F2+F4+F6)/F8</f>
        <v>0.46500000000000002</v>
      </c>
      <c r="J22" s="15">
        <f>H22*I22</f>
        <v>0.68442124287394634</v>
      </c>
      <c r="K22" s="40"/>
    </row>
    <row r="23" spans="1:11" ht="17" thickBot="1" x14ac:dyDescent="0.25">
      <c r="A23" s="13" t="s">
        <v>11</v>
      </c>
      <c r="B23" s="14">
        <f>(C3+C5+C7)/(F3+F5+F7)</f>
        <v>0.27570093457943923</v>
      </c>
      <c r="C23" s="15">
        <f>-B23*LOG(B23,2)</f>
        <v>0.51247949666036929</v>
      </c>
      <c r="D23" s="14">
        <f>(D3+D5+D7)/(F3+F5+F7)</f>
        <v>0.41588785046728971</v>
      </c>
      <c r="E23" s="15">
        <f>-D23*LOG(D23,2)</f>
        <v>0.526403207634078</v>
      </c>
      <c r="F23" s="14">
        <f>(E3+E5+E7)/(F3+F5+F7)</f>
        <v>0.30841121495327101</v>
      </c>
      <c r="G23" s="15">
        <f>-F23*LOG(F23,2)</f>
        <v>0.52339630478886812</v>
      </c>
      <c r="H23" s="16">
        <f>C23+E23+G23</f>
        <v>1.5622790090833154</v>
      </c>
      <c r="I23" s="16">
        <f>(F3+F5+F7)/F8</f>
        <v>0.53500000000000003</v>
      </c>
      <c r="J23" s="15">
        <f>H23*I23</f>
        <v>0.83581926985957378</v>
      </c>
      <c r="K23" s="40"/>
    </row>
    <row r="24" spans="1:11" ht="17" thickBot="1" x14ac:dyDescent="0.25">
      <c r="A24" s="18" t="s">
        <v>26</v>
      </c>
      <c r="B24" s="19"/>
      <c r="C24" s="20"/>
      <c r="D24" s="19"/>
      <c r="E24" s="20"/>
      <c r="F24" s="19"/>
      <c r="G24" s="20"/>
      <c r="H24" s="21"/>
      <c r="I24" s="22">
        <f>SUM(I22:I23)</f>
        <v>1</v>
      </c>
      <c r="J24" s="23">
        <f>SUM(J22:J23)</f>
        <v>1.5202405127335201</v>
      </c>
      <c r="K24" s="40"/>
    </row>
    <row r="25" spans="1:11" ht="17" thickBot="1" x14ac:dyDescent="0.25">
      <c r="A25" s="24" t="s">
        <v>29</v>
      </c>
      <c r="B25" s="41">
        <f>J10-J24</f>
        <v>4.5987340526151721E-2</v>
      </c>
      <c r="D25" s="47" t="s">
        <v>27</v>
      </c>
      <c r="K25" s="40"/>
    </row>
    <row r="26" spans="1:11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ht="17" thickBot="1" x14ac:dyDescent="0.25">
      <c r="A27" s="45" t="s">
        <v>33</v>
      </c>
      <c r="B27" s="45"/>
      <c r="C27" s="45"/>
      <c r="D27" s="45"/>
      <c r="E27" s="45"/>
      <c r="F27" s="45"/>
      <c r="G27" s="45"/>
      <c r="H27" s="45"/>
      <c r="I27" s="45"/>
      <c r="J27" s="45"/>
      <c r="K27" s="40"/>
    </row>
    <row r="28" spans="1:11" x14ac:dyDescent="0.2">
      <c r="A28" s="3"/>
      <c r="B28" s="4"/>
      <c r="C28" s="5" t="s">
        <v>15</v>
      </c>
      <c r="D28" s="4"/>
      <c r="E28" s="5" t="s">
        <v>15</v>
      </c>
      <c r="F28" s="4"/>
      <c r="G28" s="5" t="s">
        <v>15</v>
      </c>
      <c r="H28" s="6" t="s">
        <v>23</v>
      </c>
      <c r="I28" s="7" t="s">
        <v>24</v>
      </c>
      <c r="J28" s="8" t="s">
        <v>25</v>
      </c>
      <c r="K28" s="40"/>
    </row>
    <row r="29" spans="1:11" ht="17" thickBot="1" x14ac:dyDescent="0.25">
      <c r="A29" s="9" t="s">
        <v>34</v>
      </c>
      <c r="B29" s="10" t="s">
        <v>2</v>
      </c>
      <c r="C29" s="11" t="s">
        <v>2</v>
      </c>
      <c r="D29" s="25" t="s">
        <v>3</v>
      </c>
      <c r="E29" s="11" t="s">
        <v>3</v>
      </c>
      <c r="F29" s="10" t="s">
        <v>4</v>
      </c>
      <c r="G29" s="11" t="s">
        <v>4</v>
      </c>
      <c r="H29" s="12"/>
      <c r="I29" s="12"/>
      <c r="J29" s="11"/>
      <c r="K29" s="40"/>
    </row>
    <row r="30" spans="1:11" x14ac:dyDescent="0.2">
      <c r="A30" s="13" t="s">
        <v>10</v>
      </c>
      <c r="B30" s="14">
        <f>C2/F2</f>
        <v>0.31578947368421051</v>
      </c>
      <c r="C30" s="15">
        <f>-B30*LOG(B30,2)</f>
        <v>0.52514684612287243</v>
      </c>
      <c r="D30" s="14">
        <f>D2/F2</f>
        <v>0.50526315789473686</v>
      </c>
      <c r="E30" s="15">
        <f>-D30*LOG(D30,2)</f>
        <v>0.4976302017396842</v>
      </c>
      <c r="F30" s="14">
        <f>E2/F2</f>
        <v>0.17894736842105263</v>
      </c>
      <c r="G30" s="15">
        <f>-F30*LOG(F30,2)</f>
        <v>0.44421765305652999</v>
      </c>
      <c r="H30" s="16">
        <f>C30+E30+G30</f>
        <v>1.4669947009190867</v>
      </c>
      <c r="I30" s="16">
        <f>F2/(F2+F3)</f>
        <v>0.46341463414634149</v>
      </c>
      <c r="J30" s="15">
        <f>H30*I30</f>
        <v>0.67982681262104017</v>
      </c>
      <c r="K30" s="40"/>
    </row>
    <row r="31" spans="1:11" ht="17" thickBot="1" x14ac:dyDescent="0.25">
      <c r="A31" s="13" t="s">
        <v>11</v>
      </c>
      <c r="B31" s="14">
        <f>C3/F3</f>
        <v>0.22727272727272727</v>
      </c>
      <c r="C31" s="15">
        <f>-B31*LOG(B31,2)</f>
        <v>0.48579625539771254</v>
      </c>
      <c r="D31" s="14">
        <f>D3/F3</f>
        <v>0.65454545454545454</v>
      </c>
      <c r="E31" s="15">
        <f>-D31*LOG(D31,2)</f>
        <v>0.40021181154480912</v>
      </c>
      <c r="F31" s="14">
        <f>E3/F3</f>
        <v>0.11818181818181818</v>
      </c>
      <c r="G31" s="15">
        <f>-F31*LOG(F31,2)</f>
        <v>0.36410872672714883</v>
      </c>
      <c r="H31" s="16">
        <f>C31+E31+G31</f>
        <v>1.2501167936696704</v>
      </c>
      <c r="I31" s="16">
        <f>F3/(F2+F3)</f>
        <v>0.53658536585365857</v>
      </c>
      <c r="J31" s="15">
        <f>H31*I31</f>
        <v>0.67079437709104273</v>
      </c>
      <c r="K31" s="40"/>
    </row>
    <row r="32" spans="1:11" ht="17" thickBot="1" x14ac:dyDescent="0.25">
      <c r="A32" s="18" t="s">
        <v>26</v>
      </c>
      <c r="B32" s="19"/>
      <c r="C32" s="20"/>
      <c r="D32" s="19"/>
      <c r="E32" s="20"/>
      <c r="F32" s="19"/>
      <c r="G32" s="20"/>
      <c r="H32" s="21"/>
      <c r="I32" s="22">
        <f>SUM(I30:I31)</f>
        <v>1</v>
      </c>
      <c r="J32" s="23">
        <f>SUM(J30:J31)</f>
        <v>1.3506211897120828</v>
      </c>
      <c r="K32" s="40"/>
    </row>
    <row r="33" spans="1:11" ht="17" thickBot="1" x14ac:dyDescent="0.25">
      <c r="A33" s="24" t="s">
        <v>29</v>
      </c>
      <c r="B33" s="41">
        <f>B18-J32</f>
        <v>-1.12629096540628</v>
      </c>
      <c r="D33" s="47" t="s">
        <v>27</v>
      </c>
      <c r="K33" s="40"/>
    </row>
    <row r="34" spans="1:11" ht="17" thickBot="1" x14ac:dyDescent="0.25">
      <c r="K34" s="40"/>
    </row>
    <row r="35" spans="1:11" x14ac:dyDescent="0.2">
      <c r="A35" s="3"/>
      <c r="B35" s="4"/>
      <c r="C35" s="5" t="s">
        <v>15</v>
      </c>
      <c r="D35" s="4"/>
      <c r="E35" s="5" t="s">
        <v>15</v>
      </c>
      <c r="F35" s="4"/>
      <c r="G35" s="5" t="s">
        <v>15</v>
      </c>
      <c r="H35" s="6" t="s">
        <v>23</v>
      </c>
      <c r="I35" s="7" t="s">
        <v>24</v>
      </c>
      <c r="J35" s="8" t="s">
        <v>25</v>
      </c>
      <c r="K35" s="40"/>
    </row>
    <row r="36" spans="1:11" ht="17" thickBot="1" x14ac:dyDescent="0.25">
      <c r="A36" s="9" t="s">
        <v>35</v>
      </c>
      <c r="B36" s="10" t="s">
        <v>2</v>
      </c>
      <c r="C36" s="11" t="s">
        <v>2</v>
      </c>
      <c r="D36" s="25" t="s">
        <v>3</v>
      </c>
      <c r="E36" s="11" t="s">
        <v>3</v>
      </c>
      <c r="F36" s="10" t="s">
        <v>4</v>
      </c>
      <c r="G36" s="11" t="s">
        <v>4</v>
      </c>
      <c r="H36" s="12"/>
      <c r="I36" s="12"/>
      <c r="J36" s="11"/>
      <c r="K36" s="40"/>
    </row>
    <row r="37" spans="1:11" x14ac:dyDescent="0.2">
      <c r="A37" s="13" t="s">
        <v>10</v>
      </c>
      <c r="B37" s="14">
        <f>C4/F4</f>
        <v>0.58333333333333337</v>
      </c>
      <c r="C37" s="15">
        <f>-B37*LOG(B37,2)</f>
        <v>0.45360442088707198</v>
      </c>
      <c r="D37" s="14">
        <f>D4/F4</f>
        <v>0</v>
      </c>
      <c r="E37" s="15">
        <v>0</v>
      </c>
      <c r="F37" s="14">
        <f>E4/F4</f>
        <v>0.41666666666666669</v>
      </c>
      <c r="G37" s="15">
        <f>-F37*LOG(F37,2)</f>
        <v>0.52626433576408072</v>
      </c>
      <c r="H37" s="16">
        <f>C37+E37+G37</f>
        <v>0.97986875665115269</v>
      </c>
      <c r="I37" s="16">
        <f>F4/(F4+F5)</f>
        <v>0.2608695652173913</v>
      </c>
      <c r="J37" s="15">
        <f>H37*I37</f>
        <v>0.25561793651769199</v>
      </c>
      <c r="K37" s="40"/>
    </row>
    <row r="38" spans="1:11" ht="17" thickBot="1" x14ac:dyDescent="0.25">
      <c r="A38" s="13" t="s">
        <v>11</v>
      </c>
      <c r="B38" s="14">
        <f>C5/F5</f>
        <v>0.23529411764705882</v>
      </c>
      <c r="C38" s="15">
        <f>-B38*LOG(B38,2)</f>
        <v>0.49116772735302106</v>
      </c>
      <c r="D38" s="14">
        <f>D5/F5</f>
        <v>0.20588235294117646</v>
      </c>
      <c r="E38" s="15">
        <f>-D38*LOG(D38,2)</f>
        <v>0.46943398336321018</v>
      </c>
      <c r="F38" s="14">
        <f>E5/F5</f>
        <v>0.55882352941176472</v>
      </c>
      <c r="G38" s="15">
        <f>-F38*LOG(F38,2)</f>
        <v>0.46915209495083304</v>
      </c>
      <c r="H38" s="16">
        <f>C38+E38+G38</f>
        <v>1.4297538056670642</v>
      </c>
      <c r="I38" s="16">
        <f>F5/(F4+F5)</f>
        <v>0.73913043478260865</v>
      </c>
      <c r="J38" s="15">
        <f>H38*I38</f>
        <v>1.0567745520147864</v>
      </c>
      <c r="K38" s="40"/>
    </row>
    <row r="39" spans="1:11" ht="17" thickBot="1" x14ac:dyDescent="0.25">
      <c r="A39" s="18" t="s">
        <v>26</v>
      </c>
      <c r="B39" s="19"/>
      <c r="C39" s="20"/>
      <c r="D39" s="19"/>
      <c r="E39" s="20"/>
      <c r="F39" s="19"/>
      <c r="G39" s="20"/>
      <c r="H39" s="21"/>
      <c r="I39" s="22">
        <f>SUM(I37:I38)</f>
        <v>1</v>
      </c>
      <c r="J39" s="23">
        <f>SUM(J37:J38)</f>
        <v>1.3123924885324785</v>
      </c>
      <c r="K39" s="40"/>
    </row>
    <row r="40" spans="1:11" ht="17" thickBot="1" x14ac:dyDescent="0.25">
      <c r="A40" s="24" t="s">
        <v>29</v>
      </c>
      <c r="B40" s="41">
        <f>B18-J39</f>
        <v>-1.0880622642266757</v>
      </c>
      <c r="D40" s="47" t="s">
        <v>27</v>
      </c>
      <c r="K40" s="40"/>
    </row>
    <row r="41" spans="1:11" ht="17" thickBot="1" x14ac:dyDescent="0.25">
      <c r="K41" s="40"/>
    </row>
    <row r="42" spans="1:11" x14ac:dyDescent="0.2">
      <c r="A42" s="3"/>
      <c r="B42" s="4"/>
      <c r="C42" s="5" t="s">
        <v>15</v>
      </c>
      <c r="D42" s="4"/>
      <c r="E42" s="5" t="s">
        <v>15</v>
      </c>
      <c r="F42" s="4"/>
      <c r="G42" s="5" t="s">
        <v>15</v>
      </c>
      <c r="H42" s="6" t="s">
        <v>23</v>
      </c>
      <c r="I42" s="7" t="s">
        <v>24</v>
      </c>
      <c r="J42" s="8" t="s">
        <v>25</v>
      </c>
      <c r="K42" s="40"/>
    </row>
    <row r="43" spans="1:11" ht="17" thickBot="1" x14ac:dyDescent="0.25">
      <c r="A43" s="9" t="s">
        <v>36</v>
      </c>
      <c r="B43" s="10" t="s">
        <v>2</v>
      </c>
      <c r="C43" s="11" t="s">
        <v>2</v>
      </c>
      <c r="D43" s="25" t="s">
        <v>3</v>
      </c>
      <c r="E43" s="11" t="s">
        <v>3</v>
      </c>
      <c r="F43" s="10" t="s">
        <v>4</v>
      </c>
      <c r="G43" s="11" t="s">
        <v>4</v>
      </c>
      <c r="H43" s="12"/>
      <c r="I43" s="12"/>
      <c r="J43" s="11"/>
      <c r="K43" s="40"/>
    </row>
    <row r="44" spans="1:11" x14ac:dyDescent="0.2">
      <c r="A44" s="13" t="s">
        <v>10</v>
      </c>
      <c r="B44" s="14">
        <f>C6/F6</f>
        <v>0.759493670886076</v>
      </c>
      <c r="C44" s="15">
        <f>-B44*LOG(B44,2)</f>
        <v>0.3014355589128489</v>
      </c>
      <c r="D44" s="14">
        <f>D6/F6</f>
        <v>2.5316455696202531E-2</v>
      </c>
      <c r="E44" s="15">
        <f>-D44*LOG(D44,2)</f>
        <v>0.13427293033359755</v>
      </c>
      <c r="F44" s="14">
        <f>E6/F6</f>
        <v>0.21518987341772153</v>
      </c>
      <c r="G44" s="15">
        <f>-F44*LOG(F44,2)</f>
        <v>0.47692916984499978</v>
      </c>
      <c r="H44" s="16">
        <f>C44+E44+G44</f>
        <v>0.91263765909144623</v>
      </c>
      <c r="I44" s="16">
        <f>F6/(F6+F7)</f>
        <v>0.53020134228187921</v>
      </c>
      <c r="J44" s="15">
        <f>H44*I44</f>
        <v>0.48388171186727685</v>
      </c>
      <c r="K44" s="40"/>
    </row>
    <row r="45" spans="1:11" ht="17" thickBot="1" x14ac:dyDescent="0.25">
      <c r="A45" s="13" t="s">
        <v>11</v>
      </c>
      <c r="B45" s="14">
        <f>C7/F7</f>
        <v>0.37142857142857144</v>
      </c>
      <c r="C45" s="15">
        <f>-B45*LOG(B45,2)</f>
        <v>0.53071322527001041</v>
      </c>
      <c r="D45" s="14">
        <f>D7/F7</f>
        <v>0.14285714285714285</v>
      </c>
      <c r="E45" s="15">
        <f>-D45*LOG(D45,2)</f>
        <v>0.40105070315108637</v>
      </c>
      <c r="F45" s="14">
        <f>E7/F7</f>
        <v>0.48571428571428571</v>
      </c>
      <c r="G45" s="15">
        <f>-F45*LOG(F45,2)</f>
        <v>0.50602694248024738</v>
      </c>
      <c r="H45" s="16">
        <f>C45+E45+G45</f>
        <v>1.4377908709013441</v>
      </c>
      <c r="I45" s="16">
        <f>F7/(F6+F7)</f>
        <v>0.46979865771812079</v>
      </c>
      <c r="J45" s="15">
        <f>H45*I45</f>
        <v>0.67547222122881934</v>
      </c>
      <c r="K45" s="40"/>
    </row>
    <row r="46" spans="1:11" ht="17" thickBot="1" x14ac:dyDescent="0.25">
      <c r="A46" s="18" t="s">
        <v>26</v>
      </c>
      <c r="B46" s="19"/>
      <c r="C46" s="20"/>
      <c r="D46" s="19"/>
      <c r="E46" s="20"/>
      <c r="F46" s="19"/>
      <c r="G46" s="20"/>
      <c r="H46" s="21"/>
      <c r="I46" s="22">
        <f>SUM(I44:I45)</f>
        <v>1</v>
      </c>
      <c r="J46" s="23">
        <f>SUM(J44:J45)</f>
        <v>1.1593539330960962</v>
      </c>
      <c r="K46" s="40"/>
    </row>
    <row r="47" spans="1:11" ht="17" thickBot="1" x14ac:dyDescent="0.25">
      <c r="A47" s="24" t="s">
        <v>29</v>
      </c>
      <c r="B47" s="48">
        <f>B18-J46</f>
        <v>-0.93502370879029351</v>
      </c>
      <c r="D47" s="47" t="s">
        <v>27</v>
      </c>
      <c r="K47" s="40"/>
    </row>
    <row r="48" spans="1:1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x14ac:dyDescent="0.2">
      <c r="A49" s="46" t="s">
        <v>37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</row>
  </sheetData>
  <mergeCells count="4">
    <mergeCell ref="H10:I10"/>
    <mergeCell ref="A11:J11"/>
    <mergeCell ref="A27:J27"/>
    <mergeCell ref="A49:K49"/>
  </mergeCells>
  <phoneticPr fontId="1" type="noConversion"/>
  <pageMargins left="0.7" right="0.7" top="0.75" bottom="0.75" header="0.3" footer="0.3"/>
  <ignoredErrors>
    <ignoredError sqref="D14:D15 D16 F14:F15 F16 D22:D23 F22:F23 D30:D31 F30:F31 D38 F38 D44:D45 F44:F45" formula="1"/>
  </ignoredErrors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11</xdr:col>
                <xdr:colOff>38100</xdr:colOff>
                <xdr:row>0</xdr:row>
                <xdr:rowOff>63500</xdr:rowOff>
              </from>
              <to>
                <xdr:col>16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1025" r:id="rId3"/>
      </mc:Fallback>
    </mc:AlternateContent>
  </oleObjects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2021-12-13T01:24:22Z</dcterms:created>
  <dcterms:modified xsi:type="dcterms:W3CDTF">2021-12-16T03:49:22Z</dcterms:modified>
</cp:coreProperties>
</file>